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D:\Institucional\MINCIENCIAS 2022\Planes\"/>
    </mc:Choice>
  </mc:AlternateContent>
  <xr:revisionPtr revIDLastSave="0" documentId="8_{DE4E5001-4BC1-42F9-8702-41498F730FF9}" xr6:coauthVersionLast="47" xr6:coauthVersionMax="47" xr10:uidLastSave="{00000000-0000-0000-0000-000000000000}"/>
  <bookViews>
    <workbookView xWindow="-108" yWindow="-108" windowWidth="23256" windowHeight="12576" activeTab="1" xr2:uid="{00000000-000D-0000-FFFF-FFFF00000000}"/>
  </bookViews>
  <sheets>
    <sheet name="Portada" sheetId="3" r:id="rId1"/>
    <sheet name="Presentación" sheetId="20" r:id="rId2"/>
    <sheet name="Obj 1" sheetId="7" state="hidden" r:id="rId3"/>
    <sheet name="Obj 2" sheetId="8" state="hidden" r:id="rId4"/>
    <sheet name="Obj 3" sheetId="9" state="hidden" r:id="rId5"/>
    <sheet name="Obj 4" sheetId="10" state="hidden" r:id="rId6"/>
    <sheet name="Obj 5" sheetId="11" state="hidden" r:id="rId7"/>
    <sheet name="Obj 6" sheetId="12" state="hidden" r:id="rId8"/>
    <sheet name="Obj 7" sheetId="13" state="hidden" r:id="rId9"/>
    <sheet name="Obj 8" sheetId="14" state="hidden" r:id="rId10"/>
    <sheet name="Plan de Participación" sheetId="15" state="hidden" r:id="rId11"/>
    <sheet name="Espacios-Participación" sheetId="26" r:id="rId12"/>
    <sheet name="Aportes y respuestas" sheetId="23" state="hidden" r:id="rId13"/>
    <sheet name="Control de Cambios" sheetId="21" state="hidden" r:id="rId14"/>
    <sheet name="Listas" sheetId="25" r:id="rId15"/>
  </sheets>
  <externalReferences>
    <externalReference r:id="rId16"/>
    <externalReference r:id="rId17"/>
    <externalReference r:id="rId18"/>
    <externalReference r:id="rId19"/>
    <externalReference r:id="rId20"/>
    <externalReference r:id="rId21"/>
    <externalReference r:id="rId22"/>
  </externalReferences>
  <definedNames>
    <definedName name="_xlnm._FilterDatabase" localSheetId="11" hidden="1">'Espacios-Participación'!$A$9:$AH$18</definedName>
    <definedName name="_xlnm._FilterDatabase" localSheetId="10" hidden="1">'Plan de Participación'!$B$8:$AI$100</definedName>
    <definedName name="_xlnm.Print_Area" localSheetId="12">'Aportes y respuestas'!$B$1:$I$21</definedName>
    <definedName name="_xlnm.Print_Area" localSheetId="11">'Espacios-Participación'!$A$1:$AH$9</definedName>
    <definedName name="_xlnm.Print_Area" localSheetId="10">'Plan de Participación'!$A$1:$AI$102</definedName>
    <definedName name="_xlnm.Print_Area" localSheetId="0">Portada!$A$1:$J$47</definedName>
    <definedName name="_xlnm.Print_Area" localSheetId="1">Presentación!$B$1:$F$22</definedName>
    <definedName name="_xlnm.Print_Titles" localSheetId="12">'Aportes y respuestas'!$1:$6</definedName>
    <definedName name="_xlnm.Print_Titles" localSheetId="11">'Espacios-Participación'!$1:$9</definedName>
    <definedName name="_xlnm.Print_Titles" localSheetId="10">'Plan de Participación'!$1:$8</definedName>
    <definedName name="Z_174A2EF9_B040_4AC2_9A69_ACC64BAE66F9_.wvu.PrintArea" localSheetId="1" hidden="1">Presentación!$A$1:$G$7</definedName>
    <definedName name="Z_174A2EF9_B040_4AC2_9A69_ACC64BAE66F9_.wvu.Rows" localSheetId="0" hidden="1">Portada!$3:$3</definedName>
    <definedName name="Z_174A2EF9_B040_4AC2_9A69_ACC64BAE66F9_.wvu.Rows" localSheetId="1" hidden="1">Presentación!$3:$3</definedName>
  </definedNames>
  <calcPr calcId="18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R18" i="26" l="1"/>
  <c r="R12" i="26"/>
  <c r="R17" i="26"/>
  <c r="R16" i="26"/>
  <c r="R15" i="26"/>
  <c r="R14" i="26"/>
  <c r="R13" i="26"/>
  <c r="R11" i="26"/>
  <c r="R10" i="26"/>
  <c r="AT97" i="15" l="1"/>
  <c r="AS97" i="15"/>
  <c r="AT93" i="15"/>
  <c r="AS93" i="15"/>
  <c r="Q93" i="15"/>
  <c r="AT89" i="15"/>
  <c r="AS89" i="15"/>
  <c r="Q89" i="15"/>
  <c r="AT85" i="15"/>
  <c r="AS85" i="15"/>
  <c r="Q85" i="15"/>
  <c r="AT81" i="15"/>
  <c r="AS81" i="15"/>
  <c r="Q81" i="15"/>
  <c r="AT77" i="15"/>
  <c r="AS77" i="15"/>
  <c r="Q77" i="15"/>
  <c r="AT73" i="15"/>
  <c r="AS73" i="15"/>
  <c r="Q73" i="15"/>
  <c r="AT69" i="15"/>
  <c r="AS69" i="15"/>
  <c r="Q69" i="15"/>
  <c r="AT65" i="15"/>
  <c r="AS65" i="15"/>
  <c r="Q65" i="15"/>
  <c r="AT61" i="15"/>
  <c r="AS61" i="15"/>
  <c r="Q61" i="15"/>
  <c r="AT57" i="15"/>
  <c r="AS57" i="15"/>
  <c r="Q57" i="15"/>
  <c r="AT53" i="15"/>
  <c r="AS53" i="15"/>
  <c r="Q53" i="15"/>
  <c r="AT49" i="15"/>
  <c r="AS49" i="15"/>
  <c r="Q49" i="15"/>
  <c r="AT45" i="15"/>
  <c r="AS45" i="15"/>
  <c r="Q45" i="15"/>
  <c r="AT41" i="15"/>
  <c r="AS41" i="15"/>
  <c r="Q41" i="15"/>
  <c r="AT37" i="15"/>
  <c r="AS37" i="15"/>
  <c r="Q37" i="15"/>
  <c r="AT33" i="15"/>
  <c r="AS33" i="15"/>
  <c r="AA33" i="15"/>
  <c r="AD33" i="15" s="1"/>
  <c r="Q33" i="15"/>
  <c r="AT29" i="15"/>
  <c r="AS29" i="15"/>
  <c r="Q29" i="15"/>
  <c r="AT25" i="15"/>
  <c r="AS25" i="15"/>
  <c r="AA25" i="15"/>
  <c r="Q25" i="15"/>
  <c r="AT21" i="15"/>
  <c r="AS21" i="15"/>
  <c r="Q21" i="15"/>
  <c r="AT17" i="15"/>
  <c r="AS17" i="15"/>
  <c r="Q17" i="15"/>
  <c r="AT13" i="15"/>
  <c r="AS13" i="15"/>
  <c r="Q13" i="15"/>
  <c r="AT9" i="15"/>
  <c r="AS9" i="15"/>
  <c r="Q9" i="15"/>
  <c r="Q18" i="14"/>
  <c r="Q17" i="14"/>
  <c r="Q16" i="14"/>
  <c r="K16" i="14"/>
  <c r="I16" i="14"/>
  <c r="G16" i="14"/>
  <c r="E16" i="14"/>
  <c r="D16" i="14"/>
  <c r="C16" i="14"/>
  <c r="M15" i="14"/>
  <c r="F15" i="14"/>
  <c r="M14" i="14"/>
  <c r="F14" i="14"/>
  <c r="M13" i="14"/>
  <c r="F13" i="14"/>
  <c r="N13" i="14" s="1"/>
  <c r="M12" i="14"/>
  <c r="F12" i="14"/>
  <c r="M11" i="14"/>
  <c r="F11" i="14"/>
  <c r="M10" i="14"/>
  <c r="F10" i="14"/>
  <c r="M8" i="14"/>
  <c r="F8" i="14"/>
  <c r="K186" i="13"/>
  <c r="I186" i="13"/>
  <c r="G186" i="13"/>
  <c r="E186" i="13"/>
  <c r="D186" i="13"/>
  <c r="C186" i="13"/>
  <c r="M185" i="13"/>
  <c r="F185" i="13"/>
  <c r="M184" i="13"/>
  <c r="F184" i="13"/>
  <c r="M183" i="13"/>
  <c r="F183" i="13"/>
  <c r="M182" i="13"/>
  <c r="F182" i="13"/>
  <c r="M181" i="13"/>
  <c r="F181" i="13"/>
  <c r="M180" i="13"/>
  <c r="F180" i="13"/>
  <c r="K168" i="13"/>
  <c r="I168" i="13"/>
  <c r="G168" i="13"/>
  <c r="E168" i="13"/>
  <c r="D168" i="13"/>
  <c r="C168" i="13"/>
  <c r="M167" i="13"/>
  <c r="N167" i="13" s="1"/>
  <c r="F167" i="13"/>
  <c r="M166" i="13"/>
  <c r="F166" i="13"/>
  <c r="N166" i="13" s="1"/>
  <c r="M165" i="13"/>
  <c r="F165" i="13"/>
  <c r="M164" i="13"/>
  <c r="F164" i="13"/>
  <c r="M163" i="13"/>
  <c r="F163" i="13"/>
  <c r="M162" i="13"/>
  <c r="F162" i="13"/>
  <c r="Q150" i="13"/>
  <c r="K150" i="13"/>
  <c r="I150" i="13"/>
  <c r="G150" i="13"/>
  <c r="E150" i="13"/>
  <c r="D150" i="13"/>
  <c r="C150" i="13"/>
  <c r="M149" i="13"/>
  <c r="F149" i="13"/>
  <c r="M148" i="13"/>
  <c r="F148" i="13"/>
  <c r="M147" i="13"/>
  <c r="F147" i="13"/>
  <c r="M146" i="13"/>
  <c r="F146" i="13"/>
  <c r="N146" i="13" s="1"/>
  <c r="M145" i="13"/>
  <c r="F145" i="13"/>
  <c r="Q133" i="13"/>
  <c r="K133" i="13"/>
  <c r="I133" i="13"/>
  <c r="G133" i="13"/>
  <c r="E133" i="13"/>
  <c r="D133" i="13"/>
  <c r="C133" i="13"/>
  <c r="M132" i="13"/>
  <c r="F132" i="13"/>
  <c r="M131" i="13"/>
  <c r="F131" i="13"/>
  <c r="M130" i="13"/>
  <c r="F130" i="13"/>
  <c r="M129" i="13"/>
  <c r="F129" i="13"/>
  <c r="M128" i="13"/>
  <c r="F128" i="13"/>
  <c r="M127" i="13"/>
  <c r="F127" i="13"/>
  <c r="K115" i="13"/>
  <c r="I115" i="13"/>
  <c r="G115" i="13"/>
  <c r="E115" i="13"/>
  <c r="D115" i="13"/>
  <c r="C115" i="13"/>
  <c r="M114" i="13"/>
  <c r="F114" i="13"/>
  <c r="M113" i="13"/>
  <c r="F113" i="13"/>
  <c r="M112" i="13"/>
  <c r="F112" i="13"/>
  <c r="M111" i="13"/>
  <c r="F111" i="13"/>
  <c r="K99" i="13"/>
  <c r="I99" i="13"/>
  <c r="G99" i="13"/>
  <c r="E99" i="13"/>
  <c r="D99" i="13"/>
  <c r="C99" i="13"/>
  <c r="M98" i="13"/>
  <c r="F98" i="13"/>
  <c r="M97" i="13"/>
  <c r="F97" i="13"/>
  <c r="M96" i="13"/>
  <c r="F96" i="13"/>
  <c r="M95" i="13"/>
  <c r="F95" i="13"/>
  <c r="M94" i="13"/>
  <c r="F94" i="13"/>
  <c r="M93" i="13"/>
  <c r="F93" i="13"/>
  <c r="M92" i="13"/>
  <c r="F92" i="13"/>
  <c r="M91" i="13"/>
  <c r="F91" i="13"/>
  <c r="M90" i="13"/>
  <c r="F90" i="13"/>
  <c r="K78" i="13"/>
  <c r="I78" i="13"/>
  <c r="G78" i="13"/>
  <c r="E78" i="13"/>
  <c r="D78" i="13"/>
  <c r="C78" i="13"/>
  <c r="M77" i="13"/>
  <c r="F77" i="13"/>
  <c r="M76" i="13"/>
  <c r="F76" i="13"/>
  <c r="M75" i="13"/>
  <c r="F75" i="13"/>
  <c r="M74" i="13"/>
  <c r="F74" i="13"/>
  <c r="M73" i="13"/>
  <c r="F73" i="13"/>
  <c r="N73" i="13" s="1"/>
  <c r="M72" i="13"/>
  <c r="F72" i="13"/>
  <c r="M71" i="13"/>
  <c r="F71" i="13"/>
  <c r="M70" i="13"/>
  <c r="F70" i="13"/>
  <c r="M69" i="13"/>
  <c r="F69" i="13"/>
  <c r="M68" i="13"/>
  <c r="F68" i="13"/>
  <c r="M67" i="13"/>
  <c r="F67" i="13"/>
  <c r="M66" i="13"/>
  <c r="F66" i="13"/>
  <c r="M65" i="13"/>
  <c r="F65" i="13"/>
  <c r="M64" i="13"/>
  <c r="F64" i="13"/>
  <c r="M63" i="13"/>
  <c r="F63" i="13"/>
  <c r="M62" i="13"/>
  <c r="F62" i="13"/>
  <c r="K50" i="13"/>
  <c r="I50" i="13"/>
  <c r="G50" i="13"/>
  <c r="E50" i="13"/>
  <c r="D50" i="13"/>
  <c r="C50" i="13"/>
  <c r="M49" i="13"/>
  <c r="F49" i="13"/>
  <c r="M48" i="13"/>
  <c r="F48" i="13"/>
  <c r="M47" i="13"/>
  <c r="F47" i="13"/>
  <c r="M46" i="13"/>
  <c r="F46" i="13"/>
  <c r="M45" i="13"/>
  <c r="F45" i="13"/>
  <c r="K33" i="13"/>
  <c r="I33" i="13"/>
  <c r="G33" i="13"/>
  <c r="E33" i="13"/>
  <c r="D33" i="13"/>
  <c r="C33" i="13"/>
  <c r="M32" i="13"/>
  <c r="F32" i="13"/>
  <c r="M31" i="13"/>
  <c r="F31" i="13"/>
  <c r="N31" i="13" s="1"/>
  <c r="M30" i="13"/>
  <c r="F30" i="13"/>
  <c r="M29" i="13"/>
  <c r="F29" i="13"/>
  <c r="M28" i="13"/>
  <c r="F28" i="13"/>
  <c r="M27" i="13"/>
  <c r="F27" i="13"/>
  <c r="M26" i="13"/>
  <c r="F26" i="13"/>
  <c r="K14" i="13"/>
  <c r="I14" i="13"/>
  <c r="G14" i="13"/>
  <c r="E14" i="13"/>
  <c r="D14" i="13"/>
  <c r="C14" i="13"/>
  <c r="M13" i="13"/>
  <c r="F13" i="13"/>
  <c r="M12" i="13"/>
  <c r="F12" i="13"/>
  <c r="M11" i="13"/>
  <c r="F11" i="13"/>
  <c r="M10" i="13"/>
  <c r="F10" i="13"/>
  <c r="N10" i="13" s="1"/>
  <c r="M9" i="13"/>
  <c r="F9" i="13"/>
  <c r="M8" i="13"/>
  <c r="F8" i="13"/>
  <c r="Q57" i="12"/>
  <c r="K57" i="12"/>
  <c r="I57" i="12"/>
  <c r="G57" i="12"/>
  <c r="E57" i="12"/>
  <c r="D57" i="12"/>
  <c r="C57" i="12"/>
  <c r="M56" i="12"/>
  <c r="F56" i="12"/>
  <c r="M55" i="12"/>
  <c r="F55" i="12"/>
  <c r="M54" i="12"/>
  <c r="F54" i="12"/>
  <c r="Q42" i="12"/>
  <c r="K42" i="12"/>
  <c r="I42" i="12"/>
  <c r="G42" i="12"/>
  <c r="E42" i="12"/>
  <c r="D42" i="12"/>
  <c r="C42" i="12"/>
  <c r="M41" i="12"/>
  <c r="F41" i="12"/>
  <c r="M40" i="12"/>
  <c r="F40" i="12"/>
  <c r="Q29" i="12"/>
  <c r="Q28" i="12"/>
  <c r="K28" i="12"/>
  <c r="I28" i="12"/>
  <c r="G28" i="12"/>
  <c r="E28" i="12"/>
  <c r="D28" i="12"/>
  <c r="C28" i="12"/>
  <c r="M27" i="12"/>
  <c r="F27" i="12"/>
  <c r="M26" i="12"/>
  <c r="F26" i="12"/>
  <c r="M25" i="12"/>
  <c r="F25" i="12"/>
  <c r="M24" i="12"/>
  <c r="F24" i="12"/>
  <c r="Q12" i="12"/>
  <c r="K12" i="12"/>
  <c r="I12" i="12"/>
  <c r="G12" i="12"/>
  <c r="E12" i="12"/>
  <c r="D12" i="12"/>
  <c r="C12" i="12"/>
  <c r="M11" i="12"/>
  <c r="F11" i="12"/>
  <c r="M10" i="12"/>
  <c r="F10" i="12"/>
  <c r="M9" i="12"/>
  <c r="F9" i="12"/>
  <c r="M8" i="12"/>
  <c r="F8" i="12"/>
  <c r="Q81" i="11"/>
  <c r="K81" i="11"/>
  <c r="I81" i="11"/>
  <c r="G81" i="11"/>
  <c r="E81" i="11"/>
  <c r="D81" i="11"/>
  <c r="C81" i="11"/>
  <c r="M80" i="11"/>
  <c r="F80" i="11"/>
  <c r="M79" i="11"/>
  <c r="F79" i="11"/>
  <c r="Q67" i="11"/>
  <c r="K67" i="11"/>
  <c r="I67" i="11"/>
  <c r="G67" i="11"/>
  <c r="E67" i="11"/>
  <c r="D67" i="11"/>
  <c r="C67" i="11"/>
  <c r="M66" i="11"/>
  <c r="F66" i="11"/>
  <c r="M65" i="11"/>
  <c r="F65" i="11"/>
  <c r="Q53" i="11"/>
  <c r="K53" i="11"/>
  <c r="I53" i="11"/>
  <c r="G53" i="11"/>
  <c r="E53" i="11"/>
  <c r="D53" i="11"/>
  <c r="C53" i="11"/>
  <c r="M52" i="11"/>
  <c r="F52" i="11"/>
  <c r="M51" i="11"/>
  <c r="F51" i="11"/>
  <c r="Q39" i="11"/>
  <c r="K39" i="11"/>
  <c r="I39" i="11"/>
  <c r="G39" i="11"/>
  <c r="E39" i="11"/>
  <c r="D39" i="11"/>
  <c r="C39" i="11"/>
  <c r="M38" i="11"/>
  <c r="F38" i="11"/>
  <c r="M37" i="11"/>
  <c r="F37" i="11"/>
  <c r="M36" i="11"/>
  <c r="F36" i="11"/>
  <c r="Q24" i="11"/>
  <c r="K24" i="11"/>
  <c r="I24" i="11"/>
  <c r="G24" i="11"/>
  <c r="E24" i="11"/>
  <c r="D24" i="11"/>
  <c r="C24" i="11"/>
  <c r="M23" i="11"/>
  <c r="M24" i="11" s="1"/>
  <c r="C27" i="11" s="1"/>
  <c r="F23" i="11"/>
  <c r="F24" i="11" s="1"/>
  <c r="C26" i="11" s="1"/>
  <c r="Q11" i="11"/>
  <c r="K11" i="11"/>
  <c r="I11" i="11"/>
  <c r="G11" i="11"/>
  <c r="E11" i="11"/>
  <c r="D11" i="11"/>
  <c r="C11" i="11"/>
  <c r="M10" i="11"/>
  <c r="F10" i="11"/>
  <c r="M9" i="11"/>
  <c r="F9" i="11"/>
  <c r="M8" i="11"/>
  <c r="F8" i="11"/>
  <c r="Q57" i="10"/>
  <c r="K57" i="10"/>
  <c r="I57" i="10"/>
  <c r="G57" i="10"/>
  <c r="E57" i="10"/>
  <c r="D57" i="10"/>
  <c r="C57" i="10"/>
  <c r="M56" i="10"/>
  <c r="F56" i="10"/>
  <c r="M55" i="10"/>
  <c r="F55" i="10"/>
  <c r="M54" i="10"/>
  <c r="F54" i="10"/>
  <c r="Q42" i="10"/>
  <c r="K42" i="10"/>
  <c r="I42" i="10"/>
  <c r="G42" i="10"/>
  <c r="E42" i="10"/>
  <c r="D42" i="10"/>
  <c r="C42" i="10"/>
  <c r="M41" i="10"/>
  <c r="F41" i="10"/>
  <c r="M40" i="10"/>
  <c r="F40" i="10"/>
  <c r="M39" i="10"/>
  <c r="F39" i="10"/>
  <c r="Q27" i="10"/>
  <c r="K27" i="10"/>
  <c r="I27" i="10"/>
  <c r="G27" i="10"/>
  <c r="E27" i="10"/>
  <c r="D27" i="10"/>
  <c r="C27" i="10"/>
  <c r="M26" i="10"/>
  <c r="F26" i="10"/>
  <c r="M25" i="10"/>
  <c r="F25" i="10"/>
  <c r="Q13" i="10"/>
  <c r="K13" i="10"/>
  <c r="I13" i="10"/>
  <c r="G13" i="10"/>
  <c r="E13" i="10"/>
  <c r="D13" i="10"/>
  <c r="C13" i="10"/>
  <c r="M12" i="10"/>
  <c r="F12" i="10"/>
  <c r="M11" i="10"/>
  <c r="F11" i="10"/>
  <c r="M10" i="10"/>
  <c r="F10" i="10"/>
  <c r="M9" i="10"/>
  <c r="F9" i="10"/>
  <c r="M8" i="10"/>
  <c r="F8" i="10"/>
  <c r="Q78" i="9"/>
  <c r="K78" i="9"/>
  <c r="I78" i="9"/>
  <c r="G78" i="9"/>
  <c r="E78" i="9"/>
  <c r="D78" i="9"/>
  <c r="C78" i="9"/>
  <c r="M77" i="9"/>
  <c r="F77" i="9"/>
  <c r="M76" i="9"/>
  <c r="F76" i="9"/>
  <c r="M75" i="9"/>
  <c r="F75" i="9"/>
  <c r="M74" i="9"/>
  <c r="F74" i="9"/>
  <c r="M73" i="9"/>
  <c r="F73" i="9"/>
  <c r="Q61" i="9"/>
  <c r="K61" i="9"/>
  <c r="I61" i="9"/>
  <c r="G61" i="9"/>
  <c r="E61" i="9"/>
  <c r="D61" i="9"/>
  <c r="C61" i="9"/>
  <c r="M60" i="9"/>
  <c r="F60" i="9"/>
  <c r="M59" i="9"/>
  <c r="F59" i="9"/>
  <c r="M58" i="9"/>
  <c r="F58" i="9"/>
  <c r="M57" i="9"/>
  <c r="F57" i="9"/>
  <c r="M56" i="9"/>
  <c r="F56" i="9"/>
  <c r="M55" i="9"/>
  <c r="F55" i="9"/>
  <c r="Q43" i="9"/>
  <c r="K43" i="9"/>
  <c r="I43" i="9"/>
  <c r="G43" i="9"/>
  <c r="E43" i="9"/>
  <c r="D43" i="9"/>
  <c r="C43" i="9"/>
  <c r="M42" i="9"/>
  <c r="F42" i="9"/>
  <c r="M41" i="9"/>
  <c r="F41" i="9"/>
  <c r="Q29" i="9"/>
  <c r="K29" i="9"/>
  <c r="I29" i="9"/>
  <c r="G29" i="9"/>
  <c r="E29" i="9"/>
  <c r="D29" i="9"/>
  <c r="C29" i="9"/>
  <c r="M28" i="9"/>
  <c r="F28" i="9"/>
  <c r="M27" i="9"/>
  <c r="F27" i="9"/>
  <c r="M26" i="9"/>
  <c r="F26" i="9"/>
  <c r="M25" i="9"/>
  <c r="F25" i="9"/>
  <c r="M24" i="9"/>
  <c r="F24" i="9"/>
  <c r="M23" i="9"/>
  <c r="F23" i="9"/>
  <c r="M22" i="9"/>
  <c r="F22" i="9"/>
  <c r="Q10" i="9"/>
  <c r="K10" i="9"/>
  <c r="I10" i="9"/>
  <c r="G10" i="9"/>
  <c r="E10" i="9"/>
  <c r="D10" i="9"/>
  <c r="C10" i="9"/>
  <c r="M9" i="9"/>
  <c r="F9" i="9"/>
  <c r="M8" i="9"/>
  <c r="F8" i="9"/>
  <c r="Q92" i="8"/>
  <c r="K92" i="8"/>
  <c r="I92" i="8"/>
  <c r="G92" i="8"/>
  <c r="E92" i="8"/>
  <c r="D92" i="8"/>
  <c r="C92" i="8"/>
  <c r="M91" i="8"/>
  <c r="F91" i="8"/>
  <c r="M90" i="8"/>
  <c r="F90" i="8"/>
  <c r="Q78" i="8"/>
  <c r="K78" i="8"/>
  <c r="I78" i="8"/>
  <c r="G78" i="8"/>
  <c r="E78" i="8"/>
  <c r="D78" i="8"/>
  <c r="C78" i="8"/>
  <c r="M77" i="8"/>
  <c r="F77" i="8"/>
  <c r="M76" i="8"/>
  <c r="F76" i="8"/>
  <c r="Q64" i="8"/>
  <c r="K64" i="8"/>
  <c r="I64" i="8"/>
  <c r="G64" i="8"/>
  <c r="E64" i="8"/>
  <c r="D64" i="8"/>
  <c r="C64" i="8"/>
  <c r="M61" i="8"/>
  <c r="F61" i="8"/>
  <c r="M60" i="8"/>
  <c r="F60" i="8"/>
  <c r="M59" i="8"/>
  <c r="F59" i="8"/>
  <c r="M58" i="8"/>
  <c r="F58" i="8"/>
  <c r="M57" i="8"/>
  <c r="F57" i="8"/>
  <c r="Q45" i="8"/>
  <c r="K45" i="8"/>
  <c r="I45" i="8"/>
  <c r="G45" i="8"/>
  <c r="E45" i="8"/>
  <c r="D45" i="8"/>
  <c r="C45" i="8"/>
  <c r="M44" i="8"/>
  <c r="F44" i="8"/>
  <c r="M43" i="8"/>
  <c r="F43" i="8"/>
  <c r="M42" i="8"/>
  <c r="F42" i="8"/>
  <c r="M41" i="8"/>
  <c r="F41" i="8"/>
  <c r="Q29" i="8"/>
  <c r="K29" i="8"/>
  <c r="I29" i="8"/>
  <c r="G29" i="8"/>
  <c r="E29" i="8"/>
  <c r="D29" i="8"/>
  <c r="C29" i="8"/>
  <c r="M28" i="8"/>
  <c r="F28" i="8"/>
  <c r="M27" i="8"/>
  <c r="F27" i="8"/>
  <c r="M26" i="8"/>
  <c r="F26" i="8"/>
  <c r="M25" i="8"/>
  <c r="F25" i="8"/>
  <c r="M24" i="8"/>
  <c r="F24" i="8"/>
  <c r="Q12" i="8"/>
  <c r="K12" i="8"/>
  <c r="I12" i="8"/>
  <c r="G12" i="8"/>
  <c r="E12" i="8"/>
  <c r="D12" i="8"/>
  <c r="C12" i="8"/>
  <c r="M11" i="8"/>
  <c r="F11" i="8"/>
  <c r="M10" i="8"/>
  <c r="F10" i="8"/>
  <c r="N10" i="8" s="1"/>
  <c r="M9" i="8"/>
  <c r="F9" i="8"/>
  <c r="M8" i="8"/>
  <c r="F8" i="8"/>
  <c r="N8" i="8" s="1"/>
  <c r="Q85" i="7"/>
  <c r="K85" i="7"/>
  <c r="I85" i="7"/>
  <c r="G85" i="7"/>
  <c r="E85" i="7"/>
  <c r="D85" i="7"/>
  <c r="C85" i="7"/>
  <c r="M84" i="7"/>
  <c r="F84" i="7"/>
  <c r="M83" i="7"/>
  <c r="F83" i="7"/>
  <c r="M82" i="7"/>
  <c r="F82" i="7"/>
  <c r="M81" i="7"/>
  <c r="F81" i="7"/>
  <c r="M80" i="7"/>
  <c r="F80" i="7"/>
  <c r="M79" i="7"/>
  <c r="F79" i="7"/>
  <c r="M78" i="7"/>
  <c r="F78" i="7"/>
  <c r="M77" i="7"/>
  <c r="F77" i="7"/>
  <c r="M76" i="7"/>
  <c r="F76" i="7"/>
  <c r="M75" i="7"/>
  <c r="F75" i="7"/>
  <c r="M74" i="7"/>
  <c r="F74" i="7"/>
  <c r="M73" i="7"/>
  <c r="F73" i="7"/>
  <c r="Q61" i="7"/>
  <c r="K61" i="7"/>
  <c r="I61" i="7"/>
  <c r="G61" i="7"/>
  <c r="E61" i="7"/>
  <c r="D61" i="7"/>
  <c r="C61" i="7"/>
  <c r="M60" i="7"/>
  <c r="F60" i="7"/>
  <c r="M59" i="7"/>
  <c r="F59" i="7"/>
  <c r="M58" i="7"/>
  <c r="F58" i="7"/>
  <c r="M57" i="7"/>
  <c r="F57" i="7"/>
  <c r="Q45" i="7"/>
  <c r="K45" i="7"/>
  <c r="I45" i="7"/>
  <c r="G45" i="7"/>
  <c r="E45" i="7"/>
  <c r="D45" i="7"/>
  <c r="C45" i="7"/>
  <c r="M44" i="7"/>
  <c r="F44" i="7"/>
  <c r="M43" i="7"/>
  <c r="F43" i="7"/>
  <c r="M42" i="7"/>
  <c r="F42" i="7"/>
  <c r="M41" i="7"/>
  <c r="F41" i="7"/>
  <c r="Q29" i="7"/>
  <c r="K29" i="7"/>
  <c r="I29" i="7"/>
  <c r="G29" i="7"/>
  <c r="E29" i="7"/>
  <c r="D29" i="7"/>
  <c r="C29" i="7"/>
  <c r="M28" i="7"/>
  <c r="F28" i="7"/>
  <c r="M27" i="7"/>
  <c r="F27" i="7"/>
  <c r="M26" i="7"/>
  <c r="K14" i="7"/>
  <c r="I14" i="7"/>
  <c r="G14" i="7"/>
  <c r="E14" i="7"/>
  <c r="D14" i="7"/>
  <c r="C14" i="7"/>
  <c r="M13" i="7"/>
  <c r="N13" i="7" s="1"/>
  <c r="F13" i="7"/>
  <c r="M12" i="7"/>
  <c r="N12" i="7" s="1"/>
  <c r="F12" i="7"/>
  <c r="M11" i="7"/>
  <c r="N11" i="7" s="1"/>
  <c r="F11" i="7"/>
  <c r="M10" i="7"/>
  <c r="N10" i="7" s="1"/>
  <c r="F10" i="7"/>
  <c r="M9" i="7"/>
  <c r="N9" i="7" s="1"/>
  <c r="F9" i="7"/>
  <c r="Q8" i="7"/>
  <c r="Q14" i="7" s="1"/>
  <c r="M8" i="7"/>
  <c r="F8" i="7"/>
  <c r="N25" i="10" l="1"/>
  <c r="N80" i="11"/>
  <c r="N12" i="13"/>
  <c r="N27" i="13"/>
  <c r="N48" i="13"/>
  <c r="N69" i="13"/>
  <c r="M115" i="13"/>
  <c r="C118" i="13" s="1"/>
  <c r="N183" i="13"/>
  <c r="N8" i="14"/>
  <c r="N15" i="14"/>
  <c r="N14" i="14"/>
  <c r="N74" i="9"/>
  <c r="N26" i="12"/>
  <c r="N40" i="12"/>
  <c r="N8" i="13"/>
  <c r="N65" i="13"/>
  <c r="N77" i="13"/>
  <c r="N113" i="13"/>
  <c r="N128" i="13"/>
  <c r="N163" i="13"/>
  <c r="F45" i="8"/>
  <c r="C47" i="8" s="1"/>
  <c r="N184" i="13"/>
  <c r="N56" i="12"/>
  <c r="N185" i="13"/>
  <c r="F39" i="11"/>
  <c r="C41" i="11" s="1"/>
  <c r="M81" i="11"/>
  <c r="C84" i="11" s="1"/>
  <c r="M29" i="9"/>
  <c r="C32" i="9" s="1"/>
  <c r="M13" i="10"/>
  <c r="C16" i="10" s="1"/>
  <c r="F57" i="10"/>
  <c r="C59" i="10" s="1"/>
  <c r="M67" i="11"/>
  <c r="C70" i="11" s="1"/>
  <c r="N74" i="7"/>
  <c r="N76" i="7"/>
  <c r="N78" i="7"/>
  <c r="N82" i="7"/>
  <c r="N84" i="7"/>
  <c r="F29" i="8"/>
  <c r="C31" i="8" s="1"/>
  <c r="N28" i="8"/>
  <c r="M45" i="8"/>
  <c r="C48" i="8" s="1"/>
  <c r="N57" i="8"/>
  <c r="N59" i="8"/>
  <c r="N61" i="8"/>
  <c r="F92" i="8"/>
  <c r="C94" i="8" s="1"/>
  <c r="C96" i="8" s="1"/>
  <c r="M10" i="9"/>
  <c r="C13" i="9" s="1"/>
  <c r="N23" i="9"/>
  <c r="N25" i="9"/>
  <c r="N27" i="9"/>
  <c r="N58" i="9"/>
  <c r="N9" i="10"/>
  <c r="N11" i="10"/>
  <c r="N40" i="10"/>
  <c r="N8" i="11"/>
  <c r="N10" i="12"/>
  <c r="N55" i="12"/>
  <c r="N149" i="13"/>
  <c r="N44" i="7"/>
  <c r="N83" i="7"/>
  <c r="N25" i="8"/>
  <c r="N27" i="8"/>
  <c r="N28" i="9"/>
  <c r="N57" i="9"/>
  <c r="N59" i="9"/>
  <c r="N10" i="10"/>
  <c r="N12" i="10"/>
  <c r="N39" i="10"/>
  <c r="N42" i="10" s="1"/>
  <c r="N41" i="10"/>
  <c r="N9" i="11"/>
  <c r="N27" i="12"/>
  <c r="N66" i="13"/>
  <c r="N70" i="13"/>
  <c r="N74" i="13"/>
  <c r="F10" i="9"/>
  <c r="C12" i="9" s="1"/>
  <c r="C14" i="9" s="1"/>
  <c r="M57" i="12"/>
  <c r="C60" i="12" s="1"/>
  <c r="F64" i="8"/>
  <c r="C66" i="8" s="1"/>
  <c r="M50" i="13"/>
  <c r="C53" i="13" s="1"/>
  <c r="N94" i="13"/>
  <c r="F168" i="13"/>
  <c r="C170" i="13" s="1"/>
  <c r="N11" i="14"/>
  <c r="N43" i="7"/>
  <c r="N26" i="8"/>
  <c r="N38" i="11"/>
  <c r="N164" i="13"/>
  <c r="N27" i="7"/>
  <c r="N43" i="8"/>
  <c r="F78" i="8"/>
  <c r="C80" i="8" s="1"/>
  <c r="M92" i="8"/>
  <c r="C95" i="8" s="1"/>
  <c r="M43" i="9"/>
  <c r="C46" i="9" s="1"/>
  <c r="M53" i="11"/>
  <c r="C56" i="11" s="1"/>
  <c r="F67" i="11"/>
  <c r="C69" i="11" s="1"/>
  <c r="M28" i="12"/>
  <c r="C31" i="12" s="1"/>
  <c r="M42" i="12"/>
  <c r="C45" i="12" s="1"/>
  <c r="M14" i="13"/>
  <c r="C17" i="13" s="1"/>
  <c r="N28" i="7"/>
  <c r="N57" i="7"/>
  <c r="N59" i="7"/>
  <c r="N81" i="7"/>
  <c r="N11" i="8"/>
  <c r="N44" i="8"/>
  <c r="N60" i="8"/>
  <c r="N91" i="8"/>
  <c r="N26" i="9"/>
  <c r="F43" i="9"/>
  <c r="C45" i="9" s="1"/>
  <c r="C47" i="9" s="1"/>
  <c r="N75" i="9"/>
  <c r="N55" i="10"/>
  <c r="N52" i="11"/>
  <c r="F81" i="11"/>
  <c r="C83" i="11" s="1"/>
  <c r="C85" i="11" s="1"/>
  <c r="M12" i="12"/>
  <c r="C15" i="12" s="1"/>
  <c r="N25" i="12"/>
  <c r="N41" i="12"/>
  <c r="N42" i="12" s="1"/>
  <c r="N11" i="13"/>
  <c r="N13" i="13"/>
  <c r="F33" i="13"/>
  <c r="C35" i="13" s="1"/>
  <c r="N28" i="13"/>
  <c r="N30" i="13"/>
  <c r="N32" i="13"/>
  <c r="N47" i="13"/>
  <c r="N64" i="13"/>
  <c r="N68" i="13"/>
  <c r="N72" i="13"/>
  <c r="N76" i="13"/>
  <c r="N91" i="13"/>
  <c r="N93" i="13"/>
  <c r="N95" i="13"/>
  <c r="N97" i="13"/>
  <c r="N129" i="13"/>
  <c r="M150" i="13"/>
  <c r="C153" i="13" s="1"/>
  <c r="N147" i="13"/>
  <c r="N162" i="13"/>
  <c r="N182" i="13"/>
  <c r="N10" i="14"/>
  <c r="F14" i="13"/>
  <c r="C16" i="13" s="1"/>
  <c r="N41" i="7"/>
  <c r="N45" i="7" s="1"/>
  <c r="N60" i="7"/>
  <c r="F85" i="7"/>
  <c r="C87" i="7" s="1"/>
  <c r="N80" i="7"/>
  <c r="M78" i="8"/>
  <c r="C81" i="8" s="1"/>
  <c r="N41" i="9"/>
  <c r="N77" i="9"/>
  <c r="M42" i="10"/>
  <c r="C45" i="10" s="1"/>
  <c r="N37" i="11"/>
  <c r="N65" i="11"/>
  <c r="N9" i="12"/>
  <c r="F57" i="12"/>
  <c r="C59" i="12" s="1"/>
  <c r="M33" i="13"/>
  <c r="C36" i="13" s="1"/>
  <c r="C37" i="13" s="1"/>
  <c r="M16" i="14"/>
  <c r="C19" i="14" s="1"/>
  <c r="M168" i="13"/>
  <c r="C171" i="13" s="1"/>
  <c r="M78" i="9"/>
  <c r="C81" i="9" s="1"/>
  <c r="N42" i="7"/>
  <c r="N77" i="7"/>
  <c r="M64" i="8"/>
  <c r="C67" i="8" s="1"/>
  <c r="C68" i="8" s="1"/>
  <c r="N77" i="8"/>
  <c r="M11" i="11"/>
  <c r="C14" i="11" s="1"/>
  <c r="M99" i="13"/>
  <c r="C102" i="13" s="1"/>
  <c r="F133" i="13"/>
  <c r="C135" i="13" s="1"/>
  <c r="N130" i="13"/>
  <c r="M39" i="11"/>
  <c r="C42" i="11" s="1"/>
  <c r="C43" i="11" s="1"/>
  <c r="F99" i="13"/>
  <c r="C101" i="13" s="1"/>
  <c r="C103" i="13" s="1"/>
  <c r="M29" i="7"/>
  <c r="C32" i="7" s="1"/>
  <c r="N58" i="7"/>
  <c r="M12" i="8"/>
  <c r="C15" i="8" s="1"/>
  <c r="M29" i="8"/>
  <c r="C32" i="8" s="1"/>
  <c r="F61" i="9"/>
  <c r="C63" i="9" s="1"/>
  <c r="M27" i="10"/>
  <c r="C30" i="10" s="1"/>
  <c r="N10" i="11"/>
  <c r="F50" i="13"/>
  <c r="C52" i="13" s="1"/>
  <c r="N49" i="13"/>
  <c r="F115" i="13"/>
  <c r="C117" i="13" s="1"/>
  <c r="C119" i="13" s="1"/>
  <c r="N114" i="13"/>
  <c r="M133" i="13"/>
  <c r="C136" i="13" s="1"/>
  <c r="N131" i="13"/>
  <c r="F29" i="7"/>
  <c r="C31" i="7" s="1"/>
  <c r="F27" i="10"/>
  <c r="C29" i="10" s="1"/>
  <c r="C28" i="11"/>
  <c r="F53" i="11"/>
  <c r="C55" i="11" s="1"/>
  <c r="N11" i="12"/>
  <c r="M78" i="13"/>
  <c r="C81" i="13" s="1"/>
  <c r="N98" i="13"/>
  <c r="F13" i="10"/>
  <c r="C15" i="10" s="1"/>
  <c r="C17" i="10" s="1"/>
  <c r="F14" i="7"/>
  <c r="C16" i="7" s="1"/>
  <c r="N75" i="7"/>
  <c r="N9" i="8"/>
  <c r="N12" i="8" s="1"/>
  <c r="M57" i="10"/>
  <c r="C60" i="10" s="1"/>
  <c r="F28" i="12"/>
  <c r="C30" i="12" s="1"/>
  <c r="N29" i="13"/>
  <c r="F78" i="13"/>
  <c r="C80" i="13" s="1"/>
  <c r="N67" i="13"/>
  <c r="N71" i="13"/>
  <c r="N75" i="13"/>
  <c r="N92" i="13"/>
  <c r="N112" i="13"/>
  <c r="N132" i="13"/>
  <c r="N148" i="13"/>
  <c r="N180" i="13"/>
  <c r="M85" i="7"/>
  <c r="C88" i="7" s="1"/>
  <c r="N76" i="8"/>
  <c r="M14" i="7"/>
  <c r="C17" i="7" s="1"/>
  <c r="M61" i="7"/>
  <c r="C64" i="7" s="1"/>
  <c r="N79" i="7"/>
  <c r="N42" i="8"/>
  <c r="N76" i="9"/>
  <c r="N56" i="10"/>
  <c r="N51" i="11"/>
  <c r="N8" i="12"/>
  <c r="N96" i="13"/>
  <c r="F150" i="13"/>
  <c r="C152" i="13" s="1"/>
  <c r="F186" i="13"/>
  <c r="C188" i="13" s="1"/>
  <c r="N12" i="14"/>
  <c r="F45" i="7"/>
  <c r="C47" i="7" s="1"/>
  <c r="N26" i="7"/>
  <c r="F61" i="7"/>
  <c r="C63" i="7" s="1"/>
  <c r="F12" i="8"/>
  <c r="C14" i="8" s="1"/>
  <c r="C16" i="8" s="1"/>
  <c r="N24" i="8"/>
  <c r="N29" i="8" s="1"/>
  <c r="N41" i="8"/>
  <c r="N58" i="8"/>
  <c r="N90" i="8"/>
  <c r="N9" i="9"/>
  <c r="N22" i="9"/>
  <c r="N55" i="9"/>
  <c r="M45" i="7"/>
  <c r="C48" i="7" s="1"/>
  <c r="N24" i="9"/>
  <c r="N56" i="9"/>
  <c r="N73" i="7"/>
  <c r="C71" i="11"/>
  <c r="N8" i="7"/>
  <c r="N14" i="7" s="1"/>
  <c r="N8" i="9"/>
  <c r="N42" i="9"/>
  <c r="N43" i="9" s="1"/>
  <c r="M61" i="9"/>
  <c r="C64" i="9" s="1"/>
  <c r="N60" i="9"/>
  <c r="F78" i="9"/>
  <c r="C80" i="9" s="1"/>
  <c r="C172" i="13"/>
  <c r="F42" i="10"/>
  <c r="C44" i="10" s="1"/>
  <c r="C46" i="10" s="1"/>
  <c r="N54" i="10"/>
  <c r="F11" i="11"/>
  <c r="C13" i="11" s="1"/>
  <c r="C15" i="11" s="1"/>
  <c r="N23" i="11"/>
  <c r="N24" i="11" s="1"/>
  <c r="N36" i="11"/>
  <c r="N66" i="11"/>
  <c r="N67" i="11" s="1"/>
  <c r="N79" i="11"/>
  <c r="N81" i="11" s="1"/>
  <c r="F12" i="12"/>
  <c r="C14" i="12" s="1"/>
  <c r="N24" i="12"/>
  <c r="N63" i="13"/>
  <c r="N111" i="13"/>
  <c r="N127" i="13"/>
  <c r="N165" i="13"/>
  <c r="N181" i="13"/>
  <c r="M186" i="13"/>
  <c r="C189" i="13" s="1"/>
  <c r="C190" i="13" s="1"/>
  <c r="F29" i="9"/>
  <c r="C31" i="9" s="1"/>
  <c r="C33" i="9" s="1"/>
  <c r="F42" i="12"/>
  <c r="C44" i="12" s="1"/>
  <c r="C46" i="12" s="1"/>
  <c r="N54" i="12"/>
  <c r="N57" i="12" s="1"/>
  <c r="N26" i="13"/>
  <c r="N46" i="13"/>
  <c r="N62" i="13"/>
  <c r="N90" i="13"/>
  <c r="F16" i="14"/>
  <c r="C18" i="14" s="1"/>
  <c r="N26" i="10"/>
  <c r="N27" i="10" s="1"/>
  <c r="N9" i="13"/>
  <c r="N45" i="13"/>
  <c r="N73" i="9"/>
  <c r="N8" i="10"/>
  <c r="N145" i="13"/>
  <c r="C61" i="12" l="1"/>
  <c r="N13" i="10"/>
  <c r="N29" i="7"/>
  <c r="N57" i="10"/>
  <c r="C82" i="13"/>
  <c r="C20" i="14"/>
  <c r="C61" i="10"/>
  <c r="C49" i="8"/>
  <c r="N115" i="13"/>
  <c r="C33" i="8"/>
  <c r="C65" i="9"/>
  <c r="C54" i="13"/>
  <c r="N16" i="14"/>
  <c r="N50" i="13"/>
  <c r="N99" i="13"/>
  <c r="C32" i="12"/>
  <c r="N11" i="11"/>
  <c r="C82" i="8"/>
  <c r="C18" i="13"/>
  <c r="N14" i="13"/>
  <c r="C154" i="13"/>
  <c r="C18" i="7"/>
  <c r="N61" i="7"/>
  <c r="N168" i="13"/>
  <c r="N28" i="12"/>
  <c r="N39" i="11"/>
  <c r="N85" i="7"/>
  <c r="N92" i="8"/>
  <c r="C57" i="11"/>
  <c r="C33" i="7"/>
  <c r="N133" i="13"/>
  <c r="C16" i="12"/>
  <c r="C82" i="9"/>
  <c r="N64" i="8"/>
  <c r="C65" i="7"/>
  <c r="N53" i="11"/>
  <c r="C89" i="7"/>
  <c r="N45" i="8"/>
  <c r="C31" i="10"/>
  <c r="N186" i="13"/>
  <c r="N10" i="9"/>
  <c r="C137" i="13"/>
  <c r="N150" i="13"/>
  <c r="N12" i="12"/>
  <c r="N78" i="9"/>
  <c r="N33" i="13"/>
  <c r="N78" i="8"/>
  <c r="N61" i="9"/>
  <c r="N29" i="9"/>
  <c r="N78" i="13"/>
  <c r="C4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 Marcela Rangel Jurado</author>
  </authors>
  <commentList>
    <comment ref="AB73" authorId="0" shapeId="0" xr:uid="{00000000-0006-0000-0A00-000001000000}">
      <text>
        <r>
          <rPr>
            <b/>
            <sz val="9"/>
            <color indexed="81"/>
            <rFont val="Tahoma"/>
            <family val="2"/>
          </rPr>
          <t>Paola Marcela Rangel Jurado:</t>
        </r>
        <r>
          <rPr>
            <sz val="9"/>
            <color indexed="81"/>
            <rFont val="Tahoma"/>
            <family val="2"/>
          </rPr>
          <t xml:space="preserve">
Maestría Exterior</t>
        </r>
      </text>
    </comment>
    <comment ref="AB74" authorId="0" shapeId="0" xr:uid="{00000000-0006-0000-0A00-000002000000}">
      <text>
        <r>
          <rPr>
            <b/>
            <sz val="9"/>
            <color indexed="81"/>
            <rFont val="Tahoma"/>
            <family val="2"/>
          </rPr>
          <t>Paola Marcela Rangel Jurado:</t>
        </r>
        <r>
          <rPr>
            <sz val="9"/>
            <color indexed="81"/>
            <rFont val="Tahoma"/>
            <family val="2"/>
          </rPr>
          <t xml:space="preserve">
Maestría Exterior</t>
        </r>
      </text>
    </comment>
    <comment ref="AB75" authorId="0" shapeId="0" xr:uid="{00000000-0006-0000-0A00-000003000000}">
      <text>
        <r>
          <rPr>
            <b/>
            <sz val="9"/>
            <color indexed="81"/>
            <rFont val="Tahoma"/>
            <family val="2"/>
          </rPr>
          <t>Paola Marcela Rangel Jurado:</t>
        </r>
        <r>
          <rPr>
            <sz val="9"/>
            <color indexed="81"/>
            <rFont val="Tahoma"/>
            <family val="2"/>
          </rPr>
          <t xml:space="preserve">
Maestría Nacional</t>
        </r>
      </text>
    </comment>
    <comment ref="AB76" authorId="0" shapeId="0" xr:uid="{00000000-0006-0000-0A00-000004000000}">
      <text>
        <r>
          <rPr>
            <b/>
            <sz val="9"/>
            <color indexed="81"/>
            <rFont val="Tahoma"/>
            <family val="2"/>
          </rPr>
          <t>Paola Marcela Rangel Jurado:</t>
        </r>
        <r>
          <rPr>
            <sz val="9"/>
            <color indexed="81"/>
            <rFont val="Tahoma"/>
            <family val="2"/>
          </rPr>
          <t xml:space="preserve">
Maestría Nacional</t>
        </r>
      </text>
    </comment>
    <comment ref="AB85" authorId="0" shapeId="0" xr:uid="{00000000-0006-0000-0A00-000005000000}">
      <text>
        <r>
          <rPr>
            <b/>
            <sz val="9"/>
            <color indexed="81"/>
            <rFont val="Tahoma"/>
            <family val="2"/>
          </rPr>
          <t>Paola Marcela Rangel Jurado:</t>
        </r>
        <r>
          <rPr>
            <sz val="9"/>
            <color indexed="81"/>
            <rFont val="Tahoma"/>
            <family val="2"/>
          </rPr>
          <t xml:space="preserve">
Maestría Exterior</t>
        </r>
      </text>
    </comment>
    <comment ref="AB86" authorId="0" shapeId="0" xr:uid="{00000000-0006-0000-0A00-000006000000}">
      <text>
        <r>
          <rPr>
            <b/>
            <sz val="9"/>
            <color indexed="81"/>
            <rFont val="Tahoma"/>
            <family val="2"/>
          </rPr>
          <t>Paola Marcela Rangel Jurado:</t>
        </r>
        <r>
          <rPr>
            <sz val="9"/>
            <color indexed="81"/>
            <rFont val="Tahoma"/>
            <family val="2"/>
          </rPr>
          <t xml:space="preserve">
Maestría Exterior</t>
        </r>
      </text>
    </comment>
    <comment ref="AB87" authorId="0" shapeId="0" xr:uid="{00000000-0006-0000-0A00-000007000000}">
      <text>
        <r>
          <rPr>
            <b/>
            <sz val="9"/>
            <color indexed="81"/>
            <rFont val="Tahoma"/>
            <family val="2"/>
          </rPr>
          <t>Paola Marcela Rangel Jurado:</t>
        </r>
        <r>
          <rPr>
            <sz val="9"/>
            <color indexed="81"/>
            <rFont val="Tahoma"/>
            <family val="2"/>
          </rPr>
          <t xml:space="preserve">
Maestría Nacional</t>
        </r>
      </text>
    </comment>
    <comment ref="AB88" authorId="0" shapeId="0" xr:uid="{00000000-0006-0000-0A00-000008000000}">
      <text>
        <r>
          <rPr>
            <b/>
            <sz val="9"/>
            <color indexed="81"/>
            <rFont val="Tahoma"/>
            <family val="2"/>
          </rPr>
          <t>Paola Marcela Rangel Jurado:</t>
        </r>
        <r>
          <rPr>
            <sz val="9"/>
            <color indexed="81"/>
            <rFont val="Tahoma"/>
            <family val="2"/>
          </rPr>
          <t xml:space="preserve">
Maestría Nacional</t>
        </r>
      </text>
    </comment>
  </commentList>
</comments>
</file>

<file path=xl/sharedStrings.xml><?xml version="1.0" encoding="utf-8"?>
<sst xmlns="http://schemas.openxmlformats.org/spreadsheetml/2006/main" count="2398" uniqueCount="772">
  <si>
    <t>Iniciativa estratégica</t>
  </si>
  <si>
    <t>Vigencias futuras</t>
  </si>
  <si>
    <t>Otras fuentes</t>
  </si>
  <si>
    <t>Presupuesto total</t>
  </si>
  <si>
    <t>Total otras fuentes</t>
  </si>
  <si>
    <t>Valor</t>
  </si>
  <si>
    <t>Total</t>
  </si>
  <si>
    <t>Otras Fuentes</t>
  </si>
  <si>
    <t>xxxx</t>
  </si>
  <si>
    <t>Inversión</t>
  </si>
  <si>
    <t>Funcionamiento</t>
  </si>
  <si>
    <t>Metas 2017</t>
  </si>
  <si>
    <t>PGN Colciencias 2017</t>
  </si>
  <si>
    <t>Presupuesto General de la Nación 2017</t>
  </si>
  <si>
    <t>FFJC - Saldos</t>
  </si>
  <si>
    <t>Descripción fuente de saldos FFJC</t>
  </si>
  <si>
    <t>Total PGN 2017</t>
  </si>
  <si>
    <t>Descripción fuente de rendimientos FFJC</t>
  </si>
  <si>
    <t>Rendimientos - FFJC</t>
  </si>
  <si>
    <t>Por apalancar</t>
  </si>
  <si>
    <t>Descripción fuente por apalancar</t>
  </si>
  <si>
    <t>Mejorar la calidad y el impacto de la investigación y la transferencia de conocimiento y tecnología</t>
  </si>
  <si>
    <t>Becas para la formación de maestría y doctorado nacional y exterior financiados por Colciencias y otras entidades</t>
  </si>
  <si>
    <t>Formación de capital humano para la CTeI a nivel de Doctorado y Maestría</t>
  </si>
  <si>
    <t>Convocatoria de formación para estudios de doctorado en el exterior y en Colombia</t>
  </si>
  <si>
    <t>Icetex</t>
  </si>
  <si>
    <t>Indicador programático</t>
  </si>
  <si>
    <t>43 exterior
133 en colombia</t>
  </si>
  <si>
    <t>Convocatoria de formación para estudios de doctoradode maestría y doctorado en el exterior COLFUTURO</t>
  </si>
  <si>
    <t>Formación de alto nivel SGR</t>
  </si>
  <si>
    <t>SGR</t>
  </si>
  <si>
    <t>Seguimiento financiero al proyecto de capacitación de recursos humanos para la investigación</t>
  </si>
  <si>
    <t>Desembolsos vigencias futuras comprometidas</t>
  </si>
  <si>
    <t>Apoyo a postdoctorados en Colombia de becarios Colciencias</t>
  </si>
  <si>
    <t>Objetivo Estratégico 1</t>
  </si>
  <si>
    <t>Programa Estratégico 1.1</t>
  </si>
  <si>
    <t>Programa Estratégico 1.2</t>
  </si>
  <si>
    <t>Articulación de oferta y demanda para recurso humano de alto nivel</t>
  </si>
  <si>
    <t>Implementación del grupo comunidad becarios Colciencias</t>
  </si>
  <si>
    <t>% de beneficiarios de becas Colciencias con perfil público en la plataforma</t>
  </si>
  <si>
    <t>Gestión de la base de datos de beneficiarios Colciencias</t>
  </si>
  <si>
    <t>Talleres de articulación de oferta y demanda de doctores</t>
  </si>
  <si>
    <t>Consolidación de modelos cienciométricos para los actores del SNCTI</t>
  </si>
  <si>
    <t>Convocatoria reconocimiento de grupos de investigación e investigadores 2017</t>
  </si>
  <si>
    <t>Artículos científicos publicados en revistas científicas especializadas por investigadores colombianos</t>
  </si>
  <si>
    <t>Revisión del modelo de medición grupos e investigadores</t>
  </si>
  <si>
    <t>Revisión del modelo de medición de productos de CTeI de la comunidad en Ciencias Sociales, Humanas y Educación</t>
  </si>
  <si>
    <t>Gestión ORCID y EUROCRIS</t>
  </si>
  <si>
    <t>Incremento de la visibilidad e impacto de las publicaciones científicas colombianas</t>
  </si>
  <si>
    <t>Programa Estratégico 1.4</t>
  </si>
  <si>
    <t>Programa Estratégico 1.3</t>
  </si>
  <si>
    <t>Implementación de nueva métrica para indexar revistas colombianas</t>
  </si>
  <si>
    <t>Revistas colombianas Indexadas</t>
  </si>
  <si>
    <t>Formulación e implementación del plan de apoyo a revistas colombianas</t>
  </si>
  <si>
    <t>Servicio permanente de homologación de revistas especializadas de CTeI - Publindex</t>
  </si>
  <si>
    <t>Realización de la segunda etapa convocatoria 768 - Clasificación de revistas nacionales</t>
  </si>
  <si>
    <t>Programa Estratégico 1.5</t>
  </si>
  <si>
    <t>Fomento al desarrollo de programas y proyectos de generación de conocimiento en CTeI</t>
  </si>
  <si>
    <t>Incrementar la articulación con gestión territorial</t>
  </si>
  <si>
    <t>Implementación Colombia científica</t>
  </si>
  <si>
    <t>Credito Banco Mundial</t>
  </si>
  <si>
    <t>Financiación de programas y proyectos de CTeI en Salud</t>
  </si>
  <si>
    <t>Proyectos de investigación apoyados</t>
  </si>
  <si>
    <t>Financiación de programas y proyectos de CTeI y su contribución a los retos del país</t>
  </si>
  <si>
    <t>Financiación de programas y proyectos de CTeI en seguridad y defensa</t>
  </si>
  <si>
    <t>Convenio 015-2015 FAC</t>
  </si>
  <si>
    <t>Financiación de programas y proyectos de CTeI en hidrocarburos y geociencias</t>
  </si>
  <si>
    <t>Convenio ANH</t>
  </si>
  <si>
    <t>Formulación de planes estratégicos programas nacionales de CTeI</t>
  </si>
  <si>
    <t>Financiación de programas y proyectos de CTeI en educación - Antioquia</t>
  </si>
  <si>
    <t>Financiación de programas y proyectos de CTeI en paz - Putumayo</t>
  </si>
  <si>
    <t>Acceso a información científica especializada</t>
  </si>
  <si>
    <t>Gestión para la adopación de la reglamentación y de la política de la ética de la investigación e integridad científica</t>
  </si>
  <si>
    <t>Gestión de proyectos tipo convocatorias regionales de investigación</t>
  </si>
  <si>
    <t>Promover el desarrollo tecnológico y la innovación como motor de crecimiento empresarial y del emprendimiento</t>
  </si>
  <si>
    <t>Objetivo Estratégico 2</t>
  </si>
  <si>
    <t>Programa Estratégico 2.1</t>
  </si>
  <si>
    <t>Alianzas para la Innovación</t>
  </si>
  <si>
    <t>Implementación de proyectos prototipo - Alianzas - (convocatoria nacional)</t>
  </si>
  <si>
    <t>Metodología para formar empresas de manera virtual (bajar costos) Alianzas</t>
  </si>
  <si>
    <t>Nueva estrategia con Confecámaras y Cámaras de Comercio</t>
  </si>
  <si>
    <t>Empresas apoyadas en procesos de innovación por Colciencias</t>
  </si>
  <si>
    <t>Recursos  del convenio 209-2015, que seran reinvertidos en el mismo según aprobación del Comité ejecutivo del convenio. (estos recursos estan en Confecámaras)</t>
  </si>
  <si>
    <t>Ejecución Convenio Alianzas 2016 - 2017</t>
  </si>
  <si>
    <t>Programa Estratégico 2.2</t>
  </si>
  <si>
    <t>Sistemas de Innovación</t>
  </si>
  <si>
    <t>Alineación del programa de Gestores de Ruta N para aporte a Meta Colciencias de Sistemas de Innovación Empresarial</t>
  </si>
  <si>
    <t>Implementación de la estrategia de Sistemas de Innovación Empresarial en un segunda iteración para Bogotá y Barranquilla</t>
  </si>
  <si>
    <t xml:space="preserve">Gestionar la adopción de proyectos tipo "gestión de innovación" por parte de los departamentos </t>
  </si>
  <si>
    <t>Diseño e implementación de piloto para la ejecución de la estrategia de Sistemas de Innovación Empresarial en una de las ciudades Pacto por la Innovación bajo nuevo un  esquema - Villavicencio</t>
  </si>
  <si>
    <t xml:space="preserve"> Implementar los procesos de recolección, consolidación y medición de resultados e impactos logrados por la estrategia de Sistemas de Innovación Empresarial bajo la estrategia de Bitácora de Inersiones</t>
  </si>
  <si>
    <t xml:space="preserve">Apoyo en I+D+i en el Sector Productivo </t>
  </si>
  <si>
    <t>Programa Estratégico 2.3</t>
  </si>
  <si>
    <t>Ejecutar saldo del convenio SENA para I+D+i (Estrategia I+D- Cierre de Brechas Tecnológicas (Fase de diseño))</t>
  </si>
  <si>
    <t>Convenio SENA</t>
  </si>
  <si>
    <t>Adoptar y difundir el nuevo modelo de reconocimiento de actores (Llevar a cabo el Proceso de Reconocimiento)</t>
  </si>
  <si>
    <t>Proyectos I+D (Ruta N, BIOS, CeniBanano - AUGURA) - Apoyo I+D+i al sector productivo gracias a la aticulación con los PNCTeI</t>
  </si>
  <si>
    <t>Convenio SENA 593-2014</t>
  </si>
  <si>
    <t>Programa TIC</t>
  </si>
  <si>
    <t>Programa Estratégico 2.4</t>
  </si>
  <si>
    <t>Pactos TI</t>
  </si>
  <si>
    <t>Convocatoria modelos de calidad</t>
  </si>
  <si>
    <t>Convocatoria de especialización inteligente</t>
  </si>
  <si>
    <t>Convocatoria soluciones innovadoras para el sector Agro</t>
  </si>
  <si>
    <t>Ejecución y seguimiento CEAs</t>
  </si>
  <si>
    <t>Registros de patentes solicitadas por residentes en oficina nacional y PCT</t>
  </si>
  <si>
    <t>Personas sensibilizadas a través de estrategias enfocadas en el uso, apropiación y utilidad de la CTeI</t>
  </si>
  <si>
    <t>Desarrollo de capacidades de transferencia tecnológica</t>
  </si>
  <si>
    <t>Programa Estratégico 2.5</t>
  </si>
  <si>
    <t>Escalar OTRI el modelo de licencia de prueba y articulación con la "ruta competitiva" de MinCIT</t>
  </si>
  <si>
    <t>Ejecución y seguimiento a los Centros de Excelencia y Apropiación en BigData</t>
  </si>
  <si>
    <t>Licenciamientos tecnológicos apoyados</t>
  </si>
  <si>
    <t>Brigada de patentes - Fondo de Protección</t>
  </si>
  <si>
    <t>Programa Estratégico 2.6</t>
  </si>
  <si>
    <t>Brigada de patentes y fondo de protección de patentes</t>
  </si>
  <si>
    <t xml:space="preserve">Estrategia Nacional de Fomento a la Protección de Invenciones </t>
  </si>
  <si>
    <t>Generar una cultura que valore y gestione el conocimiento y la innovación</t>
  </si>
  <si>
    <t>Objetivo Estratégico 3</t>
  </si>
  <si>
    <t>Centros de ciencia</t>
  </si>
  <si>
    <t>Programa Estratégico 3.1</t>
  </si>
  <si>
    <t>Fortalecimiento de Centros de Ciencia estrategia Colciencias</t>
  </si>
  <si>
    <t>Gestión territorial de Centros de Ciencia</t>
  </si>
  <si>
    <t>Centros de ciencia fortalecidos</t>
  </si>
  <si>
    <t>Convenio por gestionar (aliado potencial: Smithsonita/ IBER Museos/OEI)</t>
  </si>
  <si>
    <t>Atrévete</t>
  </si>
  <si>
    <t>Programa Estratégico 3.2</t>
  </si>
  <si>
    <t>Ideas para el Cambio - Programa de innovación Social desde CTeI. Acción Estratégica de impacto: Ciencia y Tic para la paz 2017</t>
  </si>
  <si>
    <t>Gestión Territorial - Ideas para el cambio</t>
  </si>
  <si>
    <t>SGR - Nariño</t>
  </si>
  <si>
    <t>A Ciencia Cierta - Agro –BIO</t>
  </si>
  <si>
    <t>Convenio 398 de 2015</t>
  </si>
  <si>
    <t>Agenda Ciudadana Iberoamericana 2017 (implementación)</t>
  </si>
  <si>
    <t>Actualización de la Estratégia Nacional de Apropiación Social de CTeI (Implica Evaluación de la Estrategia y un proceso de formación de Capacidades para la Apropiación Social de CTeI con actores del sistema)</t>
  </si>
  <si>
    <t>Definición lineamientos y guia sobre Innovación Social en el marco del SGR</t>
  </si>
  <si>
    <t>Digitalización  de Documentos CENDOC</t>
  </si>
  <si>
    <t>Programa Estratégico 3.3</t>
  </si>
  <si>
    <t>Difusión - Todo es ciencia</t>
  </si>
  <si>
    <t>Plataforma digital todo es ciencia</t>
  </si>
  <si>
    <t>Colombia Bio  (serie Web tv para TEC)</t>
  </si>
  <si>
    <t>Colombia BIO</t>
  </si>
  <si>
    <t>Programa Estratégico 3.4</t>
  </si>
  <si>
    <t>Ondas</t>
  </si>
  <si>
    <t>Gestión Territorial</t>
  </si>
  <si>
    <t>SGR - 6 departamentos</t>
  </si>
  <si>
    <t xml:space="preserve">Niños y jóvenes apoyados en procesos de vocación científica
y tecnológica </t>
  </si>
  <si>
    <t>Estrategias de fortalecimiento</t>
  </si>
  <si>
    <t>Lineamientos pedagógicos y metodológicos</t>
  </si>
  <si>
    <t>Implementación comunidad</t>
  </si>
  <si>
    <t xml:space="preserve">Sistema de Mapeo iniciativas de país </t>
  </si>
  <si>
    <t>Proyectos especiales</t>
  </si>
  <si>
    <t>Programa Estratégico 3.5</t>
  </si>
  <si>
    <t>Jóvenes investigadores e innovadores</t>
  </si>
  <si>
    <t>Convocatoria jóvenes investigadores e innovadores</t>
  </si>
  <si>
    <t>Gestión y articulación Instituciones de Educación Superior</t>
  </si>
  <si>
    <t>Gestión con Aliados nacionales  e internacionales jóvenes investigadores e innovadores y Nexo Global</t>
  </si>
  <si>
    <t>Convenio por suscribir con Pfizer/Universidad Nacional
Convenio 593-2015</t>
  </si>
  <si>
    <t>Gestión Territorial jóvenes investigadores e innovadores y Nexo Global</t>
  </si>
  <si>
    <t>SGR (3 departamentos con resultados 2017 NG)
 (Proyectos de Sucre, Huila y Risaralda JII)</t>
  </si>
  <si>
    <t>Estrategia de reconocimiento iniciativas en pre-grado</t>
  </si>
  <si>
    <t>Desarrollar un sistema e institucionalidad habilitante para la CTeI</t>
  </si>
  <si>
    <t>Beneficios Tributarios  para CTeI</t>
  </si>
  <si>
    <t>Nuevos CONPES de beneficios tributarios (sujeto a la reforma tributaria)</t>
  </si>
  <si>
    <t xml:space="preserve">Talleres virtuales para BT </t>
  </si>
  <si>
    <t>Hacer permanente el piloto de empresa altamente innovadora</t>
  </si>
  <si>
    <t>% de asignación del cupo de inversión para deducción tributaria</t>
  </si>
  <si>
    <t>Mecanismo BT, puntos adicionales en proyectos que involucren cadena de proveedores</t>
  </si>
  <si>
    <t>Analizar el comportamiento del uso de BT por parte de MyPimes</t>
  </si>
  <si>
    <t>Ciudades que formalicen pactos por la innovación</t>
  </si>
  <si>
    <t>Propuesta ciudades que formalicen pactos por la innovación</t>
  </si>
  <si>
    <t>Pacto por la innovación</t>
  </si>
  <si>
    <t>Objetivo Estratégico 4</t>
  </si>
  <si>
    <t>Programa Estratégico 4.1</t>
  </si>
  <si>
    <t>Programa Estratégico 4.2</t>
  </si>
  <si>
    <t>Desarrollo de capacidades para diseño y evaluación de políticas en los actores del Sistema Nacional</t>
  </si>
  <si>
    <t>Programa Estratégico 4.3</t>
  </si>
  <si>
    <t>Orientar conceptual y metodológicamente la formulación y evaluación de políticas de CTeI a nivel departamental y municipal</t>
  </si>
  <si>
    <t>Diseño y evaluación de políticas de CTeI</t>
  </si>
  <si>
    <t>Liderar y coordinar un amplio debate nacional sobre el papel de la CTeI en el futuro del país</t>
  </si>
  <si>
    <t>Política CTeI aprobada y en implementación</t>
  </si>
  <si>
    <t>Formular una política nacional de ciencia abierta, incluyendo una estrategia de implementación por fases</t>
  </si>
  <si>
    <t xml:space="preserve">Realizar estudios y evaluaciones que apoyen la toma de decisiones de política en la entidad </t>
  </si>
  <si>
    <t>Programa Estratégico 4.4</t>
  </si>
  <si>
    <t>Acciones de fortalecimiento de capacidades desarrolladas</t>
  </si>
  <si>
    <t>Fortalecer capacidades para el apoyo a la toma de decisión mediante herramientas de gestión (VT, minería de datos, mapas de ciencia)</t>
  </si>
  <si>
    <t xml:space="preserve">Diseñar y experimentar medidas alternativas para la dinámica de producción científica y de innovación nacional  </t>
  </si>
  <si>
    <t>Desarrollar proyectos estratégicos y de impacto en CTeI a través de la articulación de recursos de la nación, los departamentos y otros actores</t>
  </si>
  <si>
    <t>Objetivo Estratégico 5</t>
  </si>
  <si>
    <t>Programa Estratégico 5.1</t>
  </si>
  <si>
    <t>Rector de la Política de CTeI</t>
  </si>
  <si>
    <t>Fortalecer la Guía Sectorial de Proyectos de CTeI</t>
  </si>
  <si>
    <t>Fortalecer la definición, formulación y estructuración de proyectos de CTeI a través de estrategia de capacitación y formación</t>
  </si>
  <si>
    <t>Fortalecer los CODECTIs</t>
  </si>
  <si>
    <t>Programa Estratégico 5.2</t>
  </si>
  <si>
    <t>Gestor y movilizador de proyectos de CTeI para financiar con recursos del FCTeI</t>
  </si>
  <si>
    <t>Diseñar y aplicar estrategia para la movilización/gestión de la oferta de Colciencias en los territorios</t>
  </si>
  <si>
    <t>Programa Estratégico 5.3</t>
  </si>
  <si>
    <t>Coordinar la construcción y actualización de los PAEDs</t>
  </si>
  <si>
    <t>Verifica Requisitos de Presentación de Proyectos -Ley 1530 de 2012</t>
  </si>
  <si>
    <t>Programa Estratégico 5.4</t>
  </si>
  <si>
    <t>Programa Estratégico 5.5</t>
  </si>
  <si>
    <t>Programa Estratégico 5.6</t>
  </si>
  <si>
    <t>Evaluador de proyectos (Panel de Expertos-Comité cuando es oferta Colciencias)- Acuerdo  32 de 2015 de la Comisión Rectora del SGR.</t>
  </si>
  <si>
    <t>Somete a evaluación de terceros los proyectos</t>
  </si>
  <si>
    <t>Evaluar los proyectos antes de la verificación de requisitos de presentación</t>
  </si>
  <si>
    <t xml:space="preserve">Definir / diferenciar requisitos de presentación de proyectos antes y después de la evaluación </t>
  </si>
  <si>
    <t>Generar vínculos entre los actores del SNCTI y actores internacionales estratégicos</t>
  </si>
  <si>
    <t>Objetivo Estratégico 6</t>
  </si>
  <si>
    <t>Programa Estratégico 6.1</t>
  </si>
  <si>
    <t>Reunión Ministros CTeI OEA</t>
  </si>
  <si>
    <t xml:space="preserve">Participación de Colombia en el ámbito internacional, con miras a promover el avance de la Ciencia, Tecnología e Innovación </t>
  </si>
  <si>
    <t>Misiones internacionales (Alemania, Francia, Reino Unido, Estados Unidos, España, Brasil)</t>
  </si>
  <si>
    <t>Alianzas Estratégicas internacionales en términos de recursos y capital político</t>
  </si>
  <si>
    <t>Pago de compromisos con organismos internacionales</t>
  </si>
  <si>
    <t>Secretaría técnica ante el Comité de Política Científica y Tecnológica (CSTP) de la OECD</t>
  </si>
  <si>
    <t>Circulación de conocimiento y prácticas innovadoras en un escenario global</t>
  </si>
  <si>
    <t>Programa Estratégico 6.2</t>
  </si>
  <si>
    <t>Programa Estratégico 6.3</t>
  </si>
  <si>
    <t>Programa Estratégico 6.4</t>
  </si>
  <si>
    <t>Propuesta del modelo  para que las convocatorias de Colciencias tengan un componente internacional</t>
  </si>
  <si>
    <t>Convocatorias transnacionales</t>
  </si>
  <si>
    <r>
      <rPr>
        <sz val="12"/>
        <color rgb="FFFF0000"/>
        <rFont val="Arial"/>
        <family val="2"/>
      </rPr>
      <t>Programa</t>
    </r>
    <r>
      <rPr>
        <sz val="12"/>
        <rFont val="Arial"/>
        <family val="2"/>
      </rPr>
      <t xml:space="preserve"> GROW NSF</t>
    </r>
  </si>
  <si>
    <t>Movilidades internacionales apoyadas</t>
  </si>
  <si>
    <t>Convocatoria Europa</t>
  </si>
  <si>
    <t>Gestión de Recursos Financieros de Cooperación Internacional para CTeI</t>
  </si>
  <si>
    <t>Fortalecer el modelo de Matching Fund para apalancar recursos CTeI</t>
  </si>
  <si>
    <t>Apalancamiento de recursos, programas Colciencias</t>
  </si>
  <si>
    <t xml:space="preserve">Participación de Colombia en Horizonte 2020 de la Unión Europea </t>
  </si>
  <si>
    <t>Fortalecer el rol de Colciencias como punto nacional de contacto H2020</t>
  </si>
  <si>
    <t>Convocatoria para apoyar la movilidad internacional en la eventual conformación y fortalecimiento de consorcios en el marco del Octavo Programa Marco de la Unión Europea - HORIZONTE 2020</t>
  </si>
  <si>
    <t>Personas capacitadas en H2020</t>
  </si>
  <si>
    <t>Convenio 445 de 2015 con ACAC </t>
  </si>
  <si>
    <t>Apalancamiento de Recursos del Programa H2020</t>
  </si>
  <si>
    <t>Cultura y comunicación de cara al ciudadano</t>
  </si>
  <si>
    <t>Normativo y procedimental. Relacionamiento con el ciudadano</t>
  </si>
  <si>
    <t>% de satisfacción de usuarios</t>
  </si>
  <si>
    <t>Afianzar la cultura de servicio al ciudadano al interior de la entidad</t>
  </si>
  <si>
    <t>Puesta en marcha de la solución de automatización del servicio para el manejo de PQRDS</t>
  </si>
  <si>
    <t>Implementación seguimiento PQRD</t>
  </si>
  <si>
    <t>Contribuir a una Colciencias más transparente</t>
  </si>
  <si>
    <t>% de cumplimiento de los requisitos de transparencia en Colciencias</t>
  </si>
  <si>
    <t>xxx</t>
  </si>
  <si>
    <t>Contribuir a una Colciencias más moderna</t>
  </si>
  <si>
    <t>% de cumplimiento de los requisitos de GEL en Colciencias</t>
  </si>
  <si>
    <t>Objetivo Estratégico 7</t>
  </si>
  <si>
    <t>Programa Estratégico 7.1</t>
  </si>
  <si>
    <t>Convertir a COLCIENCIAS en Ágil, Moderna y Transparente - ATM</t>
  </si>
  <si>
    <t>Programa Estratégico 7.2</t>
  </si>
  <si>
    <t>Programa Estratégico 7.3</t>
  </si>
  <si>
    <t>Talento humano competente, innovador y motivado</t>
  </si>
  <si>
    <t>Iniciar e implementar el proceso de transformación cultural y organizacional en la Entidad</t>
  </si>
  <si>
    <t>Puntos de incremento en la calificación de cultura organizacional</t>
  </si>
  <si>
    <t>Generar un plan de Bienestar orientado a la implementación de estrategias que fortalezcan la calidad de vida de la comunidad Colciencias implementando la cultura de salario emocional</t>
  </si>
  <si>
    <t>Fomentar una cultura de prevención y manejo de los riesgos laborales</t>
  </si>
  <si>
    <t>Consolidar la gestión por competencias</t>
  </si>
  <si>
    <t xml:space="preserve">Contribuir a una Colciencias más transparente  </t>
  </si>
  <si>
    <t>Programa Estratégico 7.4</t>
  </si>
  <si>
    <t>Cero improvisación</t>
  </si>
  <si>
    <t>Recomendar mecanismos de gestión jurídica y legal al interior de las áreas de la entidad</t>
  </si>
  <si>
    <t>Elaborar un instructivo para que las estrategias de producciones normativa y doctrina de CTeI tengan un procedimiento claro que garantice su cumplimiento</t>
  </si>
  <si>
    <t>Programa Estratégico 7.5</t>
  </si>
  <si>
    <t>Más fácil, menos pasos</t>
  </si>
  <si>
    <t>Programa Estratégico 7.6</t>
  </si>
  <si>
    <t>Programa Estratégico 7.7</t>
  </si>
  <si>
    <t>Programa Estratégico 7.8</t>
  </si>
  <si>
    <t>Programa Estratégico 7.10</t>
  </si>
  <si>
    <t>Programa Estratégico 7.9</t>
  </si>
  <si>
    <t>Gestión de comunicación estratégica</t>
  </si>
  <si>
    <t>Comunicamos lo que hacemos</t>
  </si>
  <si>
    <t xml:space="preserve">% de programas estratégicos priorizados comunicados </t>
  </si>
  <si>
    <t>Ecosistema digital – portal web</t>
  </si>
  <si>
    <t>Ecosistema digital - desarrollo de estrategias para generar más interacción en redes sociales e incrementar usuarios</t>
  </si>
  <si>
    <t>Gestión de comunicación interna</t>
  </si>
  <si>
    <t>% de programas estratégicos priorizados comunicados</t>
  </si>
  <si>
    <t>Eventos CTeI</t>
  </si>
  <si>
    <t>Relacionamiento con medios de comunicación</t>
  </si>
  <si>
    <t>Planear integral y oportunamente</t>
  </si>
  <si>
    <t>% de oportunidad en el cumplimiento de fechas programadas para la formulación, seguimiento y evaluación de los planes institucionales</t>
  </si>
  <si>
    <t>Monitorear periódicamente</t>
  </si>
  <si>
    <t>Socializar, capacitar y apropiar</t>
  </si>
  <si>
    <t>Implementar la PMO</t>
  </si>
  <si>
    <t>Fortalecimiento operaciones estadísticas de Colciencias</t>
  </si>
  <si>
    <t>Apoyo a la producción y difusión de estadísticas nacionales de CTeI</t>
  </si>
  <si>
    <r>
      <rPr>
        <sz val="12"/>
        <color rgb="FFFF0000"/>
        <rFont val="Arial"/>
        <family val="2"/>
      </rPr>
      <t xml:space="preserve">Fortalecer </t>
    </r>
    <r>
      <rPr>
        <sz val="12"/>
        <rFont val="Arial"/>
        <family val="2"/>
      </rPr>
      <t>el SGC de acuerdo con nuevos reto</t>
    </r>
  </si>
  <si>
    <t>% nivel de madurez del Sistema de Gestión de Calidad</t>
  </si>
  <si>
    <t>Consolidar un equipo competente de líderes de calidad</t>
  </si>
  <si>
    <t>Rediseñar los indicadores del SGC</t>
  </si>
  <si>
    <t>Desplegar la administración del riesgo</t>
  </si>
  <si>
    <t>Lograr reconocimientos de excelencia</t>
  </si>
  <si>
    <t>Optimizar procesos y procedimientos</t>
  </si>
  <si>
    <t>% cumplimiento en la reducción de tiempos, requisitos o documentos en procedimientos seleccionados</t>
  </si>
  <si>
    <t>Trámites amigables</t>
  </si>
  <si>
    <t>% de avance en el plan de racionalización de trámites</t>
  </si>
  <si>
    <t>OAP</t>
  </si>
  <si>
    <t>Contribuir a una Colciencias más transparente (OAP)</t>
  </si>
  <si>
    <t>Contribuir a una Colciencias más moderna (OAP)</t>
  </si>
  <si>
    <t>Gestionar recursos para garantizar el talento humano</t>
  </si>
  <si>
    <t>DAF</t>
  </si>
  <si>
    <t>Contribuir a una Colciencias mas transparente – Control Interno</t>
  </si>
  <si>
    <t>Ejecución y presentación de auditorias, seguimientos y evaluaciones programadas</t>
  </si>
  <si>
    <t>Planeación y ejecución Auditoria Interna de Calidad</t>
  </si>
  <si>
    <t>Seguimiento y evaluación del riesgo</t>
  </si>
  <si>
    <t>Campañas de sensibilización</t>
  </si>
  <si>
    <t>% de cumplimiento de los requisitos de transparencia en Colciencias - OAP</t>
  </si>
  <si>
    <t>% de cumplimiento de los requisitos de GEL en Colciencias - OAP</t>
  </si>
  <si>
    <t>% de cumplimiento de los requisitos de transparencia en Colciencias - Control Interno</t>
  </si>
  <si>
    <t>OCI</t>
  </si>
  <si>
    <t>SEGEL</t>
  </si>
  <si>
    <t>Gestión documental</t>
  </si>
  <si>
    <t>Elaboración e implementación de instrumentos archivísticos</t>
  </si>
  <si>
    <t>% implementación del Programa de Gestión Documental</t>
  </si>
  <si>
    <t>Capacitar en gestión documental</t>
  </si>
  <si>
    <t>Optimización de herramienta  de gestión documental</t>
  </si>
  <si>
    <t>Adopción de estándares internacionales de alta calidad para el reporte de la información financiera y contable en el Sector Público</t>
  </si>
  <si>
    <t>Realizar la culminación el proceso de sensibilización al interior de COLCIENCIAS</t>
  </si>
  <si>
    <t>Proceso de Contratación de firma para el acompañamiento en la presentación y transmisión a la CGN de los Estados Financieros con corte a 31 de marzo de 2017 bajo el nuevo marco Normativo.</t>
  </si>
  <si>
    <t>Presentación y transmisión a la CGN de los Estados Financieros con corte a 31 de marzo de 2017 bajo el nuevo marco Normativo</t>
  </si>
  <si>
    <t>Depuración contable</t>
  </si>
  <si>
    <t>Gestión de cartera</t>
  </si>
  <si>
    <t>El Fondo Francisco José de Caldas (FFJC), instrumento efectivo en la canalización de recursos</t>
  </si>
  <si>
    <t>Guía y divulgación para la utilización del FFJC</t>
  </si>
  <si>
    <t>Mejoramiento de reportes y procesos en el MGI</t>
  </si>
  <si>
    <t>Adopción de los procesos "optimizados" del FFJC y gestión contractual</t>
  </si>
  <si>
    <t xml:space="preserve">Articulación de las áreas de Colciencias en la negociación de convenios de aportes al FFJC </t>
  </si>
  <si>
    <t xml:space="preserve">Identificación y Clasificación de los actores en el FFJC </t>
  </si>
  <si>
    <t>Infraestructura Física y Tecnológica</t>
  </si>
  <si>
    <t>Adecuar espacio para Biciparqueaderos que permita incentivar el uso de las Bicicletas a nuestros colaboradores</t>
  </si>
  <si>
    <t>Expedir los instrumentos o manuales de uso de las características técnicas con que cuenta la nueva sede</t>
  </si>
  <si>
    <t>Realizar actividades de concientización y apropiación de las instalaciones de la sede con los colaboradores de Colciencias</t>
  </si>
  <si>
    <t xml:space="preserve">Jornadas de Ordenaton </t>
  </si>
  <si>
    <t>Realizar seguimiento a las obras de adecuación física, tecnológica y de mobiliario</t>
  </si>
  <si>
    <t>Gestión e Infraestructura de TI</t>
  </si>
  <si>
    <t>Desarrollo, puesta en producción, y soporte del Sistema Integrado de Información</t>
  </si>
  <si>
    <t xml:space="preserve">% de avance en el desarrollo del nuevo sistema integrado de información  </t>
  </si>
  <si>
    <t>Dotación tecnológica de la entidad</t>
  </si>
  <si>
    <t>Soluciones automatizadas de software para la gestión y operación de la Entidad</t>
  </si>
  <si>
    <t>Equipo de trabajo proponiendo medidas – Métodos y formas</t>
  </si>
  <si>
    <t>Propiciar condiciones para conocer valorar conservar y aprovechar nuestra biodiversidad</t>
  </si>
  <si>
    <t>Objetivo Estratégico 8</t>
  </si>
  <si>
    <t>Programa Estratégico 8.1</t>
  </si>
  <si>
    <t>Expediciones Bio</t>
  </si>
  <si>
    <t>Expediciones biológicas</t>
  </si>
  <si>
    <t>Nuevos registros de especies en el Global Biodiversity Information Facility (GBIF) aportadas por Colombia</t>
  </si>
  <si>
    <t>Fortalecimiento de Colecciones</t>
  </si>
  <si>
    <t>Regiones Bio</t>
  </si>
  <si>
    <t>Desarrollo Normativo</t>
  </si>
  <si>
    <t>FES</t>
  </si>
  <si>
    <t>Productos Bio</t>
  </si>
  <si>
    <t>Mentalidad y Cultura</t>
  </si>
  <si>
    <t>I+D Bio</t>
  </si>
  <si>
    <t>Instancias de participación ciudadana involucradas
(Instancias de participación legalmente conformadas u otros espacios de participación)</t>
  </si>
  <si>
    <t>Meta / Resultado Esperado</t>
  </si>
  <si>
    <t>ALCANCE</t>
  </si>
  <si>
    <t>Tipo de espacio
(virtual / presencial /Semipresencial)</t>
  </si>
  <si>
    <t xml:space="preserve"> Estrategia a utilizar para capacitar  a los grupos de valor </t>
  </si>
  <si>
    <t>Recursos asociados a la actividad a implementar</t>
  </si>
  <si>
    <t>Alianzas  o convenios asociados a la actividad a implementar</t>
  </si>
  <si>
    <t>Actividad a realizar</t>
  </si>
  <si>
    <t>Fecha estimada</t>
  </si>
  <si>
    <t>Grupo de interés</t>
  </si>
  <si>
    <t>Tipo de Actor del SNCTI
(Política + Guía Sectorial)</t>
  </si>
  <si>
    <t xml:space="preserve">Canal / Metodología de Participación
(cunsulta, mesas de trabajo, foros, chay, reuniones, etc) </t>
  </si>
  <si>
    <t>Fecha de Ejecución</t>
  </si>
  <si>
    <t>Resultados de la incidencia de la participación</t>
  </si>
  <si>
    <t>Presupuesto</t>
  </si>
  <si>
    <t>Total recursos invertidos</t>
  </si>
  <si>
    <t>Presupuesto ejecutado</t>
  </si>
  <si>
    <t>Evaluación y recomendaciones sobre la actividad</t>
  </si>
  <si>
    <t>Descripción de la fase</t>
  </si>
  <si>
    <t xml:space="preserve">Fase </t>
  </si>
  <si>
    <t>Total asistentes a espacio de capacitación</t>
  </si>
  <si>
    <t xml:space="preserve">Participantes esperados </t>
  </si>
  <si>
    <t>Total participantes</t>
  </si>
  <si>
    <t>Responsable</t>
  </si>
  <si>
    <t>Ciudadano, Academia, Empresa, Estado, Proveedores, Funcionarios, Contratistas, Organizaciones No Gunernamentales</t>
  </si>
  <si>
    <t>Todos</t>
  </si>
  <si>
    <t>Tipo de Actor del SNCTI
(Política  de Actores + Guía Sectorial de CTeI)</t>
  </si>
  <si>
    <t>Tipo de espacio
(Virtual / Presencial /Semipresencial)</t>
  </si>
  <si>
    <t>Virtual</t>
  </si>
  <si>
    <t>Página web
Redes Sociales</t>
  </si>
  <si>
    <t xml:space="preserve">
Equipo de Comunicaciones</t>
  </si>
  <si>
    <t xml:space="preserve">Los participantes en la consulta presentan sus observaciones y aportes al  Plan de Acción Institucional 2018 (PAI) </t>
  </si>
  <si>
    <t>Instancias de participación legalmente conformadas
Veedurías Ciudadanas
Otros espacios de participación</t>
  </si>
  <si>
    <t>100% de las consultas y aportes recibidos analizados y con respuesta
((Consultas analizadas y con respuesta / Total Consultas recibidas) x 100%)</t>
  </si>
  <si>
    <t xml:space="preserve">1. Actualización del Contexto Estratégico para la vigencia 2018
2. Concertación preliminar de iniciativas y metas para la vigencia 2018 con Directores y Jefes de Oficina
3. Aprobación del Comité de Dirección </t>
  </si>
  <si>
    <t>No aplica</t>
  </si>
  <si>
    <t>Resultado obtenido</t>
  </si>
  <si>
    <t>Grupo de interés relacionado</t>
  </si>
  <si>
    <t>Descripción</t>
  </si>
  <si>
    <t>Detalle de Participantes</t>
  </si>
  <si>
    <t xml:space="preserve">Total </t>
  </si>
  <si>
    <t>100% de las consultas y aportes recibidos analizados y con respuesta
(Consultas analizadas y con respuesta / Total Consultas recibidas) x 100%</t>
  </si>
  <si>
    <t xml:space="preserve">Presencial 
Semipresencial
Virtual </t>
  </si>
  <si>
    <t xml:space="preserve"> Resultado frente a meta esperada
(Indicador)</t>
  </si>
  <si>
    <t>Otros recursos
(incluye la información que debe entregar para el ejercicio de participación)</t>
  </si>
  <si>
    <t>Equipo de Apoyo</t>
  </si>
  <si>
    <t>Mesas de trabajo</t>
  </si>
  <si>
    <t>Otros espacios de participación</t>
  </si>
  <si>
    <t>1. Elaboración y revisión preliminar del borrador preliminar de los TdR
2. Socialización del borrador preliminar de los TdR
2. Logística para las mesas de trabajo.</t>
  </si>
  <si>
    <t>Investigadores 
 Jóvenes
Maestros
Estudiantes</t>
  </si>
  <si>
    <t>E</t>
  </si>
  <si>
    <t>FECHA</t>
  </si>
  <si>
    <t>CAMBIOS</t>
  </si>
  <si>
    <t>MEDIO DE APROBACIÓN</t>
  </si>
  <si>
    <t>VERSIÓN</t>
  </si>
  <si>
    <t>Presencial</t>
  </si>
  <si>
    <t xml:space="preserve">Mesa de Trabajo </t>
  </si>
  <si>
    <t>Página web
Línea Gratuita Nacional
Redes Sociales</t>
  </si>
  <si>
    <t xml:space="preserve">Los ciudadanos y actores del SNCTI pueden revisar el  banco preliminar de elegibles para la convocatoria en la cual se encuentran  vinculados y solicitar, si lo requiere, aclaración del mismo 
Dichas dudas serán resueltas por el grupo de trabajo a cargo de la convocatoria. 
</t>
  </si>
  <si>
    <t>Instancias de participación legalmente conformadas
Otros espacios de participación</t>
  </si>
  <si>
    <t>1. Banco preliminar de potenciales beneficiarios elegibles - Firmado
2. Banco preliminar de potenciales beneficiarios elegibles - Versión consulta</t>
  </si>
  <si>
    <t>Mesas de trabajo
Invitación</t>
  </si>
  <si>
    <t>Mesas de Trabajo</t>
  </si>
  <si>
    <t xml:space="preserve">Canal / Metodología de Participación
(Consulta, mesas de trabajo, foros, chat, reuniones, etc.) </t>
  </si>
  <si>
    <t>Análisis del Resultado</t>
  </si>
  <si>
    <t>Empresas altamente innovadoras EIAs
Unidades empresariales I+D+I  (si tienen interés en el proyecto)
Grupos de Investigación de Universidad-ONG´s-Institutos (si hacen parte del proyecto)</t>
  </si>
  <si>
    <t xml:space="preserve">Mesa de trabajo liderara por Secretaría Técnica del Órgano Colegiado de Administración y Dec misión (OCAD) (Regalías) en la cual junto con el apoyo de un Técnico en relación con el tema a desarrollar, aclaran dudas existentes a los proyectos a presentar. </t>
  </si>
  <si>
    <t>Mesas de trabajo
video conferencia
correo electrónico
documentos compartidos en la nube</t>
  </si>
  <si>
    <t>1. Elaboración de la guía técnica y revisión por parte de la dirección técnica.
2. Invitación a las sesiones para mesas de trabajo.
3. Socialización de la guía técnica de reconocimiento del actor. 
4.  Logística para el evento concertada, con roles y responsabilidades definidas.</t>
  </si>
  <si>
    <t>1.000.000 de respuestas</t>
  </si>
  <si>
    <t>Tipo de Documento</t>
  </si>
  <si>
    <t>Política</t>
  </si>
  <si>
    <t>Derecho fundamental relacionado</t>
  </si>
  <si>
    <t>Programa</t>
  </si>
  <si>
    <t>Servicio (Convocatorias / Invitaciones / Ventanilla Abierta)</t>
  </si>
  <si>
    <t>Instrumento de CTeI</t>
  </si>
  <si>
    <t>Participación
Igualdad
Derecho de petición
Trabajo
Educación
Libertad de enseñanza, aprendizaje, investigación y cátedra</t>
  </si>
  <si>
    <t>Nro.</t>
  </si>
  <si>
    <t>Nro. de Participantes</t>
  </si>
  <si>
    <t>Mecanismo de convocatoria a utilizar para asegurar la participación de los grupos de interés</t>
  </si>
  <si>
    <t xml:space="preserve">Remitido a </t>
  </si>
  <si>
    <t>Fecha</t>
  </si>
  <si>
    <t>Fecha Respuesta</t>
  </si>
  <si>
    <t>CONSOLIDADO DE APORTES, RESPUESTAS Y ANÁLISIS DE INCIDENCIA</t>
  </si>
  <si>
    <t>Aporte / Pregunta</t>
  </si>
  <si>
    <t>Fase de Ciclo de la Gestión en la cual se promueve la participación Ciudadana</t>
  </si>
  <si>
    <t>Identificación  de necesidades y diagnóstico</t>
  </si>
  <si>
    <t>Formulación participativa</t>
  </si>
  <si>
    <t>Ejecución o implementación participativa</t>
  </si>
  <si>
    <t>Evaluación y Control Ciudadanos</t>
  </si>
  <si>
    <t>Fecha estimada
(mes)</t>
  </si>
  <si>
    <t>Consulta a proyectos de regulación normativa</t>
  </si>
  <si>
    <t>Respuesta / Análisis</t>
  </si>
  <si>
    <t xml:space="preserve">Relacionar el medio de recepción de acuerdo al </t>
  </si>
  <si>
    <t>DIRECCIÓN</t>
  </si>
  <si>
    <t>Norma</t>
  </si>
  <si>
    <t>Secretaría General</t>
  </si>
  <si>
    <t>Publicación en página web del proyecto de regulación normativa.</t>
  </si>
  <si>
    <t>XXXXX</t>
  </si>
  <si>
    <t>De acuerdo a la Agenda Regulatoria 2019</t>
  </si>
  <si>
    <t>Publicación en página web del Proyecto de Regulación Normativa
Publicación de banner en página principal con acceso directo a la consulta.</t>
  </si>
  <si>
    <t>1. Proyectos de regulación normativa aprobado</t>
  </si>
  <si>
    <t>Consulta ciudadana a Política Nacional de Ciencia, Tecnología e Innovación - CONPES de CTeI</t>
  </si>
  <si>
    <t>La consulta tiene como propósito entender las preocupaciones de los ciudadanos, empresarios e investigadores colombianos en cuanto a  XXXXXXXXXXXXX</t>
  </si>
  <si>
    <t>Bases de datos
Formulario para la consulta</t>
  </si>
  <si>
    <t>XXXXXXXXXXXXX</t>
  </si>
  <si>
    <t>Consulta ciudadana a Política Nacional de XXXXXXXXXXXXXX</t>
  </si>
  <si>
    <t xml:space="preserve">Consulta y concertación de condiciones  con  Entes Territoriales para la construcción metodológica y orientación del enfoque de presentación de Proyectos para Departamentos de XXXXXXX </t>
  </si>
  <si>
    <t>XXXXXXXx</t>
  </si>
  <si>
    <t xml:space="preserve">Consulta a  banco preliminar de elegibles Convocatoria de  XXXXXXXXX </t>
  </si>
  <si>
    <t>Publicación en Página Web de Banco de Elegibles para la Convocatorias de XXXXX</t>
  </si>
  <si>
    <t>XXXXXXX</t>
  </si>
  <si>
    <t>Formulación  y/o concertación de los Términos de Referencia (TDR)  para las convocatorias de XXXXXXXXXXX</t>
  </si>
  <si>
    <t>Los participantes en la consulta y mesa técnica  presentan sus observaciones y aportes a los Términos de Referencia (TDR) para la convocatoria de XXXXXX</t>
  </si>
  <si>
    <t>Invitación mesas de trabajo de reconocimiento para la construcción de las guías técnicas de XXXXXXX</t>
  </si>
  <si>
    <t>XXX</t>
  </si>
  <si>
    <t>XXXXXX</t>
  </si>
  <si>
    <t>Los participantes en la mesa técnica presentan sus observaciones y aportes a la guía técnica de XXXXXXXX</t>
  </si>
  <si>
    <t>Consejo Nacional de CTeI en Biotecnología</t>
  </si>
  <si>
    <t>Programa Nacional de CTeI en Biotecnología</t>
  </si>
  <si>
    <t>Consejo Nacional de CTeI en Tecnologías de la Información y la Comunicación -TIC</t>
  </si>
  <si>
    <t>Programa Nacional de CTeI en Tecnologías de la Información y la Comunicación -TIC</t>
  </si>
  <si>
    <t>Indicar el aporte o consolidado de los aportes o preguntas recibidas por parte de los grupos de interés</t>
  </si>
  <si>
    <t>DIRECCIÓN DE XXXXXXXXXXXXXXX</t>
  </si>
  <si>
    <t>Indicar el aporte o consolidado de la respuesta o análisis realizado al aporte o consulta recibida.</t>
  </si>
  <si>
    <t>GRUPOS DE INTERÉS DE LA ENTIDAD</t>
  </si>
  <si>
    <t>El Ministerio de Ciencia, Tecnología e Innovación - MinCiencias ha identificado los siguientes grupos de interés:</t>
  </si>
  <si>
    <t>GRUPOS DE VALOR DE LA ENTIDAD</t>
  </si>
  <si>
    <t>El Ministerio de Ciencia, Tecnología e Innovación - MinCiencias ha identificado los siguientes grupos de valor:</t>
  </si>
  <si>
    <t>Sociedad / Ciudadano, Universidad, Empresa, Estado, Proveedores, Funcionarios, Contratistas, Organizaciones No Gubernamentales</t>
  </si>
  <si>
    <t>Grupo de Valor / interés</t>
  </si>
  <si>
    <t>Despacho del Ministro
Despacho de los Viceministros
Dirección XXX</t>
  </si>
  <si>
    <t xml:space="preserve">
Oficina  Asesora de Comunicaciones</t>
  </si>
  <si>
    <t>Envío de link por correo electrónico
Publicación de banner en página web de Minciencias para redirigir a la página web de la consulta</t>
  </si>
  <si>
    <t>Dirección de Generación de Conocimiento 
Dirección de Transferencia y Uso de Conocimiento</t>
  </si>
  <si>
    <t>Dirección de Transferencia y Uso de Conocimiento</t>
  </si>
  <si>
    <t xml:space="preserve">Los participantes en la consulta presentan sus observaciones y aportes al  Plan Estratégico Institucional 2019-2022 (PEI)  y Plan de Acción Institucional 2020 (PAI) </t>
  </si>
  <si>
    <t>D101PR01F18
V00
Fecha: 2020-02-10</t>
  </si>
  <si>
    <t>Permitir a los grupos de interés y actores del Sistema Nacional de Ciencia, Tecnología e Innovación (SNCTI), conocer los diferentes mecanismos de participación ciudadana que tiene establecidos la entidad, relacionando los diferentes espacios que Minciencias ha generado  para un efectivo diálogo de doble vía e interacción con sus grupos de interés en las fases de diagnóstico, formulación, implementación y evaluación de políticas, planes, programas, proyectos, servicios (convocatorias), avances y resultados.</t>
  </si>
  <si>
    <t>Se citan mesas de trabajo por parte de Secretaría Técnica del Órgano Colegiado de Administración y Dec misión (OCAD) (Regalías) quienes solicitan el acompañamiento de un técnico de Minciencias para que se aclaren las dudas existentes a los proyectos que se van a presentar</t>
  </si>
  <si>
    <t>Grupo de Valor / Interés solicitante</t>
  </si>
  <si>
    <r>
      <rPr>
        <b/>
        <sz val="11"/>
        <rFont val="Arial Narrow"/>
        <family val="2"/>
      </rPr>
      <t xml:space="preserve">CÓDIGO: </t>
    </r>
    <r>
      <rPr>
        <sz val="11"/>
        <rFont val="Arial Narrow"/>
        <family val="2"/>
      </rPr>
      <t xml:space="preserve"> D101PR01F18</t>
    </r>
  </si>
  <si>
    <r>
      <rPr>
        <b/>
        <sz val="11"/>
        <rFont val="Arial Narrow"/>
        <family val="2"/>
      </rPr>
      <t>VERSIÓN:</t>
    </r>
    <r>
      <rPr>
        <sz val="11"/>
        <rFont val="Arial Narrow"/>
        <family val="2"/>
      </rPr>
      <t xml:space="preserve"> 00</t>
    </r>
  </si>
  <si>
    <r>
      <rPr>
        <b/>
        <sz val="11"/>
        <rFont val="Arial Narrow"/>
        <family val="2"/>
      </rPr>
      <t>Fecha:</t>
    </r>
    <r>
      <rPr>
        <sz val="11"/>
        <rFont val="Arial Narrow"/>
        <family val="2"/>
      </rPr>
      <t xml:space="preserve"> 2020-02-10</t>
    </r>
  </si>
  <si>
    <r>
      <t xml:space="preserve">Alcance de la fase en </t>
    </r>
    <r>
      <rPr>
        <b/>
        <sz val="12"/>
        <color rgb="FFFFFFFF"/>
        <rFont val="Arial Narrow"/>
        <family val="2"/>
      </rPr>
      <t>Minciencias</t>
    </r>
  </si>
  <si>
    <t>Medio de Recepción</t>
  </si>
  <si>
    <t>Detalle de los recursos ejecutados</t>
  </si>
  <si>
    <t>Registrar el número del convenio / contrato con el cual se financia la actividad.</t>
  </si>
  <si>
    <t>Registrar el rubro presupuestal al cual pertenece la inversión</t>
  </si>
  <si>
    <t>OFICINA ASESORA JURÍDICA</t>
  </si>
  <si>
    <t>Consulta ciudadana a la Política Nacional de Ciencia, Tecnología e Innovación - CONPES de CTeI</t>
  </si>
  <si>
    <t xml:space="preserve">Despacho del Ministro
Viceministerio de Talento y Apropiación Social del Conocimiento.
</t>
  </si>
  <si>
    <t>Publicación en página web de la Política Nacional de Ciencia, Tecnología e Innovación - CONPES de CTeI 
Publicación de banner en página principal con acceso directo a la consulta.
Socialización de la Consulta en Redes Sociales</t>
  </si>
  <si>
    <t xml:space="preserve">Los participantes en la consulta presentan sus observaciones y aportes a la Política Nacional de Ciencia, Tecnología e Innovación - CONPES de CTeI, realizando su construcción colaborativa .
</t>
  </si>
  <si>
    <t>500.000 de respuestas</t>
  </si>
  <si>
    <t xml:space="preserve">Departamento Nacional de Planeación - DNP </t>
  </si>
  <si>
    <t>DESPACHO Y VICEMINISTERIOS</t>
  </si>
  <si>
    <t>Primer trimestre de 2021</t>
  </si>
  <si>
    <t>OFICINA ASESORA DE PLANEACIÓN E INNOVACIÓN INSTITUCIONAL</t>
  </si>
  <si>
    <t>Plan</t>
  </si>
  <si>
    <t>Dirección General
Oficina Asesora de Planeación</t>
  </si>
  <si>
    <t>Ciudadano, Academia, Empresa, Estado, Proveedores, Funcionarios, Contratistas, Organizaciones No Gubernamentales</t>
  </si>
  <si>
    <t xml:space="preserve">Los participantes en la consulta presentan sus observaciones y aportes al  Plan Estratégico Institucional 2019-2022 (PEI)  y Plan de Acción Institucional 2020 (PAI) 
</t>
  </si>
  <si>
    <t>Enero de 2018</t>
  </si>
  <si>
    <t>Participación
Igualdad
Derecho de petición
Educación</t>
  </si>
  <si>
    <t xml:space="preserve">Consulta ciudadana al Plan Estratégico Institucional 2019-2022 (PEI)  y Plan de Acción Institucional 2021 (PAI) </t>
  </si>
  <si>
    <t>Enero de 2021</t>
  </si>
  <si>
    <t>Consulta ciudadana al Plan de Anticorrupción y de Atención al Ciudadano  2021 (PAAC) y Mapa de Riesgos de Corrupción 2021</t>
  </si>
  <si>
    <t>Publicación en página web del Plan Estratégico Institucional 2019-2022 (PEI)  y Plan de Acción Institucional 2021 (PAI) 
Publicación de banner en página principal con acceso directo a la consulta.
Socialización de la Consulta en Redes Sociales</t>
  </si>
  <si>
    <t>Publicación en página web del Plan de Anticorrupción y de Atención al Ciudadano  2021 (PAAC) 
Publicación en página web del Mapa de Riesgo de Corrupción  2021
Publicación de banner en página principal con acceso directo a la consulta.
Socialización de la Consulta en Redes Sociales</t>
  </si>
  <si>
    <t>Publicación en página web del Plan de Anticorrupción y de Atención al Ciudadano  2021 (PAAC) 
Publicación en página web del Mapa de Riesgo de Corrupción  2021
Publicación de banner en página principal con acceso directo a la consulta.</t>
  </si>
  <si>
    <t>Publicación en página web del Plan Estratégico Institucional 2019-2022 (PEI)  y Plan de Acción Institucional 2021 (PAI) 
Publicación de banner en página principal con acceso directo a la consulta.</t>
  </si>
  <si>
    <t>Los participantes en la consulta presentan sus observaciones y aportes al Plan de Anticorrupción y de Atención al Ciudadano  2019 (PAAC)  y Publicación en página web Mapa de Riesgo de Corrupción  2021</t>
  </si>
  <si>
    <t>1. Actualización del Contexto Estratégico para la vigencia 2021
2. Concertación preliminar de iniciativas y metas para la vigencia 2020 con Directores y Jefes de Oficina.
3. Plan Estratégico Institucional 2019-2022 (PEI)  y Plan de Acción Institucional 2021 (PAI).</t>
  </si>
  <si>
    <t>1. Actualización del Contexto Estratégico para la vigencia 2020.
2. Concertación preliminar del Plan de Anticorrupción y de Atención al Ciudadano  2020 (PAAC) y Mapa de Riesgos de Corrupción, de acuerdo a lineamientos del Modelo Integrado de Planeación y Gestión - MIPG.
3. Aprobación del Comité de Gestión y Desempeño Institucional.
4. Plan de Anticorrupción y de Atención al Ciudadano  2021 (PAAC)  y Mapa de Riesgo de Corrupción  2021.</t>
  </si>
  <si>
    <t>Informe de Resultados</t>
  </si>
  <si>
    <t>Oficina Asesora de Planeación</t>
  </si>
  <si>
    <t>Encuesta virtual en línea disponible en la página web, para priorización de temas a tratar en la audiencia en la audiencia pública de rendición de cuentas</t>
  </si>
  <si>
    <t>Publicación de video y/o piezas gráficas para promoción del evento, con tutorial para acceder a la encuesta de priorización de temas a tratar en la audiencia pública de rendición de cuentas</t>
  </si>
  <si>
    <t>Los ciudadanos y actores del SNCTI pueden revisar la información relacionada con la Audiencia Pública  de Rendición de cuentas vigencia 2019 y registrar los temas de mayor interés, a fin de priorizarlos en la rendición de cuentas.
La ciudadanía puede remitir preguntas o consultas previas que serán resueltas durante la audiencia pública de rendición de cuentas</t>
  </si>
  <si>
    <t>100% de las consultas y aportes recibidos analizados y con respuesta
(Consultas analizadas y con respuesta / Total Consultas recibidas) x 100%)</t>
  </si>
  <si>
    <t>1. Concertación preliminar del contenido de la encuesta, revisado y aprobado
2. Cargue y enlace del formulario para la encuesta en la página web.</t>
  </si>
  <si>
    <t>Audiencia Pública
Chat virtual
Streaming</t>
  </si>
  <si>
    <t xml:space="preserve">Publicación en página web de la "Estrategia de Rendición de Cuentas y Participación Ciudadana" G101M03"
Publicación de video y/o piezas gráfica tutorial   </t>
  </si>
  <si>
    <t>Los participantes a la audiencia presentan sus aportes, formulando preguntas y/o comentarios  sobre los resultados obtenidos en la vigencia 2018</t>
  </si>
  <si>
    <t>Implementar mecanismos complementarios que permitan promover la participación de más ciudadanos y grupos de  interés en estos espacios.</t>
  </si>
  <si>
    <t xml:space="preserve">
Durante la audiencia pública de rendición de cuentas se recibe un total de  6 consultas a través del formulario de preguntas habilitado en la página web 
La totalidad de las consultas recibidas son analizadas, asegurando su respuesta durante la audiencia pública de rendición de cuentas.</t>
  </si>
  <si>
    <t>El resultado de la participación en este espacio permite evidenciar que los temas de mayor interés para los grupos de valor de Minciencias son:
- Proceso de asignación de recursos a los beneficiarios de las créditos-beca otorgados a través del aliado estratégico Colfuturo
- Alianzas con aliados internacionales para la financiación de CTeI
- Estrategias con el gobierno nacional para mejorar la Inversión en ACTI, de cara al escenario post pandemia
- Acciones del Ministerio para abordar la pandemia
- Programas para apoyar e implementar proyectos con enfoque diferencial y territorial
- Estrategias para incentivar la inversión en CTeI en Mypimes</t>
  </si>
  <si>
    <t>Implementar mecanismos que permitan promover la participación de más ciudadanos y grupos de valor e  interés en estos espacios.</t>
  </si>
  <si>
    <t>descargas del documento</t>
  </si>
  <si>
    <t>Funcionarios</t>
  </si>
  <si>
    <t>Los resultados de la Consulta ciudadana permiten evidenciar baja participación de la ciudadanía en estos espacios.
Dada la baja participación no se reciben aportes que  requieran modificar el PAAC inicialmente propuesto.</t>
  </si>
  <si>
    <t>Implementar mecanismos que permitan promover la participación de más ciudadanos en estos espacios.</t>
  </si>
  <si>
    <t>Durante la consulta se reciben 15 comentarios los cuales fueron analizados y gestionados al interior de la Entidad emitiendo la correspondiente respuesta a cada uno de los participantes</t>
  </si>
  <si>
    <t>15 de enero y el 15 de febrero de 2021</t>
  </si>
  <si>
    <t>Encuesta para priorización de temas a tratar en la audiencia en la audiencia pública de 2020</t>
  </si>
  <si>
    <t>Audiencia Pública de Rendición de cuentas Vigencia 2020</t>
  </si>
  <si>
    <t>Junio de 2021</t>
  </si>
  <si>
    <t>Publicación de video y/o piezas gráficas para promoción del evento con tutorial para participar de la sesión  de rendición de cuentas.
Publicación de informe de gestión y resultados vigencia 2020
Socialización de la Rendición de Cuentas  en Redes Sociales</t>
  </si>
  <si>
    <t>1. Concertación preliminar de contenido del informe de gestión y resultados 2020
2. Logística para el evento concertada, con roles y responsabilidades definidas.
3. Informe de gestión y resultados 2020 consolidado, revisado y publicado
4. Revisión preliminar de temas priorizados para la audiencia de rendición de cuentas vigencia 2020</t>
  </si>
  <si>
    <t>De acuerdo a seguimiento de la herramienta google analytics se registran  668 visitas a la sección.
Teniendo en cuenta que no se reciben solicitudes, aportes o consultas , no es posible clasificar los grupos de interés que acceden a la consulta.</t>
  </si>
  <si>
    <t>1. Actualización del Contexto Estratégico para la vigencia 2021, realizado en los meses de noviembre y diciembre de 2020</t>
  </si>
  <si>
    <t xml:space="preserve">2. Concertación preliminar del Plan de Anticorrupción y de Atención al Ciudadano  2021 (PAAC) y Mapa de Riesgos de Corrupción 2021, de acuerdo a lineamientos del Modelo Integrado de Planeación y Gestión - MIPG </t>
  </si>
  <si>
    <t xml:space="preserve">3. Plan de Anticorrupción y de Atención al Ciudadano  2020 (PAAC)  y Mapa de Riesgo de Corrupción  2021, revisado y aprobado para consulta. </t>
  </si>
  <si>
    <t>4. Aprobación del Comité de Gestión y Desempeño Institucional del 28  de Enero de 2021.</t>
  </si>
  <si>
    <t xml:space="preserve">
Entre  el 28 de mayo y el 21 de junio de 2021</t>
  </si>
  <si>
    <t>En el formulario de priorización de temas a tratar en la audiencia  pública de rendición de cuentas vigencia 2020, se recibe 1 aporte en el cual se solicita aclarar el proceso de recuperación deTIDIS para crédito fiscal dado que aun Minciencias no tiene información al respecto.</t>
  </si>
  <si>
    <t>Empresa</t>
  </si>
  <si>
    <t>Entre  el 28 de mayo y el 21 de junio de 2021 se publicó una nota especial en la página web de la entidad con enlace al informe de gestión 2020, un formulario de participación ciudadana para sugerencias, comentarios, preguntas y un formulario para la priorización de temas a tratar a tratar en la audiencia  pública de rendición de cuentas vigencia 2020..
Durante este periodo se registraron:
-    614  visitas de acuerdo al reporte de Google Analytics del 28 de mayo  al 21  de junio de 2021
-   116.543 personas alcanzadas
-   255 descargas del documento
-   2.886 interacciones en redes sociales</t>
  </si>
  <si>
    <t xml:space="preserve">1. Se realiza la concertación preliminar de contenido del informe de gestión y resultados 2020, bajo el cumplimiento de los requisitos del "Manual Único de Rendición de Cuentas con enfoque basado en derechos - MURC".  El informe proyectado por la Oficina Asesora de Planeación  es revisado por todas las Direcciones Técnicas, Secretaría General, Subdirección y Dirección. </t>
  </si>
  <si>
    <t>2. El 28 de mayo de 2021 se realiza el cargue y enlace del formulario para la priorización de temas a tratar en la audiencia pública de rendición de cuentas, asegurando su fácil acceso.</t>
  </si>
  <si>
    <t>3. Se realiza la preparación del formulario para la recepción de preguntas, opiniones o sugerencias, las cuales son consolidadas a través del correo 
rendiciondecuentas2020@colciencias.gov.co.
El 28 de mayo de 2021 se realiza el cargue y enlace del formulario.</t>
  </si>
  <si>
    <t>3. El Informe de gestión y resultados 2020 consolidado y revisado es publicado el 31 de marzo de 2021 y se amplia su publicación a una sección exclusiva para la rendición de cuentas a partir del  25 de mayo de 2021</t>
  </si>
  <si>
    <t>personas alcanzadas</t>
  </si>
  <si>
    <t>interacciones en redes sociales</t>
  </si>
  <si>
    <t>Visitas de acuerdo al reporte de Google Analytics del 28 de mayo  al 21  de junio de 2021</t>
  </si>
  <si>
    <t>21 de junio de 2021</t>
  </si>
  <si>
    <t>SEGUIMIENTO AL PLAN DE PARTICIPACIÓN CIUDADANA VIGENCIA 2021</t>
  </si>
  <si>
    <t>PLAN DE PARTICIPACIÓN CIUDADANA 2021</t>
  </si>
  <si>
    <t>Como resultado de la consulta se recibe un aporte por parte de una funcionaria de la Entidad el cual es analizado contra la propuesta del plan  publicada sin encontrar necesidad de ajuste al proyecto inicial,  dado que los aspectos recomendados ya se encontraban incluidos en el plan.
De acuerdo al indicador propuesto se logra el 100% de avance pues se analiza la totalidad de las consultas y aportes recibidos, realizando su incorporación en el mapa de riesgos de corrupción 2020.</t>
  </si>
  <si>
    <t>El análisis de las opiniones recibidas para la priorización de temas a tratar en la audiencia pública de rendición de cuentas vigencia 2010, evidencia un deterioro en la participación  en relación a la registrada en la  rendición de cuentas de la vigencia 2019.</t>
  </si>
  <si>
    <t>2. Se concerta la logística para el evento con  el equipo de la Oficina Asesora de Comunicación y el operador logístico a quien se asigna las responsabilidades y tareas, realizando seguimiento al cumplimiento de las mismas.</t>
  </si>
  <si>
    <t>DIRECCIÓN DE CAPACIDADES Y DIVULGACIÓN DE LA CTEI</t>
  </si>
  <si>
    <t>Actividades con participación en el marco de la formulación Política Nacional de Ciencia abierta</t>
  </si>
  <si>
    <t xml:space="preserve">
Dirección de Capacidades y Divulgación de la CTeI - Proceso Gestión de Redes e Internacionalización de la CTeI</t>
  </si>
  <si>
    <t xml:space="preserve">
Oficina  Asesora de Comunicaciones
Oficina de Tecnologías y Sistemas de Información</t>
  </si>
  <si>
    <t xml:space="preserve">2 de junio </t>
  </si>
  <si>
    <t xml:space="preserve">Sociedad / Ciudadano, Universidad e investigadores, Empresa, Estado, Proveedores, Funcionarios, Contratistas, Organizaciones No Gubernamentales, </t>
  </si>
  <si>
    <t>Plataforma Zoom</t>
  </si>
  <si>
    <t>Correo electrónico</t>
  </si>
  <si>
    <t>Envío de link por correo electrónico
Envío del documento preliminar de Marco Conceptual para su revisión y aportes</t>
  </si>
  <si>
    <t>El espacio tiene el objetivo de proponer la definición y componentes que acompañarán la construcción de una Política Pública de Ciencia Abierta para Colombia, considerando la visión de diversos expertos nacionales e internacionales</t>
  </si>
  <si>
    <t xml:space="preserve">Definir la noción de ciencia abierta y los componentes o pilares que debe tener en cuenta Colombia para diagnosticar y conocer los antecedentes del tema </t>
  </si>
  <si>
    <t>Documento preliminar de Marco Conceptual
 Resolución 0167 de 2019</t>
  </si>
  <si>
    <t>Convenio de cooperación No. CDP2671 – 2021
REF: Proyecto 720-2019 Mentalidad Colciencias</t>
  </si>
  <si>
    <t>30 de junio</t>
  </si>
  <si>
    <t xml:space="preserve">19 expertos participantes de provenientes de España, Brasil y Argentina y nacionales
Entrega de aportes al documento preliminar de Marco Conceptual </t>
  </si>
  <si>
    <t>De acuerdo con los expertos participantes en esta estrategia metodológica de mesas de trabajo, se asume la última definición del concepto de ciencia abierta planteada por la UNESCO, Los criterios esenciales en torno a los cuales se estructura el concepto de Ciencia Abierta son: la apertura, la colaboración y la participación. Tales criterios deben permear todo el ciclo de la ciencia. En cuanto a los desafíos de la ciencia abierta, sobre todo para Colombia, deben considerarse aspectos como: 1. La apertura: acceso abierto, datos abiertos, software abierto, hardware, todo lo relacionado con infraestructuras. 2. La participación: ciencia ciudadana, participación de los colaboradores, mediante software abierto. que incluye la comunicación pública de la ciencia. 2. Colaboración: Otro elemento es establecer una colaboración y de qué tipo entre diferentes grupos de científicos</t>
  </si>
  <si>
    <t>Sociedad / Ciudadano</t>
  </si>
  <si>
    <t>N/A</t>
  </si>
  <si>
    <t xml:space="preserve">Los participantes entregaron valiosos aportes para construir el marco conceptual de la política de ciencia abierta para Colombia </t>
  </si>
  <si>
    <t xml:space="preserve"> Los aportes consolidados son de gran importancia como insumo para la formulación de la política de Ciencia Abierta</t>
  </si>
  <si>
    <t>Universidad</t>
  </si>
  <si>
    <t>Organizaciones No Gubernamentales</t>
  </si>
  <si>
    <t>14 de octubre</t>
  </si>
  <si>
    <t xml:space="preserve">Universidad e investigadores </t>
  </si>
  <si>
    <t>Encuesta virtual en línea disponible en la página web de Minciencias</t>
  </si>
  <si>
    <t>Envío de link por correo electrónico</t>
  </si>
  <si>
    <t>Analizar prácticas de apertura del conocimiento utilizadas por los científicos colombianos en el
proceso de investigación.</t>
  </si>
  <si>
    <t>Analizar las prácticas que los científicos colombianos utilizan para generar procesos de apertura del conocimiento que tenga incidencia en la sociedad, enfatizando en los mecanismos tecnológicos y técnicos para hacerlo posible.</t>
  </si>
  <si>
    <t>29 de septiembre  al 4 de noviembre</t>
  </si>
  <si>
    <t>Consultas y aportes recibidos analizados y con respuesta</t>
  </si>
  <si>
    <t>A partir de los resultados se logro obtener las percepción sobre las prácticas de apertura de los investigadores colombianos relacionados con: el diseño del proceso de investigación, el desarrollo del proceso de investigación y la comunicación del conocimiento científico y sus efectos transformadores</t>
  </si>
  <si>
    <t>Aportes para construir el diagnostico de la política de ciencia abierta para Colombia y contar con los insumos previos para el planteamiento de los objetivos de la política</t>
  </si>
  <si>
    <t>Fortalecimiento de capacidades para  la gestión y recuperación de la  información científica</t>
  </si>
  <si>
    <t xml:space="preserve">
Dirección de Capacidades y Divulgación de la CTeI</t>
  </si>
  <si>
    <t>26 al 29 de octubre</t>
  </si>
  <si>
    <t xml:space="preserve">Invitación por correo electrónico 
Página web institucional
Redes sociales </t>
  </si>
  <si>
    <t>Talleres Interactivos: Teoría,
Práctica, Preguntas/ Respuestas</t>
  </si>
  <si>
    <t>Los participantes interactúan en las sesiones  de capacitación Teórico-Practica relacionados la gestión y recuperación de la producción científica , directrices de la Colombiana de información Científica y de herramienta de gestión a investigadores</t>
  </si>
  <si>
    <t xml:space="preserve">Fortalecer las capacidades en gestión y recuperación de la información científica </t>
  </si>
  <si>
    <t>Gestores capacitados en gestión y recuperación de producción científica bajo estándares y directrices de la Red Colombiana de información Científica 
Investigadores capacitados en herramientas de gestión</t>
  </si>
  <si>
    <t>A partir de la formación y  capacitación se fortalece la ciencia abierta, la apropiación social del conocimiento, la producción científica en acceso abierto y propiedad intelectual, desde los gestores y actores que generan nuevo conocimiento</t>
  </si>
  <si>
    <t xml:space="preserve">Talleres teórico - práctica  investigadores y gestores de información científica </t>
  </si>
  <si>
    <t>Se logra obtener la participación esperada y se dará continuidad con el fortalecimiento de capacidades relacionadas con el acceso , gestión al la información científica-</t>
  </si>
  <si>
    <t>Actividades de comunicación pública de la ciencia y divulgación científica dirigidas a estudiantes y público general</t>
  </si>
  <si>
    <t>Participación
Educación
Igualdad</t>
  </si>
  <si>
    <t xml:space="preserve">Dirección de Capacidades y Divulgación Científica de la CTeI - Proceso de Comunicación  y divulgación del conocimiento para la CTeI. </t>
  </si>
  <si>
    <t>Oficina Asesora de Comunicaciones</t>
  </si>
  <si>
    <t>Enero - Diciembre 2021</t>
  </si>
  <si>
    <t>Jóvenes
Estudiantes
Maestros
Niños, niñas y adolescentes</t>
  </si>
  <si>
    <t>Virtual
Presencial</t>
  </si>
  <si>
    <t>Eventos en vivo en streaming por las redes sociales de Divulgación
Eventos Presenciales</t>
  </si>
  <si>
    <t>Promoción de los eventos a través de las redes de Divulgación, Minciencias y aliados de los eventos (si aplica)</t>
  </si>
  <si>
    <t>70.000 visualizaciones a través de las redes sociales de la estrategia</t>
  </si>
  <si>
    <t>Difusión de los eventos a través de las redes de Divulgación y Minciencias</t>
  </si>
  <si>
    <t xml:space="preserve">Los eventos y actividades de comunicación pública de la ciencia y divulgación científica contribuyen al indicador estratégico de Espacios de valor que promueven la socialización, el uso y la gestión del conocimiento en CTeI por parte de la sociedad. </t>
  </si>
  <si>
    <t xml:space="preserve">24 Espacios de valor que promueven la socialización, el uso y la gestión del conocimiento en CTeI por parte de la sociedad. </t>
  </si>
  <si>
    <t xml:space="preserve">Guiones y escaletas de los eventos
Piezas promocionales de los eventos
Links con los eventos virtuales
</t>
  </si>
  <si>
    <t>Contrato 720 de 2019 con la Asociación para el Avance de la Ciencia - Avanciencia</t>
  </si>
  <si>
    <t xml:space="preserve">24 Espacios de valor:
*6 conversatorios inspiracionales con científicos de diferentes áreas
*2 Conversaciones inusuales con Maloka
*2 Rutas de la Ciencia
*7 talleres de divulgación científica y divulgación
* 7 proyecciones en festivales
</t>
  </si>
  <si>
    <t xml:space="preserve">Los espacios de valor realizados permitieron llevar temas de CTeI a público no especializado. Los espacios fueron variados y consistieron en talleres de divulgación científica y conversatorios inspiracionales para visibilizar científicos colombianos. Así mismo se proyectaron los contenidos audiovisuales de la estrategia en diferentes lugares del país y en el exterior. 
Por temas de bioseguridad la mayoría de eventos ocurrieron de manera virtual; durante el útimo trimestre del año fue posible realizar varios eventos presenciales entre los que estuvieron los talleres realizados en los encuentros regionales y nacional del Programa Ondas, Conversaciones inusuales en el Planetario de Bogotá, la Ruta de la Ciencia en el Picinic Bajo la luna en Barranquilla, los ciclos de talleres en la Universidad CES de Medellín y los ciclos de talleres de divulgación científica en Boyacá en alianza con el Festival Audiovisual Fesconal - FESCOL. </t>
  </si>
  <si>
    <t>479.655 personas alcanzadas
24 Espacios de valor</t>
  </si>
  <si>
    <t>30.577 visualizaciones
15.321 personas en eventos presenciales
433.757 espectadores
24 Espacios de valor</t>
  </si>
  <si>
    <t>Niños, niñas y jóvenes
Docentes
Público general</t>
  </si>
  <si>
    <t>479.655 personas alcanzadas</t>
  </si>
  <si>
    <t>En estos espacios de valor participaron niños, niñas, jóvenes, docentes y público general con un total de 479.655 personas alcanzadas.</t>
  </si>
  <si>
    <t>Guiones y escaletas de los eventos
Links con los eventos virtuales
Apoyo logístico 
Recurso humano de la Dirección de Capacidades 
A través del contrato 720 de 2019 (Divulgación y Comunicación Pública de la CTeI – Todo es Ciencia, en las iniciativas de Contenidos Audiovisuales, Activaciones regionales y Proyectos especiales)</t>
  </si>
  <si>
    <t>Se llevaron a cabo 24 espacios de valor que contaron con 479.655 personas alcanzadas. En estos espacios se visibilizó la labor de los científicos y comunidades que trabajan temas de CTeI y apropiación social del conocimiento. Además se fortalecieron las capacidades de divulgación científica de niños, niñas, jóvenes y docentes.</t>
  </si>
  <si>
    <t>Es necesario fortalecer la estrategia de promoción de los eventos en los canales digitales para lograr impactar a un mayor númer de personas. También es necesario iniciar la reactivación de eventos presenciales.</t>
  </si>
  <si>
    <t>Convocatoria 900 de 2021
Ideas para el Cambio: Construcción Social del Conocimiento para la Gestión del Cambio Climático</t>
  </si>
  <si>
    <t>Dirección de Capacidades y Divulgación de la CTeI</t>
  </si>
  <si>
    <t>Apropiación Social del Conocimiento</t>
  </si>
  <si>
    <t>Abril a Septiembre de 2021</t>
  </si>
  <si>
    <t xml:space="preserve">Formulario de postulación en línea </t>
  </si>
  <si>
    <t>Fase I: Publicación en página web de Ideas para el Cambio, de formulario de postulación de necesidades en torno a dos líneas temáticas para el diligenciamiento de las comunidades.
Fase II: Publicación en página web de Ideas para el Cambio los 20 retos lanzados a la comunidad científica, cada una con un enlace directo al aplicativo web para el registro y acceso al formulario de postulación en línea de cada usuario.</t>
  </si>
  <si>
    <t>Sin mínimo ni máximo</t>
  </si>
  <si>
    <t>Campaña de promoción por correo electrónico, redes sociales.
Publicación de banner en página web de Minciencias para redirigir a la página web del programa Ideas para el Cambio</t>
  </si>
  <si>
    <t>La campaña de promoción tenia como objetivo dar a conocer los términos de referencia de la convocatoria, socializar su contenido y aclarar las inquietudes al respecto. 
La convocatoria se encontraba dirigida a una población objetivo, en su primera etapa para la identificación de necesidades en torno a las líneas temáticas definidas y en su segunda etapa, para la identificación de proyectos de solución que atendieran dichas problemáticas.</t>
  </si>
  <si>
    <t>100% del formulario de postulación de necesidades diligenciados, finalizados y enviados.
100% del formulario de postulación de soluciones diligenciados, finalizados y enviados.
(Número de formularios abiertos / Total número de formularios finalizados y enviados) x 100%</t>
  </si>
  <si>
    <t xml:space="preserve">Términos de referencia y anexos
Instructivo de postulación de necesidades y de soluciones en línea
Formulario de postulación de necesidades y de soluciones en línea
</t>
  </si>
  <si>
    <t>Entre el 8 de abril y el 8 de noviembre de 2021</t>
  </si>
  <si>
    <t xml:space="preserve">45 necesidades en torno a las líneas temáticas definidas y que conforman el Banco de Necesidades Elegibles.
9 proyectos de solución seleccionados y que conforman el Banco de Propuestas de Solución Elegibles. </t>
  </si>
  <si>
    <t>Total de necesidades seleccionadas: 45
Total de propuestas de solución seleccionadas: 9
Número de departamentos seleccionados: 6 
Departamentos seleccionados: Córdoba, Putumayo, Cesar, Cauca, Boyacá y Cundinamarca.
Líneas temáticas seleccionadas:
 - Riesgos y efectos asociados a la variabilidad climática: Si en el territorio de la organización comunitaria se presentan eventos climatológicos extremos trayendo como consecuencia el incremento del riesgo y la vulnerabilidad de desastres, lo cual se encuentra alterando las condiciones de habitabilidad, productividad y/o funcionabilidad (degradación o destrucción) de los ecosistemas que prestan servicios esenciales para la alimentación, la agricultura, el abastecimiento de agua, la protección contra los riesgos naturales y la provisión de hábitat.
 - Contaminación ambiental: Si el entorno de la organización comunitaria se encuentra afectado por la contaminación del ambiente generado por diversas problemáticas (emisiones de gases, acumulación de residuos sólidos, procesos productivos no sostenibles, degradación o destrucción de ecosistemas, entre otros) que afectan la variabilidad del clima, ocasionando impacto negativo en lo social, económico y ambiental del territorio.</t>
  </si>
  <si>
    <t>Este valor corresponde al número de organizaciones comunitarias postulantes de necesidades y al número de entidades proponentes de solución participantes sin surtir el proceso de verificación de requisitos y evaluación técnica.</t>
  </si>
  <si>
    <t>Términos de referencia</t>
  </si>
  <si>
    <t>Banco definitivo de necesidades elegibles
Banco definitivo de propuestas de solución elegibles</t>
  </si>
  <si>
    <t>Para facilitar este ejercicio de participación se requiere fortalecer las capacidades tecnológicas, de infraestructura y soporte por parte del Ministerio.</t>
  </si>
  <si>
    <t>Instructivo de postulación en línea de necesidades</t>
  </si>
  <si>
    <t>Instructivo de postulación en línea de propuestas de solución</t>
  </si>
  <si>
    <t>3 Encuentro Nacional de Centros de Ciencia</t>
  </si>
  <si>
    <t>Octubre y noviembre de 2021</t>
  </si>
  <si>
    <t>Virtual Webinar
Zoom</t>
  </si>
  <si>
    <t>Encuentros sincrónicos para el desarrollo de la agenda programada.</t>
  </si>
  <si>
    <t>Mínimo 40 centros de ciencia de 156 identificados y caracterizados en el país.</t>
  </si>
  <si>
    <t>El espacio tiene como propósito la reflexión y creación conjunta entre los centros de ciencia, organizados por Nodos Regionales, para el diseño, proyección y puesta en marcha de lo que será la Red Nacional de Centros de Ciencia, iniciativa que contribuirá al fortalecimiento de estos escenarios en las regiones, para desarrollo de procesos de Apropiación Social del Conocimiento.</t>
  </si>
  <si>
    <t>40/156 centros de ciencia identificados y caracterizados en el país.</t>
  </si>
  <si>
    <t>Envío de correo electrónico y gestión de base de datos de Centros de Ciencia con la invitación a participar del evento.</t>
  </si>
  <si>
    <t>Convenio Especial de Cooperación 381-2021 con la Fundación Zoológica de Cali.</t>
  </si>
  <si>
    <t>Entre el 15 de octubre y el 12 de noviembre de 2021</t>
  </si>
  <si>
    <t>40 centros de ciencia representados por 66 personas en promedio durante las 5 sesiones virtuales realizadas.</t>
  </si>
  <si>
    <t>Total de centros de ciencia invitados: 156
Número de centros de ciencia en promedio participantes durante el encuentro: 40
Número de personas en promedio participantes durante el encuentro: 66
Número de centros de ciencia participantes en la sesión 1: 42
Número de centros de ciencia participantes en la sesión 2: 45
Número de centros de ciencia participantes en la sesión 3: 37
Número de centros de ciencia participantes en la sesión 4: 39
Número de centros de ciencia partipantes en la sesión 5: 39
Líneas temáticas orientadoras de las sesiones: ‘Cuestionando la ciencia, la tecnología y la innovación’, ‘Reimaginando el territorio como construcción colectiva’, ‘Explorando el rol de los Centros de Ciencia, ‘Creando sueños con los pies en la tierra’ e ‘Innovando de lo complicado a lo complejo’</t>
  </si>
  <si>
    <t>Este valor corresponde al número de personas representantes de los centros de ciencia participantes.</t>
  </si>
  <si>
    <t>Invitación</t>
  </si>
  <si>
    <t>Listado de asistencia diligenciado por representante de los centros de ciencia inscritos y participantes.</t>
  </si>
  <si>
    <t>Boletín de prensa</t>
  </si>
  <si>
    <t>Carta de navegación</t>
  </si>
  <si>
    <t>Temáticas por sesión</t>
  </si>
  <si>
    <t>PLAN DE PARTICIPACIÓN CIUDADANA VIGENCIA 2022</t>
  </si>
  <si>
    <t>UNIDAD DE MEDIDA</t>
  </si>
  <si>
    <t>META</t>
  </si>
  <si>
    <t>% Avance T1</t>
  </si>
  <si>
    <t>% Avance T2</t>
  </si>
  <si>
    <t>% Avance T3</t>
  </si>
  <si>
    <t>% Avance T4</t>
  </si>
  <si>
    <t>% Ejecución</t>
  </si>
  <si>
    <t>DOCUMENTOS</t>
  </si>
  <si>
    <t>Inicio
(DD/MM/AA)</t>
  </si>
  <si>
    <t>Fin
(DD/MM/AA)</t>
  </si>
  <si>
    <t>T1
(Corte DD/MM/AA)</t>
  </si>
  <si>
    <t>T2
(Corte DD/MM/AA)</t>
  </si>
  <si>
    <t>T3
(Corte DD/MM/AA)</t>
  </si>
  <si>
    <t>T4
(Corte DD/MM/AA)</t>
  </si>
  <si>
    <t>CIERRE
(Corte DD/MM/AA)</t>
  </si>
  <si>
    <t>Espacios de consulta</t>
  </si>
  <si>
    <t>Identificación de Espacios e Instancias Participación Ciudadana</t>
  </si>
  <si>
    <t>CONPES</t>
  </si>
  <si>
    <t>Proyecto</t>
  </si>
  <si>
    <t>Convocatoria</t>
  </si>
  <si>
    <t>Documento Técnico</t>
  </si>
  <si>
    <t>Empresa 
Sociedad
Academia
Estado</t>
  </si>
  <si>
    <t>Publicación en página web de la Política 
Redes sociales
Correo electrónico</t>
  </si>
  <si>
    <t>Presupuesto (proyecto de inversión de la entidad)</t>
  </si>
  <si>
    <t xml:space="preserve">Grupo poblacional </t>
  </si>
  <si>
    <t>Número de participantes por canal</t>
  </si>
  <si>
    <t>Número de participantes por grupo poblacional</t>
  </si>
  <si>
    <t xml:space="preserve">Página web
Redes Sociales
</t>
  </si>
  <si>
    <t xml:space="preserve">Viceministerio de Apropiación Social del Conocimiento
VTASC
Dirección de Capacidades y Divulgación de la CTeI </t>
  </si>
  <si>
    <t>Virtual y presencial</t>
  </si>
  <si>
    <t xml:space="preserve">Página web
Redes Sociales
Correo directo
</t>
  </si>
  <si>
    <t>Comité Viceministerial o Ministerial</t>
  </si>
  <si>
    <t>Cumplimiento del público esperado
Atender los requerimientos,  sugerencias, aportes de la ciudadanía</t>
  </si>
  <si>
    <t>Documentos Normativos OAJ</t>
  </si>
  <si>
    <t>Documentos Normativos SEGEL</t>
  </si>
  <si>
    <t>Virtual
Semipresencial</t>
  </si>
  <si>
    <t>OAPII</t>
  </si>
  <si>
    <t>Oficina Asesora de Planeación e Innovación Institucional</t>
  </si>
  <si>
    <t>CONTROL DE CAMBIOS AL PLAN DE PARTICIPACIÓN CIUDADANA 2022</t>
  </si>
  <si>
    <t>Página web</t>
  </si>
  <si>
    <t>Otros espacios</t>
  </si>
  <si>
    <t>Rendición de Cuentas</t>
  </si>
  <si>
    <t>Capacidades regionales de la CTeI
Katherine López</t>
  </si>
  <si>
    <t>32 departamentos y el distrito capital</t>
  </si>
  <si>
    <t>Mesas técnicas y jornadas de fortalecimiento  
Publicación en página web
Correo directo</t>
  </si>
  <si>
    <t xml:space="preserve">Mesa de trabajo técnicas  
presencial/virtual </t>
  </si>
  <si>
    <t>Ecosistemas Regionales CTeI 
CODECTI</t>
  </si>
  <si>
    <t>En el marco de esta acción se busca elaborar y aplicar una estrategia de fortalecimiento de 
los 33 Codecti del país, a fin de que se constituyan en instancias dinamizadoras de la CTeI 
de sus departamentos</t>
  </si>
  <si>
    <t>Convenio Especial de Cooperación 80740-405-2021 suscrito entre el FFJC y la OEI</t>
  </si>
  <si>
    <t>Por definir</t>
  </si>
  <si>
    <t>Adulto
Hombre
Mujer
Comunidades indígenas, raizales, palenqueros y afrocolombianos</t>
  </si>
  <si>
    <t>Publicación en página web de las iniciativas del PEI-PAI
Redes sociales
Correo electrónico</t>
  </si>
  <si>
    <t>Realizar publicación masiva a través de la página web a los grupos de valor</t>
  </si>
  <si>
    <t>Sociedad / Ciudadano, Grupo étnico, Población en condición de discapacidad, Academia, Empresa, Estado, Proveedores, Funcionarios, Contratistas, Entidades de carácter especial</t>
  </si>
  <si>
    <t>Participación ciudadana en los aportes recibidos para la construcción del documento con lineamientos para maximizar el aprovechamiento regional de la oferta institucional de Minciencias</t>
  </si>
  <si>
    <t>Guía</t>
  </si>
  <si>
    <t>Análisis cualitativo del resultado del indicador</t>
  </si>
  <si>
    <t>Lorena Arias
Eduardo Pinzón López</t>
  </si>
  <si>
    <t>Consulta ciudadana de los planes integrados al Plan de Acción Decreto 612 de 2018</t>
  </si>
  <si>
    <t xml:space="preserve">OBJETIVO DELPLAN DE INSTANCIAS Y  MECANISMOS DE PARTICIPACIÓN CIUDADANA </t>
  </si>
  <si>
    <t>El presente plan contiene  las acciones de participación ciudadana planificadas por cada una de las direcciones técnicas y equipos de trabajo para la vigencia 2023, a fin de lograr la efectiva interacción con los grupos de interés identificados en la Caracterización de Usuarios y Grupos de Interés (E202M01AN03).
El plan se complementa con lo establecido en la "Estrategia de Participación Ciudadana y Rendición de Cuentas" D101M02.</t>
  </si>
  <si>
    <t>Consulta ciudadana de las Iniciativas del PEI-PAI</t>
  </si>
  <si>
    <t xml:space="preserve">Consulta pública documentos de política </t>
  </si>
  <si>
    <t>Viceministerios, Equipo Planeación y OAC</t>
  </si>
  <si>
    <t>Despacho</t>
  </si>
  <si>
    <t>Asesores del Despacho</t>
  </si>
  <si>
    <t>Publicación en página web de los planes integrados al Plan de Acción Decreto 612 de 2018</t>
  </si>
  <si>
    <t xml:space="preserve">Publicación en página web las consultas de los documentos de política </t>
  </si>
  <si>
    <t>Virtual
Presencial</t>
  </si>
  <si>
    <t>Realizar la consulta pública sobre las consultas de Política</t>
  </si>
  <si>
    <t>Cesar Fabián Gómez Vega
Gloria Rocío Pereira Oviedo
Eduardo Pinzón López
Carolina  Parra Silva</t>
  </si>
  <si>
    <t xml:space="preserve">Participación ciudadana en los aportes recibidos para la construcción de documentos técnicos del SGC áreas misionales </t>
  </si>
  <si>
    <t>Gloria  Rocío Pereira
Carolina Parra</t>
  </si>
  <si>
    <t>Comité Ministerial</t>
  </si>
  <si>
    <t>Realizar control social a  Audiencia Pública a través de consulta pública</t>
  </si>
  <si>
    <t xml:space="preserve">Consulta ciudadana del mapa de riesgos de corrupción </t>
  </si>
  <si>
    <t>Gloria  Rocío Pereira</t>
  </si>
  <si>
    <t>Realizar la consulta pública sobre el mapa de riesgos de corrupción</t>
  </si>
  <si>
    <t>Realizar control social a la Rendición de Cuentas, por medio de la consulta pública</t>
  </si>
  <si>
    <t xml:space="preserve">Realizar control social a los  términos de referencia convocatorias de CTeI </t>
  </si>
  <si>
    <t xml:space="preserve">Realizar la consulta pública a los  términos de referencia convocatorias de CTeI </t>
  </si>
  <si>
    <t>PLAN DE INSTANCIAS Y MECANISMOS DE PARTICIPACIÓN CIUDADANA</t>
  </si>
  <si>
    <t>Participación
Igualdad
Derecho de petición
Transparencia
Trabajo
Educación
Libertad de enseñanza, aprendizaje, investigación y cátedra</t>
  </si>
  <si>
    <t>Niño, Niña
Adolescente
Adulto
Adulto mayor
Hombre
Mujer
Comunidad Indígena
Comunidad afrodescendiente
Grupos étnico
Grupos raizales</t>
  </si>
  <si>
    <t>Responder a una expectativa de participación frente a los desafíos de la  gestión institucional del sector.</t>
  </si>
  <si>
    <t>No aplica, los recursos son tecnológicos y propios de la entidad.</t>
  </si>
  <si>
    <t>Realizar la consulta pública sobre la versión preliminar de los planes institucionales que darán lineamientos al cumplimiento de las actividades del Ministerio.</t>
  </si>
  <si>
    <t>Realizar consulta pública de los temas a tratar en la Audiencia Pública</t>
  </si>
  <si>
    <t xml:space="preserve">Realizar consulta pública de los temas del SGC </t>
  </si>
  <si>
    <t>Área Responsable</t>
  </si>
  <si>
    <t>SEGUIMIENTO A LOS ESPACIOS DE PARTICIPACIÓN CIUDADANA VIGENCIA 2023</t>
  </si>
  <si>
    <t>DOCUMENTOS DE REFERENCIA</t>
  </si>
  <si>
    <t>Estrategía de Participación Ciudadana</t>
  </si>
  <si>
    <t>La cual se encuentra publicada en la página web el Ministerio de cara a la ciudadanía. Esta puede ser consultada en el siguiente enlace: https://minciencias.gov.co/node/2388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</si>
</sst>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4" formatCode="_-&quot;$&quot;* #,##0.00_-;\-&quot;$&quot;* #,##0.00_-;_-&quot;$&quot;* &quot;-&quot;??_-;_-@_-"/>
    <numFmt numFmtId="43" formatCode="_-* #,##0.00_-;\-* #,##0.00_-;_-* &quot;-&quot;??_-;_-@_-"/>
    <numFmt numFmtId="164" formatCode="_-&quot;$&quot;* #,##0_-;\-&quot;$&quot;* #,##0_-;_-&quot;$&quot;* &quot;-&quot;??_-;_-@_-"/>
    <numFmt numFmtId="165" formatCode="&quot;$&quot;#,##0"/>
    <numFmt numFmtId="166" formatCode="yyyy\-mm\-dd;@"/>
  </numFmts>
  <fonts count="46" x14ac:knownFonts="1">
    <font>
      <sz val="11"/>
      <color theme="1"/>
      <name val="Calibri"/>
      <family val="2"/>
      <scheme val="minor"/>
    </font>
    <font>
      <sz val="11"/>
      <color theme="1"/>
      <name val="Calibri"/>
      <family val="2"/>
      <scheme val="minor"/>
    </font>
    <font>
      <b/>
      <sz val="12"/>
      <color theme="0"/>
      <name val="Arial"/>
      <family val="2"/>
    </font>
    <font>
      <b/>
      <sz val="11"/>
      <color theme="1"/>
      <name val="Arial"/>
      <family val="2"/>
    </font>
    <font>
      <sz val="11"/>
      <color theme="1"/>
      <name val="Arial"/>
      <family val="2"/>
    </font>
    <font>
      <sz val="11"/>
      <name val="Arial"/>
      <family val="2"/>
    </font>
    <font>
      <b/>
      <sz val="14"/>
      <color theme="0"/>
      <name val="Arial"/>
      <family val="2"/>
    </font>
    <font>
      <b/>
      <sz val="18"/>
      <color theme="1"/>
      <name val="Arial"/>
      <family val="2"/>
    </font>
    <font>
      <b/>
      <sz val="16"/>
      <color theme="0"/>
      <name val="Arial"/>
      <family val="2"/>
    </font>
    <font>
      <b/>
      <sz val="20"/>
      <color theme="0"/>
      <name val="Arial"/>
      <family val="2"/>
    </font>
    <font>
      <b/>
      <sz val="12"/>
      <color rgb="FF006666"/>
      <name val="Arial"/>
      <family val="2"/>
    </font>
    <font>
      <b/>
      <sz val="11"/>
      <color theme="0"/>
      <name val="Arial"/>
      <family val="2"/>
    </font>
    <font>
      <sz val="12"/>
      <name val="Arial"/>
      <family val="2"/>
    </font>
    <font>
      <b/>
      <sz val="11"/>
      <name val="Arial"/>
      <family val="2"/>
    </font>
    <font>
      <b/>
      <sz val="10"/>
      <color rgb="FF006666"/>
      <name val="Arial"/>
      <family val="2"/>
    </font>
    <font>
      <sz val="11"/>
      <color theme="0"/>
      <name val="Arial"/>
      <family val="2"/>
    </font>
    <font>
      <sz val="8"/>
      <color theme="1"/>
      <name val="Arial"/>
      <family val="2"/>
    </font>
    <font>
      <sz val="10"/>
      <name val="Arial"/>
      <family val="2"/>
    </font>
    <font>
      <sz val="9"/>
      <color theme="1"/>
      <name val="Arial"/>
      <family val="2"/>
    </font>
    <font>
      <sz val="12"/>
      <color rgb="FFFF0000"/>
      <name val="Arial"/>
      <family val="2"/>
    </font>
    <font>
      <b/>
      <sz val="9"/>
      <color indexed="81"/>
      <name val="Tahoma"/>
      <family val="2"/>
    </font>
    <font>
      <sz val="9"/>
      <color indexed="81"/>
      <name val="Tahoma"/>
      <family val="2"/>
    </font>
    <font>
      <sz val="11"/>
      <color theme="1"/>
      <name val="Arial Narrow"/>
      <family val="2"/>
    </font>
    <font>
      <b/>
      <sz val="14"/>
      <color theme="0"/>
      <name val="Arial Narrow"/>
      <family val="2"/>
    </font>
    <font>
      <sz val="14"/>
      <name val="Arial Narrow"/>
      <family val="2"/>
    </font>
    <font>
      <b/>
      <sz val="14"/>
      <name val="Arial Narrow"/>
      <family val="2"/>
    </font>
    <font>
      <sz val="6"/>
      <color theme="1" tint="0.499984740745262"/>
      <name val="Arial Narrow"/>
      <family val="2"/>
    </font>
    <font>
      <sz val="11"/>
      <color rgb="FF3366CC"/>
      <name val="Arial Narrow"/>
      <family val="2"/>
    </font>
    <font>
      <b/>
      <sz val="24"/>
      <color theme="1"/>
      <name val="Arial Narrow"/>
      <family val="2"/>
    </font>
    <font>
      <sz val="11"/>
      <name val="Arial Narrow"/>
      <family val="2"/>
    </font>
    <font>
      <b/>
      <sz val="11"/>
      <name val="Arial Narrow"/>
      <family val="2"/>
    </font>
    <font>
      <b/>
      <sz val="12"/>
      <name val="Arial Narrow"/>
      <family val="2"/>
    </font>
    <font>
      <b/>
      <sz val="12"/>
      <color theme="0"/>
      <name val="Arial Narrow"/>
      <family val="2"/>
    </font>
    <font>
      <b/>
      <sz val="12"/>
      <color rgb="FFFFFFFF"/>
      <name val="Arial Narrow"/>
      <family val="2"/>
    </font>
    <font>
      <b/>
      <sz val="28"/>
      <color theme="0"/>
      <name val="Arial Narrow"/>
      <family val="2"/>
    </font>
    <font>
      <sz val="11"/>
      <color rgb="FF3333FF"/>
      <name val="Arial Narrow"/>
      <family val="2"/>
    </font>
    <font>
      <sz val="11"/>
      <color rgb="FF0070C0"/>
      <name val="Arial Narrow"/>
      <family val="2"/>
    </font>
    <font>
      <b/>
      <sz val="14"/>
      <color theme="1"/>
      <name val="Arial Narrow"/>
      <family val="2"/>
    </font>
    <font>
      <b/>
      <sz val="11"/>
      <color theme="0"/>
      <name val="Arial Narrow"/>
      <family val="2"/>
    </font>
    <font>
      <sz val="10"/>
      <color theme="1"/>
      <name val="Arial Narrow"/>
      <family val="2"/>
    </font>
    <font>
      <b/>
      <sz val="10"/>
      <color theme="0"/>
      <name val="Arial Narrow"/>
      <family val="2"/>
    </font>
    <font>
      <b/>
      <sz val="11"/>
      <color theme="1"/>
      <name val="Calibri"/>
      <family val="2"/>
      <scheme val="minor"/>
    </font>
    <font>
      <b/>
      <sz val="12"/>
      <color theme="1"/>
      <name val="Arial Narrow"/>
      <family val="2"/>
    </font>
    <font>
      <sz val="12"/>
      <color theme="1"/>
      <name val="Arial Narrow"/>
      <family val="2"/>
    </font>
    <font>
      <b/>
      <sz val="26"/>
      <color theme="0"/>
      <name val="Arial Narrow"/>
      <family val="2"/>
    </font>
    <font>
      <sz val="11"/>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006666"/>
        <bgColor indexed="64"/>
      </patternFill>
    </fill>
    <fill>
      <patternFill patternType="solid">
        <fgColor rgb="FFFFFF0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rgb="FF3366CC"/>
        <bgColor indexed="64"/>
      </patternFill>
    </fill>
    <fill>
      <patternFill patternType="solid">
        <fgColor rgb="FFE2ECFD"/>
        <bgColor indexed="64"/>
      </patternFill>
    </fill>
    <fill>
      <patternFill patternType="solid">
        <fgColor rgb="FF6699FF"/>
        <bgColor indexed="64"/>
      </patternFill>
    </fill>
    <fill>
      <patternFill patternType="solid">
        <fgColor theme="9" tint="0.79998168889431442"/>
        <bgColor indexed="64"/>
      </patternFill>
    </fill>
    <fill>
      <patternFill patternType="solid">
        <fgColor rgb="FF002060"/>
        <bgColor indexed="64"/>
      </patternFill>
    </fill>
    <fill>
      <patternFill patternType="solid">
        <fgColor rgb="FF0070C0"/>
        <bgColor indexed="64"/>
      </patternFill>
    </fill>
    <fill>
      <patternFill patternType="solid">
        <fgColor rgb="FFFFFFFF"/>
        <bgColor indexed="64"/>
      </patternFill>
    </fill>
  </fills>
  <borders count="5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medium">
        <color auto="1"/>
      </top>
      <bottom/>
      <diagonal/>
    </border>
    <border>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13">
    <xf numFmtId="0" fontId="0" fillId="0" borderId="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5" fillId="0" borderId="0"/>
  </cellStyleXfs>
  <cellXfs count="403">
    <xf numFmtId="0" fontId="0" fillId="0" borderId="0" xfId="0"/>
    <xf numFmtId="0" fontId="7" fillId="0" borderId="2" xfId="0" applyFont="1" applyBorder="1" applyAlignment="1">
      <alignment horizontal="center" vertical="center"/>
    </xf>
    <xf numFmtId="0" fontId="8" fillId="0" borderId="0" xfId="0" applyFont="1" applyAlignment="1">
      <alignment horizontal="left" vertical="center" wrapText="1"/>
    </xf>
    <xf numFmtId="0" fontId="4" fillId="0" borderId="0" xfId="0" applyFont="1"/>
    <xf numFmtId="0" fontId="4" fillId="0" borderId="0" xfId="0" applyFont="1" applyAlignment="1">
      <alignment horizontal="left"/>
    </xf>
    <xf numFmtId="0" fontId="9" fillId="0" borderId="0" xfId="0" applyFont="1" applyAlignment="1">
      <alignment vertical="center" wrapText="1"/>
    </xf>
    <xf numFmtId="0" fontId="8" fillId="0" borderId="0" xfId="0" applyFont="1" applyAlignment="1">
      <alignment vertical="center" wrapText="1"/>
    </xf>
    <xf numFmtId="0" fontId="11" fillId="0" borderId="0" xfId="0" applyFont="1" applyAlignment="1">
      <alignment horizontal="center" vertical="center" wrapText="1"/>
    </xf>
    <xf numFmtId="0" fontId="11" fillId="3" borderId="2" xfId="0" applyFont="1" applyFill="1" applyBorder="1" applyAlignment="1">
      <alignment horizontal="center" vertical="center"/>
    </xf>
    <xf numFmtId="164" fontId="4" fillId="2" borderId="2" xfId="1" applyNumberFormat="1" applyFont="1" applyFill="1" applyBorder="1" applyAlignment="1">
      <alignment vertical="center"/>
    </xf>
    <xf numFmtId="164" fontId="13" fillId="0" borderId="2" xfId="1" applyNumberFormat="1" applyFont="1" applyFill="1" applyBorder="1" applyAlignment="1">
      <alignment vertical="center"/>
    </xf>
    <xf numFmtId="164" fontId="13" fillId="0" borderId="0" xfId="1" applyNumberFormat="1" applyFont="1" applyFill="1" applyBorder="1" applyAlignment="1">
      <alignment vertical="center"/>
    </xf>
    <xf numFmtId="0" fontId="5" fillId="0" borderId="2" xfId="0" applyFont="1" applyBorder="1" applyAlignment="1">
      <alignment horizontal="center" vertical="center" wrapText="1"/>
    </xf>
    <xf numFmtId="0" fontId="12" fillId="0" borderId="2" xfId="0" applyFont="1" applyBorder="1" applyAlignment="1">
      <alignment horizontal="center" vertical="center"/>
    </xf>
    <xf numFmtId="0" fontId="2" fillId="3" borderId="2" xfId="0" applyFont="1" applyFill="1" applyBorder="1" applyAlignment="1">
      <alignment horizontal="center" vertical="center" wrapText="1"/>
    </xf>
    <xf numFmtId="164" fontId="11" fillId="3" borderId="2" xfId="0" applyNumberFormat="1" applyFont="1" applyFill="1" applyBorder="1" applyAlignment="1">
      <alignment vertical="center"/>
    </xf>
    <xf numFmtId="164" fontId="11" fillId="0" borderId="0" xfId="0" applyNumberFormat="1" applyFont="1" applyAlignment="1">
      <alignment vertical="center"/>
    </xf>
    <xf numFmtId="164" fontId="4" fillId="0" borderId="2" xfId="0" applyNumberFormat="1" applyFont="1" applyBorder="1"/>
    <xf numFmtId="164" fontId="3" fillId="0" borderId="2" xfId="0" applyNumberFormat="1" applyFont="1" applyBorder="1"/>
    <xf numFmtId="0" fontId="12" fillId="4" borderId="2" xfId="0" applyFont="1" applyFill="1" applyBorder="1" applyAlignment="1">
      <alignment horizontal="center" vertical="center"/>
    </xf>
    <xf numFmtId="0" fontId="10" fillId="0" borderId="2" xfId="0" applyFont="1" applyBorder="1" applyAlignment="1">
      <alignment horizontal="center" vertical="center" wrapText="1"/>
    </xf>
    <xf numFmtId="0" fontId="12" fillId="0" borderId="2" xfId="0" applyFont="1" applyBorder="1" applyAlignment="1">
      <alignment horizontal="justify" vertical="center" wrapText="1"/>
    </xf>
    <xf numFmtId="164" fontId="4" fillId="0" borderId="0" xfId="0" applyNumberFormat="1" applyFont="1"/>
    <xf numFmtId="164" fontId="3" fillId="0" borderId="0" xfId="0" applyNumberFormat="1" applyFont="1"/>
    <xf numFmtId="0" fontId="14" fillId="0" borderId="2" xfId="0" applyFont="1" applyBorder="1" applyAlignment="1">
      <alignment horizontal="center" vertical="center" wrapText="1"/>
    </xf>
    <xf numFmtId="0" fontId="4" fillId="5" borderId="0" xfId="0" applyFont="1" applyFill="1"/>
    <xf numFmtId="0" fontId="4" fillId="0" borderId="0" xfId="0" applyFont="1" applyAlignment="1">
      <alignment vertical="center" wrapText="1"/>
    </xf>
    <xf numFmtId="164" fontId="3" fillId="2" borderId="2" xfId="1" applyNumberFormat="1" applyFont="1" applyFill="1" applyBorder="1" applyAlignment="1">
      <alignment vertical="center"/>
    </xf>
    <xf numFmtId="164" fontId="4" fillId="4" borderId="2" xfId="1" applyNumberFormat="1" applyFont="1" applyFill="1" applyBorder="1" applyAlignment="1">
      <alignment vertical="center"/>
    </xf>
    <xf numFmtId="1" fontId="11" fillId="3" borderId="2" xfId="0" applyNumberFormat="1" applyFont="1" applyFill="1" applyBorder="1" applyAlignment="1">
      <alignment horizontal="center" vertical="center"/>
    </xf>
    <xf numFmtId="164" fontId="5" fillId="0" borderId="2" xfId="1" applyNumberFormat="1" applyFont="1" applyFill="1" applyBorder="1" applyAlignment="1">
      <alignment vertical="center"/>
    </xf>
    <xf numFmtId="164" fontId="15" fillId="3" borderId="2" xfId="0" applyNumberFormat="1" applyFont="1" applyFill="1" applyBorder="1" applyAlignment="1">
      <alignment vertical="center"/>
    </xf>
    <xf numFmtId="9" fontId="12" fillId="0" borderId="2" xfId="0" applyNumberFormat="1" applyFont="1" applyBorder="1" applyAlignment="1">
      <alignment horizontal="center" vertical="center"/>
    </xf>
    <xf numFmtId="9" fontId="11" fillId="3" borderId="2" xfId="0" applyNumberFormat="1" applyFont="1" applyFill="1" applyBorder="1" applyAlignment="1">
      <alignment horizontal="center" vertical="center"/>
    </xf>
    <xf numFmtId="3" fontId="12" fillId="0" borderId="2" xfId="0" applyNumberFormat="1" applyFont="1" applyBorder="1" applyAlignment="1">
      <alignment horizontal="center" vertical="center"/>
    </xf>
    <xf numFmtId="164" fontId="4" fillId="4" borderId="2" xfId="1" applyNumberFormat="1" applyFont="1" applyFill="1" applyBorder="1" applyAlignment="1">
      <alignment vertical="center" wrapText="1"/>
    </xf>
    <xf numFmtId="164" fontId="16" fillId="2" borderId="2" xfId="1" applyNumberFormat="1" applyFont="1" applyFill="1" applyBorder="1" applyAlignment="1">
      <alignment vertical="center" wrapText="1"/>
    </xf>
    <xf numFmtId="0" fontId="5" fillId="4" borderId="2" xfId="0" applyFont="1" applyFill="1" applyBorder="1" applyAlignment="1">
      <alignment horizontal="center" vertical="center" wrapText="1"/>
    </xf>
    <xf numFmtId="0" fontId="12" fillId="4" borderId="2" xfId="0" applyFont="1" applyFill="1" applyBorder="1" applyAlignment="1">
      <alignment horizontal="justify" vertical="center" wrapText="1"/>
    </xf>
    <xf numFmtId="164" fontId="4" fillId="2" borderId="2" xfId="1" applyNumberFormat="1" applyFont="1" applyFill="1" applyBorder="1" applyAlignment="1">
      <alignment vertical="center" wrapText="1"/>
    </xf>
    <xf numFmtId="3" fontId="11" fillId="3" borderId="2" xfId="0" applyNumberFormat="1" applyFont="1" applyFill="1" applyBorder="1" applyAlignment="1">
      <alignment horizontal="center" vertical="center"/>
    </xf>
    <xf numFmtId="0" fontId="17" fillId="4" borderId="2" xfId="0" applyFont="1" applyFill="1" applyBorder="1" applyAlignment="1">
      <alignment horizontal="justify" vertical="center" wrapText="1"/>
    </xf>
    <xf numFmtId="164" fontId="18" fillId="4" borderId="2" xfId="1" applyNumberFormat="1" applyFont="1" applyFill="1" applyBorder="1" applyAlignment="1">
      <alignment vertical="center" wrapText="1"/>
    </xf>
    <xf numFmtId="0" fontId="11" fillId="3" borderId="2" xfId="0" applyFont="1" applyFill="1" applyBorder="1" applyAlignment="1">
      <alignment horizontal="center" vertical="center" wrapText="1"/>
    </xf>
    <xf numFmtId="42" fontId="3" fillId="4" borderId="2" xfId="2" applyFont="1" applyFill="1" applyBorder="1" applyAlignment="1">
      <alignment horizontal="center" vertical="center" wrapText="1"/>
    </xf>
    <xf numFmtId="0" fontId="4" fillId="9" borderId="0" xfId="0" applyFont="1" applyFill="1" applyAlignment="1">
      <alignment horizontal="center" vertical="center"/>
    </xf>
    <xf numFmtId="164" fontId="4" fillId="0" borderId="2" xfId="0" applyNumberFormat="1" applyFont="1" applyBorder="1" applyAlignment="1">
      <alignment vertical="center"/>
    </xf>
    <xf numFmtId="0" fontId="22" fillId="2" borderId="0" xfId="0" applyFont="1" applyFill="1"/>
    <xf numFmtId="0" fontId="23" fillId="2" borderId="0" xfId="0" applyFont="1" applyFill="1" applyAlignment="1">
      <alignment horizontal="center" vertical="center"/>
    </xf>
    <xf numFmtId="0" fontId="22" fillId="2" borderId="0" xfId="0" applyFont="1" applyFill="1" applyAlignment="1">
      <alignment vertical="center" wrapText="1"/>
    </xf>
    <xf numFmtId="0" fontId="25" fillId="2" borderId="2" xfId="0" applyFont="1" applyFill="1" applyBorder="1" applyAlignment="1">
      <alignment vertical="center" wrapText="1"/>
    </xf>
    <xf numFmtId="0" fontId="22" fillId="2" borderId="5" xfId="0" applyFont="1" applyFill="1" applyBorder="1"/>
    <xf numFmtId="0" fontId="22" fillId="2" borderId="6" xfId="0" applyFont="1" applyFill="1" applyBorder="1"/>
    <xf numFmtId="0" fontId="22" fillId="2" borderId="7" xfId="0" applyFont="1" applyFill="1" applyBorder="1"/>
    <xf numFmtId="0" fontId="22" fillId="2" borderId="8" xfId="0" applyFont="1" applyFill="1" applyBorder="1"/>
    <xf numFmtId="0" fontId="22" fillId="2" borderId="9" xfId="0" applyFont="1" applyFill="1" applyBorder="1"/>
    <xf numFmtId="0" fontId="22" fillId="2" borderId="11" xfId="0" applyFont="1" applyFill="1" applyBorder="1"/>
    <xf numFmtId="0" fontId="22" fillId="2" borderId="12" xfId="0" applyFont="1" applyFill="1" applyBorder="1"/>
    <xf numFmtId="0" fontId="22" fillId="0" borderId="0" xfId="0" applyFont="1"/>
    <xf numFmtId="0" fontId="29" fillId="2" borderId="28" xfId="0" applyFont="1" applyFill="1" applyBorder="1" applyAlignment="1">
      <alignment horizontal="right" vertical="center" wrapText="1"/>
    </xf>
    <xf numFmtId="0" fontId="29" fillId="2" borderId="29" xfId="0" applyFont="1" applyFill="1" applyBorder="1" applyAlignment="1">
      <alignment horizontal="right" vertical="center" wrapText="1"/>
    </xf>
    <xf numFmtId="0" fontId="29" fillId="2" borderId="30" xfId="0" applyFont="1" applyFill="1" applyBorder="1" applyAlignment="1">
      <alignment horizontal="right" vertical="center" wrapText="1"/>
    </xf>
    <xf numFmtId="0" fontId="31" fillId="2" borderId="0" xfId="0" applyFont="1" applyFill="1" applyAlignment="1">
      <alignment horizontal="center" vertical="center"/>
    </xf>
    <xf numFmtId="164" fontId="31" fillId="2" borderId="0" xfId="1" applyNumberFormat="1" applyFont="1" applyFill="1" applyBorder="1" applyAlignment="1">
      <alignment horizontal="center" vertical="center"/>
    </xf>
    <xf numFmtId="0" fontId="32" fillId="10" borderId="23" xfId="0" applyFont="1" applyFill="1" applyBorder="1" applyAlignment="1">
      <alignment horizontal="center" vertical="center" wrapText="1"/>
    </xf>
    <xf numFmtId="0" fontId="31" fillId="11" borderId="23" xfId="0" applyFont="1" applyFill="1" applyBorder="1" applyAlignment="1">
      <alignment horizontal="center" vertical="center" wrapText="1"/>
    </xf>
    <xf numFmtId="3" fontId="29" fillId="0" borderId="4" xfId="0" applyNumberFormat="1" applyFont="1" applyBorder="1" applyAlignment="1">
      <alignment horizontal="center" vertical="center" wrapText="1"/>
    </xf>
    <xf numFmtId="0" fontId="22" fillId="2" borderId="4" xfId="0" applyFont="1" applyFill="1" applyBorder="1" applyAlignment="1">
      <alignment horizontal="center" vertical="center" wrapText="1"/>
    </xf>
    <xf numFmtId="0" fontId="29" fillId="0" borderId="0" xfId="0" applyFont="1"/>
    <xf numFmtId="3" fontId="29" fillId="0" borderId="2" xfId="0" applyNumberFormat="1" applyFont="1" applyBorder="1" applyAlignment="1">
      <alignment horizontal="center" vertical="center" wrapText="1"/>
    </xf>
    <xf numFmtId="0" fontId="29" fillId="0" borderId="2" xfId="0" applyFont="1" applyBorder="1" applyAlignment="1">
      <alignment horizontal="justify"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3" xfId="0" applyFont="1" applyBorder="1" applyAlignment="1">
      <alignment horizontal="justify" vertical="center" wrapText="1"/>
    </xf>
    <xf numFmtId="0" fontId="22" fillId="0" borderId="2" xfId="0" applyFont="1" applyBorder="1" applyAlignment="1">
      <alignment horizontal="center" vertical="center" wrapText="1"/>
    </xf>
    <xf numFmtId="0" fontId="22" fillId="2" borderId="0" xfId="0" applyFont="1" applyFill="1" applyAlignment="1">
      <alignment horizontal="center"/>
    </xf>
    <xf numFmtId="0" fontId="22" fillId="2" borderId="0" xfId="0" applyFont="1" applyFill="1" applyAlignment="1">
      <alignment horizontal="center" wrapText="1"/>
    </xf>
    <xf numFmtId="0" fontId="22" fillId="0" borderId="0" xfId="0" applyFont="1" applyAlignment="1">
      <alignment horizontal="center" vertical="center"/>
    </xf>
    <xf numFmtId="0" fontId="38" fillId="10" borderId="41" xfId="0" applyFont="1" applyFill="1" applyBorder="1" applyAlignment="1">
      <alignment horizontal="center" vertical="center"/>
    </xf>
    <xf numFmtId="0" fontId="38" fillId="10" borderId="39" xfId="0" applyFont="1" applyFill="1" applyBorder="1" applyAlignment="1">
      <alignment horizontal="center" vertical="center"/>
    </xf>
    <xf numFmtId="0" fontId="38" fillId="10" borderId="39" xfId="0" applyFont="1" applyFill="1" applyBorder="1" applyAlignment="1">
      <alignment horizontal="center" vertical="center" wrapText="1"/>
    </xf>
    <xf numFmtId="0" fontId="38" fillId="10" borderId="40" xfId="0" applyFont="1" applyFill="1" applyBorder="1" applyAlignment="1">
      <alignment horizontal="center" vertical="center"/>
    </xf>
    <xf numFmtId="0" fontId="22" fillId="0" borderId="25" xfId="0" applyFont="1" applyBorder="1" applyAlignment="1">
      <alignment horizontal="center" vertical="center"/>
    </xf>
    <xf numFmtId="0" fontId="27" fillId="0" borderId="4" xfId="0" applyFont="1" applyBorder="1" applyAlignment="1">
      <alignment horizontal="justify" vertical="center"/>
    </xf>
    <xf numFmtId="0" fontId="27" fillId="0" borderId="4" xfId="0" applyFont="1" applyBorder="1" applyAlignment="1">
      <alignment horizontal="center" vertical="center" wrapText="1"/>
    </xf>
    <xf numFmtId="0" fontId="27" fillId="2" borderId="4" xfId="0" applyFont="1" applyFill="1" applyBorder="1" applyAlignment="1">
      <alignment horizontal="justify" vertical="center"/>
    </xf>
    <xf numFmtId="14" fontId="27" fillId="0" borderId="37" xfId="0" applyNumberFormat="1" applyFont="1" applyBorder="1" applyAlignment="1">
      <alignment horizontal="center" vertical="center"/>
    </xf>
    <xf numFmtId="0" fontId="22" fillId="0" borderId="20" xfId="0" applyFont="1" applyBorder="1" applyAlignment="1">
      <alignment horizontal="center" vertical="center"/>
    </xf>
    <xf numFmtId="0" fontId="22" fillId="0" borderId="2" xfId="0" applyFont="1" applyBorder="1" applyAlignment="1">
      <alignment horizontal="justify" vertical="center"/>
    </xf>
    <xf numFmtId="0" fontId="22" fillId="2" borderId="2" xfId="0" applyFont="1" applyFill="1" applyBorder="1" applyAlignment="1">
      <alignment horizontal="justify" vertical="center"/>
    </xf>
    <xf numFmtId="14" fontId="22" fillId="0" borderId="2" xfId="0" applyNumberFormat="1" applyFont="1" applyBorder="1" applyAlignment="1">
      <alignment horizontal="center" vertical="center"/>
    </xf>
    <xf numFmtId="0" fontId="22" fillId="0" borderId="2" xfId="0" applyFont="1" applyBorder="1" applyAlignment="1">
      <alignment horizontal="justify" vertical="center" wrapText="1"/>
    </xf>
    <xf numFmtId="14" fontId="22" fillId="0" borderId="21" xfId="0" applyNumberFormat="1" applyFont="1" applyBorder="1" applyAlignment="1">
      <alignment horizontal="center" vertical="center"/>
    </xf>
    <xf numFmtId="0" fontId="22" fillId="0" borderId="2" xfId="0" applyFont="1" applyBorder="1" applyAlignment="1">
      <alignment horizontal="left" vertical="center" wrapText="1"/>
    </xf>
    <xf numFmtId="0" fontId="22" fillId="0" borderId="21" xfId="0" applyFont="1" applyBorder="1" applyAlignment="1">
      <alignment horizontal="center" vertical="center"/>
    </xf>
    <xf numFmtId="0" fontId="22" fillId="0" borderId="23" xfId="0" applyFont="1" applyBorder="1" applyAlignment="1">
      <alignment horizontal="justify" vertical="center"/>
    </xf>
    <xf numFmtId="0" fontId="22" fillId="0" borderId="23" xfId="0" applyFont="1" applyBorder="1" applyAlignment="1">
      <alignment horizontal="left" vertical="center" wrapText="1"/>
    </xf>
    <xf numFmtId="0" fontId="22" fillId="0" borderId="23" xfId="0" applyFont="1" applyBorder="1" applyAlignment="1">
      <alignment horizontal="justify" vertical="center" wrapText="1"/>
    </xf>
    <xf numFmtId="14" fontId="22" fillId="0" borderId="23" xfId="0" applyNumberFormat="1" applyFont="1" applyBorder="1" applyAlignment="1">
      <alignment horizontal="center" vertical="center"/>
    </xf>
    <xf numFmtId="0" fontId="22" fillId="0" borderId="24" xfId="0" applyFont="1" applyBorder="1" applyAlignment="1">
      <alignment horizontal="center" vertical="center"/>
    </xf>
    <xf numFmtId="0" fontId="39" fillId="2" borderId="0" xfId="0" applyFont="1" applyFill="1"/>
    <xf numFmtId="0" fontId="39" fillId="2" borderId="0" xfId="0" applyFont="1" applyFill="1" applyAlignment="1">
      <alignment horizontal="center" vertical="center"/>
    </xf>
    <xf numFmtId="0" fontId="40" fillId="10" borderId="2" xfId="0" applyFont="1" applyFill="1" applyBorder="1" applyAlignment="1">
      <alignment horizontal="center" vertical="center"/>
    </xf>
    <xf numFmtId="0" fontId="40" fillId="10" borderId="2" xfId="0" applyFont="1" applyFill="1" applyBorder="1" applyAlignment="1">
      <alignment horizontal="center" vertical="center" wrapText="1"/>
    </xf>
    <xf numFmtId="14" fontId="22" fillId="2" borderId="2" xfId="0" applyNumberFormat="1" applyFont="1" applyFill="1" applyBorder="1" applyAlignment="1">
      <alignment horizontal="center" vertical="center"/>
    </xf>
    <xf numFmtId="0" fontId="22" fillId="2" borderId="2" xfId="0" applyFont="1" applyFill="1" applyBorder="1" applyAlignment="1">
      <alignment vertical="center" wrapText="1"/>
    </xf>
    <xf numFmtId="0" fontId="22" fillId="2" borderId="2" xfId="0" applyFont="1" applyFill="1" applyBorder="1" applyAlignment="1">
      <alignment horizontal="center" vertical="center"/>
    </xf>
    <xf numFmtId="14" fontId="22" fillId="2" borderId="2" xfId="0" applyNumberFormat="1" applyFont="1" applyFill="1" applyBorder="1" applyAlignment="1">
      <alignment vertical="center"/>
    </xf>
    <xf numFmtId="0" fontId="22" fillId="2" borderId="2" xfId="0" applyFont="1" applyFill="1" applyBorder="1" applyAlignment="1">
      <alignment horizontal="justify" vertical="center" wrapText="1"/>
    </xf>
    <xf numFmtId="0" fontId="36" fillId="2" borderId="2" xfId="0" applyFont="1" applyFill="1" applyBorder="1" applyAlignment="1">
      <alignment horizontal="justify" vertical="center" wrapText="1"/>
    </xf>
    <xf numFmtId="0" fontId="36" fillId="2" borderId="4" xfId="0" applyFont="1" applyFill="1" applyBorder="1" applyAlignment="1">
      <alignment horizontal="justify" vertical="center" wrapText="1"/>
    </xf>
    <xf numFmtId="0" fontId="22" fillId="2" borderId="2" xfId="0" applyFont="1" applyFill="1" applyBorder="1" applyAlignment="1">
      <alignment horizontal="center" vertical="center" wrapText="1"/>
    </xf>
    <xf numFmtId="0" fontId="29" fillId="2" borderId="2" xfId="0" applyFont="1" applyFill="1" applyBorder="1" applyAlignment="1">
      <alignment horizontal="justify" vertical="center" wrapText="1"/>
    </xf>
    <xf numFmtId="0" fontId="29" fillId="2" borderId="2" xfId="0" applyFont="1" applyFill="1" applyBorder="1" applyAlignment="1">
      <alignment horizontal="center" vertical="center" wrapText="1"/>
    </xf>
    <xf numFmtId="3" fontId="29" fillId="2" borderId="2" xfId="0" applyNumberFormat="1" applyFont="1" applyFill="1" applyBorder="1" applyAlignment="1">
      <alignment horizontal="center" vertical="center" wrapText="1"/>
    </xf>
    <xf numFmtId="3" fontId="22" fillId="2" borderId="2" xfId="0" applyNumberFormat="1" applyFont="1" applyFill="1" applyBorder="1" applyAlignment="1">
      <alignment horizontal="center" vertical="center" wrapText="1"/>
    </xf>
    <xf numFmtId="3" fontId="29" fillId="2" borderId="4" xfId="0" applyNumberFormat="1" applyFont="1" applyFill="1" applyBorder="1" applyAlignment="1">
      <alignment horizontal="center" vertical="center" wrapText="1"/>
    </xf>
    <xf numFmtId="3" fontId="22" fillId="13" borderId="4" xfId="0" applyNumberFormat="1" applyFont="1" applyFill="1" applyBorder="1" applyAlignment="1">
      <alignment horizontal="center" vertical="center" wrapText="1"/>
    </xf>
    <xf numFmtId="0" fontId="22" fillId="13" borderId="4" xfId="0" applyFont="1" applyFill="1" applyBorder="1" applyAlignment="1">
      <alignment horizontal="center" vertical="center" wrapText="1"/>
    </xf>
    <xf numFmtId="3" fontId="22" fillId="13" borderId="2" xfId="0" applyNumberFormat="1" applyFont="1" applyFill="1" applyBorder="1" applyAlignment="1">
      <alignment horizontal="center" vertical="center" wrapText="1"/>
    </xf>
    <xf numFmtId="0" fontId="22" fillId="13" borderId="2" xfId="0" applyFont="1" applyFill="1" applyBorder="1" applyAlignment="1">
      <alignment horizontal="center" vertical="center" wrapText="1"/>
    </xf>
    <xf numFmtId="0" fontId="22" fillId="13" borderId="2" xfId="0" applyFont="1" applyFill="1" applyBorder="1" applyAlignment="1">
      <alignment horizontal="justify" vertical="center" wrapText="1"/>
    </xf>
    <xf numFmtId="3" fontId="29" fillId="13" borderId="4" xfId="0" applyNumberFormat="1" applyFont="1" applyFill="1" applyBorder="1" applyAlignment="1">
      <alignment horizontal="center" vertical="center" wrapText="1"/>
    </xf>
    <xf numFmtId="0" fontId="29" fillId="13" borderId="4" xfId="0" applyFont="1" applyFill="1" applyBorder="1" applyAlignment="1">
      <alignment horizontal="justify" vertical="center" wrapText="1"/>
    </xf>
    <xf numFmtId="3" fontId="29" fillId="13" borderId="2" xfId="0" applyNumberFormat="1" applyFont="1" applyFill="1" applyBorder="1" applyAlignment="1">
      <alignment horizontal="center" vertical="center" wrapText="1"/>
    </xf>
    <xf numFmtId="0" fontId="29" fillId="13" borderId="2" xfId="0" applyFont="1" applyFill="1" applyBorder="1" applyAlignment="1">
      <alignment horizontal="center" vertical="center" wrapText="1"/>
    </xf>
    <xf numFmtId="0" fontId="29" fillId="13" borderId="2" xfId="0" applyFont="1" applyFill="1" applyBorder="1" applyAlignment="1">
      <alignment horizontal="justify" vertical="center" wrapText="1"/>
    </xf>
    <xf numFmtId="0" fontId="29" fillId="13" borderId="4" xfId="0" applyFont="1" applyFill="1" applyBorder="1" applyAlignment="1">
      <alignment horizontal="center" vertical="center" wrapText="1"/>
    </xf>
    <xf numFmtId="0" fontId="2" fillId="14" borderId="2" xfId="0" applyFont="1" applyFill="1" applyBorder="1" applyAlignment="1">
      <alignment horizontal="center" vertical="center" wrapText="1"/>
    </xf>
    <xf numFmtId="0" fontId="2" fillId="15" borderId="2" xfId="0" applyFont="1" applyFill="1" applyBorder="1" applyAlignment="1">
      <alignment horizontal="center" vertical="center" wrapText="1"/>
    </xf>
    <xf numFmtId="0" fontId="42" fillId="0" borderId="2" xfId="0" applyFont="1" applyBorder="1" applyAlignment="1">
      <alignment horizontal="center" vertical="center" wrapText="1"/>
    </xf>
    <xf numFmtId="0" fontId="43" fillId="0" borderId="2" xfId="0" applyFont="1" applyBorder="1" applyAlignment="1">
      <alignment horizontal="center" vertical="center" wrapText="1"/>
    </xf>
    <xf numFmtId="0" fontId="41" fillId="0" borderId="0" xfId="0" applyFont="1"/>
    <xf numFmtId="0" fontId="39" fillId="0" borderId="2" xfId="0" applyFont="1" applyBorder="1" applyAlignment="1">
      <alignment horizontal="center" vertical="center" wrapText="1"/>
    </xf>
    <xf numFmtId="0" fontId="42" fillId="0" borderId="4" xfId="0" applyFont="1" applyBorder="1" applyAlignment="1">
      <alignment horizontal="center" vertical="center" textRotation="90" wrapText="1"/>
    </xf>
    <xf numFmtId="42" fontId="22" fillId="2" borderId="0" xfId="2" applyFont="1" applyFill="1"/>
    <xf numFmtId="42" fontId="31" fillId="2" borderId="0" xfId="2" applyFont="1" applyFill="1" applyBorder="1" applyAlignment="1">
      <alignment horizontal="center" vertical="center"/>
    </xf>
    <xf numFmtId="42" fontId="32" fillId="10" borderId="23" xfId="2" applyFont="1" applyFill="1" applyBorder="1" applyAlignment="1">
      <alignment horizontal="center" vertical="center" wrapText="1"/>
    </xf>
    <xf numFmtId="42" fontId="43" fillId="0" borderId="2" xfId="2" applyFont="1" applyFill="1" applyBorder="1" applyAlignment="1">
      <alignment horizontal="center" vertical="center" wrapText="1"/>
    </xf>
    <xf numFmtId="0" fontId="43" fillId="16" borderId="2"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39" fillId="2" borderId="2" xfId="0" applyFont="1" applyFill="1" applyBorder="1" applyAlignment="1">
      <alignment horizontal="center" vertical="center" wrapText="1"/>
    </xf>
    <xf numFmtId="42" fontId="43" fillId="2" borderId="2" xfId="2" applyFont="1" applyFill="1" applyBorder="1" applyAlignment="1">
      <alignment horizontal="center" vertical="center" wrapText="1"/>
    </xf>
    <xf numFmtId="0" fontId="43" fillId="0" borderId="54" xfId="0" applyFont="1" applyBorder="1" applyAlignment="1">
      <alignment horizontal="center" vertical="center" wrapText="1"/>
    </xf>
    <xf numFmtId="166" fontId="43" fillId="0" borderId="2" xfId="0" applyNumberFormat="1" applyFont="1" applyBorder="1" applyAlignment="1">
      <alignment horizontal="center" vertical="center" wrapText="1"/>
    </xf>
    <xf numFmtId="0" fontId="26" fillId="2" borderId="10" xfId="0" applyFont="1" applyFill="1" applyBorder="1" applyAlignment="1">
      <alignment horizontal="left" wrapText="1"/>
    </xf>
    <xf numFmtId="0" fontId="26" fillId="2" borderId="11" xfId="0" applyFont="1" applyFill="1" applyBorder="1" applyAlignment="1">
      <alignment horizontal="left" wrapText="1"/>
    </xf>
    <xf numFmtId="0" fontId="24" fillId="2" borderId="0" xfId="0" applyFont="1" applyFill="1" applyAlignment="1">
      <alignment horizontal="justify" vertical="center" wrapText="1"/>
    </xf>
    <xf numFmtId="0" fontId="23" fillId="10" borderId="0" xfId="0" applyFont="1" applyFill="1" applyAlignment="1">
      <alignment horizontal="center" vertical="center"/>
    </xf>
    <xf numFmtId="0" fontId="24" fillId="2" borderId="2" xfId="0" applyFont="1" applyFill="1" applyBorder="1" applyAlignment="1">
      <alignment horizontal="justify" vertical="center" wrapText="1"/>
    </xf>
    <xf numFmtId="0" fontId="24" fillId="2" borderId="2" xfId="0" applyFont="1" applyFill="1" applyBorder="1" applyAlignment="1">
      <alignment horizontal="left"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6" fillId="3" borderId="2" xfId="0" applyFont="1" applyFill="1" applyBorder="1" applyAlignment="1">
      <alignment horizontal="center" vertical="center" wrapText="1"/>
    </xf>
    <xf numFmtId="164" fontId="4" fillId="4" borderId="3" xfId="1" applyNumberFormat="1" applyFont="1" applyFill="1" applyBorder="1" applyAlignment="1">
      <alignment horizontal="center" vertical="center"/>
    </xf>
    <xf numFmtId="164" fontId="4" fillId="4" borderId="16" xfId="1" applyNumberFormat="1" applyFont="1" applyFill="1" applyBorder="1" applyAlignment="1">
      <alignment horizontal="center" vertical="center"/>
    </xf>
    <xf numFmtId="164" fontId="4" fillId="4" borderId="4" xfId="1" applyNumberFormat="1" applyFont="1" applyFill="1" applyBorder="1" applyAlignment="1">
      <alignment horizontal="center" vertical="center"/>
    </xf>
    <xf numFmtId="0" fontId="11" fillId="3" borderId="2" xfId="0" applyFont="1" applyFill="1" applyBorder="1" applyAlignment="1">
      <alignment horizontal="center" vertical="center"/>
    </xf>
    <xf numFmtId="0" fontId="8" fillId="3" borderId="2" xfId="0" applyFont="1" applyFill="1" applyBorder="1" applyAlignment="1">
      <alignment horizontal="left" vertical="center" wrapText="1"/>
    </xf>
    <xf numFmtId="0" fontId="7" fillId="0" borderId="2" xfId="0" applyFont="1" applyBorder="1" applyAlignment="1">
      <alignment horizontal="center" vertical="center"/>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12" fillId="0" borderId="3" xfId="0" applyFont="1" applyBorder="1" applyAlignment="1">
      <alignment horizontal="justify" vertical="center" wrapText="1"/>
    </xf>
    <xf numFmtId="0" fontId="12" fillId="0" borderId="16" xfId="0" applyFont="1" applyBorder="1" applyAlignment="1">
      <alignment horizontal="justify" vertical="center" wrapText="1"/>
    </xf>
    <xf numFmtId="0" fontId="12" fillId="0" borderId="4" xfId="0" applyFont="1" applyBorder="1" applyAlignment="1">
      <alignment horizontal="justify" vertical="center" wrapText="1"/>
    </xf>
    <xf numFmtId="164" fontId="4" fillId="2" borderId="3" xfId="1" applyNumberFormat="1" applyFont="1" applyFill="1" applyBorder="1" applyAlignment="1">
      <alignment horizontal="center" vertical="center"/>
    </xf>
    <xf numFmtId="164" fontId="4" fillId="2" borderId="16" xfId="1" applyNumberFormat="1" applyFont="1" applyFill="1" applyBorder="1" applyAlignment="1">
      <alignment horizontal="center" vertical="center"/>
    </xf>
    <xf numFmtId="164" fontId="4" fillId="2" borderId="4" xfId="1" applyNumberFormat="1" applyFont="1" applyFill="1" applyBorder="1" applyAlignment="1">
      <alignment horizontal="center" vertical="center"/>
    </xf>
    <xf numFmtId="164" fontId="5" fillId="0" borderId="3" xfId="1" applyNumberFormat="1" applyFont="1" applyFill="1" applyBorder="1" applyAlignment="1">
      <alignment horizontal="center" vertical="center"/>
    </xf>
    <xf numFmtId="164" fontId="5" fillId="0" borderId="16" xfId="1" applyNumberFormat="1" applyFont="1" applyFill="1" applyBorder="1" applyAlignment="1">
      <alignment horizontal="center" vertical="center"/>
    </xf>
    <xf numFmtId="164" fontId="5" fillId="0" borderId="4" xfId="1" applyNumberFormat="1" applyFont="1" applyFill="1" applyBorder="1" applyAlignment="1">
      <alignment horizontal="center" vertical="center"/>
    </xf>
    <xf numFmtId="164" fontId="3" fillId="2" borderId="3" xfId="1" applyNumberFormat="1" applyFont="1" applyFill="1" applyBorder="1" applyAlignment="1">
      <alignment horizontal="center" vertical="center"/>
    </xf>
    <xf numFmtId="164" fontId="3" fillId="2" borderId="16" xfId="1" applyNumberFormat="1" applyFont="1" applyFill="1" applyBorder="1" applyAlignment="1">
      <alignment horizontal="center" vertical="center"/>
    </xf>
    <xf numFmtId="164" fontId="3" fillId="2" borderId="4" xfId="1" applyNumberFormat="1" applyFont="1" applyFill="1" applyBorder="1" applyAlignment="1">
      <alignment horizontal="center" vertical="center"/>
    </xf>
    <xf numFmtId="0" fontId="4" fillId="8"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29" fillId="0" borderId="4" xfId="0" applyFont="1" applyBorder="1" applyAlignment="1">
      <alignment horizontal="justify" vertical="center" wrapText="1"/>
    </xf>
    <xf numFmtId="0" fontId="29" fillId="0" borderId="2" xfId="0" applyFont="1" applyBorder="1" applyAlignment="1">
      <alignment horizontal="justify" vertical="center" wrapText="1"/>
    </xf>
    <xf numFmtId="3" fontId="29" fillId="0" borderId="4" xfId="0" applyNumberFormat="1" applyFont="1" applyBorder="1" applyAlignment="1">
      <alignment horizontal="center" vertical="center" wrapText="1"/>
    </xf>
    <xf numFmtId="3" fontId="29" fillId="0" borderId="2" xfId="0" applyNumberFormat="1" applyFont="1" applyBorder="1" applyAlignment="1">
      <alignment horizontal="center" vertical="center" wrapText="1"/>
    </xf>
    <xf numFmtId="0" fontId="29" fillId="2" borderId="4" xfId="0" applyFont="1" applyFill="1" applyBorder="1" applyAlignment="1">
      <alignment horizontal="justify" vertical="center" wrapText="1"/>
    </xf>
    <xf numFmtId="0" fontId="29" fillId="2" borderId="2" xfId="0" applyFont="1" applyFill="1" applyBorder="1" applyAlignment="1">
      <alignment horizontal="justify" vertical="center" wrapText="1"/>
    </xf>
    <xf numFmtId="165" fontId="29" fillId="0" borderId="4" xfId="0" applyNumberFormat="1" applyFont="1" applyBorder="1" applyAlignment="1">
      <alignment horizontal="center" vertical="center" wrapText="1"/>
    </xf>
    <xf numFmtId="165" fontId="29" fillId="0" borderId="2" xfId="0" applyNumberFormat="1" applyFont="1" applyBorder="1" applyAlignment="1">
      <alignment horizontal="center" vertical="center" wrapText="1"/>
    </xf>
    <xf numFmtId="0" fontId="31" fillId="11" borderId="18" xfId="0" applyFont="1" applyFill="1" applyBorder="1" applyAlignment="1">
      <alignment horizontal="center" vertical="center" wrapText="1"/>
    </xf>
    <xf numFmtId="0" fontId="35" fillId="0" borderId="4"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4" xfId="0" applyFont="1" applyBorder="1" applyAlignment="1">
      <alignment horizontal="justify" vertical="center" wrapText="1"/>
    </xf>
    <xf numFmtId="0" fontId="35" fillId="0" borderId="2" xfId="0" applyFont="1" applyBorder="1" applyAlignment="1">
      <alignment horizontal="justify" vertical="center" wrapText="1"/>
    </xf>
    <xf numFmtId="3" fontId="35" fillId="0" borderId="4" xfId="0" applyNumberFormat="1" applyFont="1" applyBorder="1" applyAlignment="1">
      <alignment horizontal="center" vertical="center" wrapText="1"/>
    </xf>
    <xf numFmtId="3" fontId="35" fillId="0" borderId="2" xfId="0" applyNumberFormat="1" applyFont="1" applyBorder="1" applyAlignment="1">
      <alignment horizontal="center" vertical="center" wrapText="1"/>
    </xf>
    <xf numFmtId="0" fontId="22" fillId="2" borderId="18" xfId="0" applyFont="1" applyFill="1" applyBorder="1" applyAlignment="1">
      <alignment horizontal="justify" vertical="center" wrapText="1"/>
    </xf>
    <xf numFmtId="0" fontId="22" fillId="2" borderId="2" xfId="0" applyFont="1" applyFill="1" applyBorder="1" applyAlignment="1">
      <alignment horizontal="justify" vertical="center" wrapText="1"/>
    </xf>
    <xf numFmtId="0" fontId="28" fillId="0" borderId="32"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23" xfId="0" applyFont="1" applyBorder="1" applyAlignment="1">
      <alignment horizontal="center" vertical="center" wrapText="1"/>
    </xf>
    <xf numFmtId="0" fontId="32" fillId="10" borderId="17" xfId="0" applyFont="1" applyFill="1" applyBorder="1" applyAlignment="1">
      <alignment horizontal="center" vertical="center" wrapText="1"/>
    </xf>
    <xf numFmtId="0" fontId="32" fillId="10" borderId="22" xfId="0" applyFont="1" applyFill="1" applyBorder="1" applyAlignment="1">
      <alignment horizontal="center" vertical="center" wrapText="1"/>
    </xf>
    <xf numFmtId="164" fontId="25" fillId="11" borderId="42" xfId="1" applyNumberFormat="1" applyFont="1" applyFill="1" applyBorder="1" applyAlignment="1">
      <alignment horizontal="center" vertical="center"/>
    </xf>
    <xf numFmtId="164" fontId="25" fillId="11" borderId="35" xfId="1" applyNumberFormat="1" applyFont="1" applyFill="1" applyBorder="1" applyAlignment="1">
      <alignment horizontal="center" vertical="center"/>
    </xf>
    <xf numFmtId="164" fontId="25" fillId="11" borderId="36" xfId="1" applyNumberFormat="1" applyFont="1" applyFill="1" applyBorder="1" applyAlignment="1">
      <alignment horizontal="center" vertical="center"/>
    </xf>
    <xf numFmtId="0" fontId="32" fillId="10" borderId="18" xfId="0" applyFont="1" applyFill="1" applyBorder="1" applyAlignment="1">
      <alignment horizontal="center" vertical="center" wrapText="1"/>
    </xf>
    <xf numFmtId="0" fontId="32" fillId="10" borderId="23" xfId="0" applyFont="1" applyFill="1" applyBorder="1" applyAlignment="1">
      <alignment horizontal="center" vertical="center" wrapText="1"/>
    </xf>
    <xf numFmtId="0" fontId="31" fillId="11" borderId="17" xfId="0" applyFont="1" applyFill="1" applyBorder="1" applyAlignment="1">
      <alignment horizontal="center" vertical="center" wrapText="1"/>
    </xf>
    <xf numFmtId="0" fontId="31" fillId="11" borderId="22" xfId="0" applyFont="1" applyFill="1" applyBorder="1" applyAlignment="1">
      <alignment horizontal="center" vertical="center" wrapText="1"/>
    </xf>
    <xf numFmtId="0" fontId="32" fillId="10" borderId="19" xfId="0" applyFont="1" applyFill="1" applyBorder="1" applyAlignment="1">
      <alignment horizontal="center" vertical="center" wrapText="1"/>
    </xf>
    <xf numFmtId="0" fontId="32" fillId="10" borderId="24" xfId="0" applyFont="1" applyFill="1" applyBorder="1" applyAlignment="1">
      <alignment horizontal="center" vertical="center" wrapText="1"/>
    </xf>
    <xf numFmtId="0" fontId="31" fillId="11" borderId="23" xfId="0" applyFont="1" applyFill="1" applyBorder="1" applyAlignment="1">
      <alignment horizontal="center" vertical="center" wrapText="1"/>
    </xf>
    <xf numFmtId="0" fontId="31" fillId="11" borderId="26" xfId="0" applyFont="1" applyFill="1" applyBorder="1" applyAlignment="1">
      <alignment horizontal="center" vertical="center" wrapText="1"/>
    </xf>
    <xf numFmtId="0" fontId="31" fillId="11" borderId="49"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32" fillId="10" borderId="26" xfId="0" applyFont="1" applyFill="1" applyBorder="1" applyAlignment="1">
      <alignment horizontal="center" vertical="center" wrapText="1"/>
    </xf>
    <xf numFmtId="0" fontId="32" fillId="10" borderId="38" xfId="0" applyFont="1" applyFill="1" applyBorder="1" applyAlignment="1">
      <alignment horizontal="center" vertical="center" wrapText="1"/>
    </xf>
    <xf numFmtId="0" fontId="32" fillId="10" borderId="32" xfId="0" applyFont="1" applyFill="1" applyBorder="1" applyAlignment="1">
      <alignment horizontal="center" vertical="center" wrapText="1"/>
    </xf>
    <xf numFmtId="0" fontId="22" fillId="2" borderId="5" xfId="0" applyFont="1" applyFill="1" applyBorder="1" applyAlignment="1">
      <alignment horizontal="center"/>
    </xf>
    <xf numFmtId="0" fontId="22" fillId="2" borderId="6" xfId="0" applyFont="1" applyFill="1" applyBorder="1" applyAlignment="1">
      <alignment horizontal="center"/>
    </xf>
    <xf numFmtId="0" fontId="22" fillId="2" borderId="7" xfId="0" applyFont="1" applyFill="1" applyBorder="1" applyAlignment="1">
      <alignment horizontal="center"/>
    </xf>
    <xf numFmtId="0" fontId="22" fillId="2" borderId="8" xfId="0" applyFont="1" applyFill="1" applyBorder="1" applyAlignment="1">
      <alignment horizontal="center"/>
    </xf>
    <xf numFmtId="0" fontId="22" fillId="2" borderId="0" xfId="0" applyFont="1" applyFill="1" applyAlignment="1">
      <alignment horizontal="center"/>
    </xf>
    <xf numFmtId="0" fontId="22" fillId="2" borderId="9" xfId="0" applyFont="1" applyFill="1" applyBorder="1" applyAlignment="1">
      <alignment horizontal="center"/>
    </xf>
    <xf numFmtId="0" fontId="22" fillId="2" borderId="10" xfId="0" applyFont="1" applyFill="1" applyBorder="1" applyAlignment="1">
      <alignment horizontal="center"/>
    </xf>
    <xf numFmtId="0" fontId="22" fillId="2" borderId="11" xfId="0" applyFont="1" applyFill="1" applyBorder="1" applyAlignment="1">
      <alignment horizontal="center"/>
    </xf>
    <xf numFmtId="0" fontId="22" fillId="2" borderId="12" xfId="0" applyFont="1" applyFill="1" applyBorder="1" applyAlignment="1">
      <alignment horizontal="center"/>
    </xf>
    <xf numFmtId="0" fontId="23" fillId="10" borderId="47" xfId="0" applyFont="1" applyFill="1" applyBorder="1" applyAlignment="1">
      <alignment horizontal="center" vertical="center"/>
    </xf>
    <xf numFmtId="0" fontId="23" fillId="10" borderId="46" xfId="0" applyFont="1" applyFill="1" applyBorder="1" applyAlignment="1">
      <alignment horizontal="center" vertical="center"/>
    </xf>
    <xf numFmtId="0" fontId="23" fillId="10" borderId="48" xfId="0" applyFont="1" applyFill="1" applyBorder="1" applyAlignment="1">
      <alignment horizontal="center" vertical="center"/>
    </xf>
    <xf numFmtId="165" fontId="22" fillId="2" borderId="18" xfId="0" applyNumberFormat="1" applyFont="1" applyFill="1" applyBorder="1" applyAlignment="1">
      <alignment horizontal="center" vertical="center" wrapText="1"/>
    </xf>
    <xf numFmtId="165" fontId="22" fillId="2" borderId="2" xfId="0" applyNumberFormat="1" applyFont="1" applyFill="1" applyBorder="1" applyAlignment="1">
      <alignment horizontal="center" vertical="center" wrapText="1"/>
    </xf>
    <xf numFmtId="0" fontId="22" fillId="2" borderId="26" xfId="0" applyFont="1" applyFill="1" applyBorder="1" applyAlignment="1">
      <alignment horizontal="justify" vertical="center" wrapText="1"/>
    </xf>
    <xf numFmtId="0" fontId="22" fillId="2" borderId="13" xfId="0" applyFont="1" applyFill="1" applyBorder="1" applyAlignment="1">
      <alignment horizontal="justify" vertical="center" wrapText="1"/>
    </xf>
    <xf numFmtId="17" fontId="29" fillId="0" borderId="25" xfId="0" applyNumberFormat="1" applyFont="1" applyBorder="1" applyAlignment="1">
      <alignment horizontal="center" vertical="center" wrapText="1"/>
    </xf>
    <xf numFmtId="17" fontId="29" fillId="0" borderId="20" xfId="0" applyNumberFormat="1" applyFont="1" applyBorder="1" applyAlignment="1">
      <alignment horizontal="center" vertical="center" wrapText="1"/>
    </xf>
    <xf numFmtId="9" fontId="29" fillId="0" borderId="4" xfId="11" applyFont="1" applyFill="1" applyBorder="1" applyAlignment="1">
      <alignment horizontal="center" vertical="center" wrapText="1"/>
    </xf>
    <xf numFmtId="9" fontId="29" fillId="0" borderId="2" xfId="11" applyFont="1" applyFill="1" applyBorder="1" applyAlignment="1">
      <alignment horizontal="center" vertical="center" wrapText="1"/>
    </xf>
    <xf numFmtId="0" fontId="35" fillId="0" borderId="27" xfId="0" applyFont="1" applyBorder="1" applyAlignment="1">
      <alignment horizontal="justify" vertical="center" wrapText="1"/>
    </xf>
    <xf numFmtId="0" fontId="35" fillId="0" borderId="13" xfId="0" applyFont="1" applyBorder="1" applyAlignment="1">
      <alignment horizontal="justify" vertical="center" wrapText="1"/>
    </xf>
    <xf numFmtId="165" fontId="35" fillId="0" borderId="4" xfId="0" applyNumberFormat="1" applyFont="1" applyBorder="1" applyAlignment="1">
      <alignment horizontal="center" vertical="center" wrapText="1"/>
    </xf>
    <xf numFmtId="165" fontId="35" fillId="0" borderId="2" xfId="0" applyNumberFormat="1" applyFont="1" applyBorder="1" applyAlignment="1">
      <alignment horizontal="center" vertical="center" wrapText="1"/>
    </xf>
    <xf numFmtId="0" fontId="29" fillId="2" borderId="25"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35" fillId="2" borderId="4" xfId="0" applyFont="1" applyFill="1" applyBorder="1" applyAlignment="1">
      <alignment horizontal="justify" vertical="center" wrapText="1"/>
    </xf>
    <xf numFmtId="0" fontId="35" fillId="2" borderId="2" xfId="0" applyFont="1" applyFill="1" applyBorder="1" applyAlignment="1">
      <alignment horizontal="justify" vertical="center" wrapText="1"/>
    </xf>
    <xf numFmtId="0" fontId="35" fillId="2" borderId="4"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34" fillId="12" borderId="43" xfId="0" applyFont="1" applyFill="1" applyBorder="1" applyAlignment="1">
      <alignment horizontal="center" vertical="center" textRotation="90" wrapText="1"/>
    </xf>
    <xf numFmtId="0" fontId="34" fillId="12" borderId="44" xfId="0" applyFont="1" applyFill="1" applyBorder="1" applyAlignment="1">
      <alignment horizontal="center" vertical="center" textRotation="90" wrapText="1"/>
    </xf>
    <xf numFmtId="0" fontId="32" fillId="10" borderId="17" xfId="0" applyFont="1" applyFill="1" applyBorder="1" applyAlignment="1">
      <alignment horizontal="center" vertical="center" textRotation="90"/>
    </xf>
    <xf numFmtId="0" fontId="32" fillId="10" borderId="22" xfId="0" applyFont="1" applyFill="1" applyBorder="1" applyAlignment="1">
      <alignment horizontal="center" vertical="center" textRotation="90"/>
    </xf>
    <xf numFmtId="3" fontId="35" fillId="2" borderId="2" xfId="0" applyNumberFormat="1" applyFont="1" applyFill="1" applyBorder="1" applyAlignment="1">
      <alignment horizontal="center" vertical="center" wrapText="1"/>
    </xf>
    <xf numFmtId="0" fontId="22" fillId="0" borderId="2" xfId="0" applyFont="1" applyBorder="1" applyAlignment="1">
      <alignment horizontal="justify" vertical="center" wrapText="1"/>
    </xf>
    <xf numFmtId="0" fontId="22" fillId="0" borderId="2" xfId="0" applyFont="1" applyBorder="1" applyAlignment="1">
      <alignment horizontal="center" vertical="center" wrapText="1"/>
    </xf>
    <xf numFmtId="0" fontId="29" fillId="0" borderId="2" xfId="11" applyNumberFormat="1" applyFont="1" applyFill="1" applyBorder="1" applyAlignment="1">
      <alignment horizontal="center" vertical="center" wrapText="1"/>
    </xf>
    <xf numFmtId="3" fontId="22" fillId="0" borderId="2" xfId="0" applyNumberFormat="1" applyFont="1" applyBorder="1" applyAlignment="1">
      <alignment horizontal="center" vertical="center" wrapText="1"/>
    </xf>
    <xf numFmtId="165" fontId="22" fillId="0" borderId="2" xfId="0" applyNumberFormat="1" applyFont="1" applyBorder="1" applyAlignment="1">
      <alignment horizontal="center" vertical="center" wrapText="1"/>
    </xf>
    <xf numFmtId="0" fontId="22" fillId="0" borderId="13" xfId="0" applyFont="1" applyBorder="1" applyAlignment="1">
      <alignment horizontal="justify"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16"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0" borderId="4" xfId="0" applyFont="1" applyBorder="1" applyAlignment="1">
      <alignment horizontal="center" vertical="center" wrapText="1"/>
    </xf>
    <xf numFmtId="0" fontId="29" fillId="0" borderId="2" xfId="0" applyFont="1" applyBorder="1" applyAlignment="1">
      <alignment horizontal="center" vertical="center" wrapText="1"/>
    </xf>
    <xf numFmtId="17" fontId="22" fillId="0" borderId="20" xfId="0" applyNumberFormat="1" applyFont="1" applyBorder="1" applyAlignment="1">
      <alignment horizontal="center" vertical="center" wrapText="1"/>
    </xf>
    <xf numFmtId="9" fontId="22" fillId="0" borderId="2" xfId="11" applyFont="1" applyFill="1" applyBorder="1" applyAlignment="1">
      <alignment horizontal="center" vertical="center" wrapText="1"/>
    </xf>
    <xf numFmtId="0" fontId="34" fillId="12" borderId="45" xfId="0" applyFont="1" applyFill="1" applyBorder="1" applyAlignment="1">
      <alignment horizontal="center" vertical="center" textRotation="90" wrapText="1"/>
    </xf>
    <xf numFmtId="3" fontId="22" fillId="2" borderId="18" xfId="0" applyNumberFormat="1" applyFont="1" applyFill="1" applyBorder="1" applyAlignment="1">
      <alignment horizontal="center" vertical="center" wrapText="1"/>
    </xf>
    <xf numFmtId="3" fontId="22" fillId="2" borderId="2" xfId="0" applyNumberFormat="1" applyFont="1" applyFill="1" applyBorder="1" applyAlignment="1">
      <alignment horizontal="center" vertical="center" wrapText="1"/>
    </xf>
    <xf numFmtId="0" fontId="29" fillId="0" borderId="27" xfId="0" applyFont="1" applyBorder="1" applyAlignment="1">
      <alignment horizontal="justify" vertical="center" wrapText="1"/>
    </xf>
    <xf numFmtId="0" fontId="29" fillId="0" borderId="13" xfId="0" applyFont="1" applyBorder="1" applyAlignment="1">
      <alignment horizontal="justify" vertical="center" wrapText="1"/>
    </xf>
    <xf numFmtId="0" fontId="35" fillId="0" borderId="3"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3" xfId="0" applyFont="1" applyBorder="1" applyAlignment="1">
      <alignment horizontal="justify" vertical="center" wrapText="1"/>
    </xf>
    <xf numFmtId="0" fontId="35" fillId="0" borderId="16" xfId="0" applyFont="1" applyBorder="1" applyAlignment="1">
      <alignment horizontal="justify" vertical="center" wrapText="1"/>
    </xf>
    <xf numFmtId="0" fontId="36" fillId="0" borderId="2" xfId="0" applyFont="1" applyBorder="1" applyAlignment="1">
      <alignment horizontal="justify" vertical="center" wrapText="1"/>
    </xf>
    <xf numFmtId="0" fontId="36" fillId="2" borderId="2" xfId="0" applyFont="1" applyFill="1" applyBorder="1" applyAlignment="1">
      <alignment horizontal="center" vertical="center" wrapText="1"/>
    </xf>
    <xf numFmtId="0" fontId="29" fillId="2" borderId="3" xfId="0" applyFont="1" applyFill="1" applyBorder="1" applyAlignment="1">
      <alignment horizontal="justify" vertical="center" wrapText="1"/>
    </xf>
    <xf numFmtId="165" fontId="29" fillId="0" borderId="3" xfId="0" applyNumberFormat="1" applyFont="1" applyBorder="1" applyAlignment="1">
      <alignment horizontal="center" vertical="center" wrapText="1"/>
    </xf>
    <xf numFmtId="0" fontId="29" fillId="0" borderId="3" xfId="0" applyFont="1" applyBorder="1" applyAlignment="1">
      <alignment horizontal="justify" vertical="center" wrapText="1"/>
    </xf>
    <xf numFmtId="0" fontId="29" fillId="0" borderId="50" xfId="0" applyFont="1" applyBorder="1" applyAlignment="1">
      <alignment horizontal="justify" vertical="center" wrapText="1"/>
    </xf>
    <xf numFmtId="165" fontId="36" fillId="2" borderId="2" xfId="0" applyNumberFormat="1" applyFont="1" applyFill="1" applyBorder="1" applyAlignment="1">
      <alignment horizontal="center" vertical="center" wrapText="1"/>
    </xf>
    <xf numFmtId="0" fontId="36" fillId="2" borderId="2" xfId="0" applyFont="1" applyFill="1" applyBorder="1" applyAlignment="1">
      <alignment horizontal="justify" vertical="center" wrapText="1"/>
    </xf>
    <xf numFmtId="0" fontId="36" fillId="2" borderId="21" xfId="0" applyFont="1" applyFill="1" applyBorder="1" applyAlignment="1">
      <alignment horizontal="justify" vertical="center" wrapText="1"/>
    </xf>
    <xf numFmtId="17" fontId="29" fillId="0" borderId="31" xfId="0" applyNumberFormat="1" applyFont="1" applyBorder="1" applyAlignment="1">
      <alignment horizontal="center" vertical="center" wrapText="1"/>
    </xf>
    <xf numFmtId="9" fontId="29" fillId="0" borderId="3" xfId="11" applyFont="1" applyFill="1" applyBorder="1" applyAlignment="1">
      <alignment horizontal="center" vertical="center" wrapText="1"/>
    </xf>
    <xf numFmtId="3" fontId="29" fillId="0" borderId="3" xfId="0" applyNumberFormat="1" applyFont="1" applyBorder="1" applyAlignment="1">
      <alignment horizontal="center" vertical="center" wrapText="1"/>
    </xf>
    <xf numFmtId="0" fontId="29" fillId="0" borderId="20" xfId="0" applyFont="1" applyBorder="1" applyAlignment="1">
      <alignment horizontal="center" vertical="center" wrapText="1"/>
    </xf>
    <xf numFmtId="0" fontId="22" fillId="0" borderId="2" xfId="11" applyNumberFormat="1" applyFont="1" applyFill="1" applyBorder="1" applyAlignment="1">
      <alignment horizontal="center" vertical="center" wrapText="1"/>
    </xf>
    <xf numFmtId="17" fontId="22" fillId="0" borderId="31" xfId="0" applyNumberFormat="1" applyFont="1" applyBorder="1" applyAlignment="1">
      <alignment horizontal="center" vertical="center" wrapText="1"/>
    </xf>
    <xf numFmtId="17" fontId="22" fillId="0" borderId="34" xfId="0" applyNumberFormat="1" applyFont="1" applyBorder="1" applyAlignment="1">
      <alignment horizontal="center" vertical="center" wrapText="1"/>
    </xf>
    <xf numFmtId="17" fontId="22" fillId="0" borderId="25" xfId="0" applyNumberFormat="1" applyFont="1" applyBorder="1" applyAlignment="1">
      <alignment horizontal="center" vertical="center" wrapText="1"/>
    </xf>
    <xf numFmtId="9" fontId="22" fillId="0" borderId="3" xfId="11" applyFont="1" applyFill="1" applyBorder="1" applyAlignment="1">
      <alignment horizontal="center" vertical="center" wrapText="1"/>
    </xf>
    <xf numFmtId="9" fontId="22" fillId="0" borderId="16" xfId="11" applyFont="1" applyFill="1" applyBorder="1" applyAlignment="1">
      <alignment horizontal="center" vertical="center" wrapText="1"/>
    </xf>
    <xf numFmtId="9" fontId="22" fillId="0" borderId="4" xfId="11" applyFont="1" applyFill="1" applyBorder="1" applyAlignment="1">
      <alignment horizontal="center" vertical="center" wrapText="1"/>
    </xf>
    <xf numFmtId="0" fontId="22" fillId="0" borderId="3" xfId="0" applyFont="1" applyBorder="1" applyAlignment="1">
      <alignment horizontal="justify" vertical="center" wrapText="1"/>
    </xf>
    <xf numFmtId="0" fontId="22" fillId="0" borderId="16" xfId="0" applyFont="1" applyBorder="1" applyAlignment="1">
      <alignment horizontal="justify" vertical="center" wrapText="1"/>
    </xf>
    <xf numFmtId="0" fontId="22" fillId="0" borderId="4" xfId="0" applyFont="1" applyBorder="1" applyAlignment="1">
      <alignment horizontal="justify" vertical="center" wrapText="1"/>
    </xf>
    <xf numFmtId="0" fontId="22" fillId="0" borderId="3"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4" xfId="0" applyFont="1" applyBorder="1" applyAlignment="1">
      <alignment horizontal="center" vertical="center" wrapText="1"/>
    </xf>
    <xf numFmtId="165" fontId="35" fillId="2" borderId="2" xfId="0" applyNumberFormat="1" applyFont="1" applyFill="1" applyBorder="1" applyAlignment="1">
      <alignment horizontal="center" vertical="center" wrapText="1"/>
    </xf>
    <xf numFmtId="0" fontId="35" fillId="2" borderId="13" xfId="0" applyFont="1" applyFill="1" applyBorder="1" applyAlignment="1">
      <alignment horizontal="justify" vertical="center" wrapText="1"/>
    </xf>
    <xf numFmtId="0" fontId="22" fillId="0" borderId="20" xfId="0" applyFont="1" applyBorder="1" applyAlignment="1">
      <alignment horizontal="center" vertical="center" wrapText="1"/>
    </xf>
    <xf numFmtId="0" fontId="22" fillId="13" borderId="4" xfId="0" applyFont="1" applyFill="1" applyBorder="1" applyAlignment="1">
      <alignment horizontal="center" vertical="center" wrapText="1"/>
    </xf>
    <xf numFmtId="0" fontId="22" fillId="13" borderId="2" xfId="0" applyFont="1" applyFill="1" applyBorder="1" applyAlignment="1">
      <alignment horizontal="center" vertical="center" wrapText="1"/>
    </xf>
    <xf numFmtId="0" fontId="22" fillId="13" borderId="4" xfId="0" applyFont="1" applyFill="1" applyBorder="1" applyAlignment="1">
      <alignment horizontal="justify" vertical="center" wrapText="1"/>
    </xf>
    <xf numFmtId="0" fontId="22" fillId="13" borderId="2" xfId="0" applyFont="1" applyFill="1" applyBorder="1" applyAlignment="1">
      <alignment horizontal="justify" vertical="center" wrapText="1"/>
    </xf>
    <xf numFmtId="165" fontId="22" fillId="13" borderId="4" xfId="0" applyNumberFormat="1" applyFont="1" applyFill="1" applyBorder="1" applyAlignment="1">
      <alignment horizontal="center" vertical="center" wrapText="1"/>
    </xf>
    <xf numFmtId="165" fontId="22" fillId="13" borderId="2" xfId="0" applyNumberFormat="1" applyFont="1" applyFill="1" applyBorder="1" applyAlignment="1">
      <alignment horizontal="center" vertical="center" wrapText="1"/>
    </xf>
    <xf numFmtId="0" fontId="22" fillId="13" borderId="27" xfId="0" applyFont="1" applyFill="1" applyBorder="1" applyAlignment="1">
      <alignment horizontal="justify" vertical="center" wrapText="1"/>
    </xf>
    <xf numFmtId="0" fontId="22" fillId="13" borderId="13" xfId="0" applyFont="1" applyFill="1" applyBorder="1" applyAlignment="1">
      <alignment horizontal="justify" vertical="center" wrapText="1"/>
    </xf>
    <xf numFmtId="17" fontId="22" fillId="13" borderId="25" xfId="0" applyNumberFormat="1" applyFont="1" applyFill="1" applyBorder="1" applyAlignment="1">
      <alignment horizontal="center" vertical="center" wrapText="1"/>
    </xf>
    <xf numFmtId="17" fontId="22" fillId="13" borderId="20" xfId="0" applyNumberFormat="1" applyFont="1" applyFill="1" applyBorder="1" applyAlignment="1">
      <alignment horizontal="center" vertical="center" wrapText="1"/>
    </xf>
    <xf numFmtId="9" fontId="22" fillId="13" borderId="4" xfId="11" applyFont="1" applyFill="1" applyBorder="1" applyAlignment="1">
      <alignment horizontal="center" vertical="center" wrapText="1"/>
    </xf>
    <xf numFmtId="9" fontId="22" fillId="13" borderId="2" xfId="11" applyFont="1" applyFill="1" applyBorder="1" applyAlignment="1">
      <alignment horizontal="center" vertical="center" wrapText="1"/>
    </xf>
    <xf numFmtId="0" fontId="29" fillId="13" borderId="3" xfId="0" applyFont="1" applyFill="1" applyBorder="1" applyAlignment="1">
      <alignment horizontal="center" vertical="center" wrapText="1"/>
    </xf>
    <xf numFmtId="0" fontId="29" fillId="13" borderId="16" xfId="0" applyFont="1" applyFill="1" applyBorder="1" applyAlignment="1">
      <alignment horizontal="center" vertical="center" wrapText="1"/>
    </xf>
    <xf numFmtId="0" fontId="29" fillId="13" borderId="4" xfId="0" applyFont="1" applyFill="1" applyBorder="1" applyAlignment="1">
      <alignment horizontal="center" vertical="center" wrapText="1"/>
    </xf>
    <xf numFmtId="0" fontId="29" fillId="2" borderId="31" xfId="0" applyFont="1" applyFill="1" applyBorder="1" applyAlignment="1">
      <alignment horizontal="center" vertical="center" wrapText="1"/>
    </xf>
    <xf numFmtId="0" fontId="29" fillId="2" borderId="34" xfId="0" applyFont="1" applyFill="1" applyBorder="1" applyAlignment="1">
      <alignment horizontal="center" vertical="center" wrapText="1"/>
    </xf>
    <xf numFmtId="0" fontId="22" fillId="13" borderId="3" xfId="0" applyFont="1" applyFill="1" applyBorder="1" applyAlignment="1">
      <alignment horizontal="center" vertical="center" wrapText="1"/>
    </xf>
    <xf numFmtId="0" fontId="22" fillId="13" borderId="16" xfId="0" applyFont="1" applyFill="1" applyBorder="1" applyAlignment="1">
      <alignment horizontal="center" vertical="center" wrapText="1"/>
    </xf>
    <xf numFmtId="3" fontId="22" fillId="13" borderId="4" xfId="0" applyNumberFormat="1" applyFont="1" applyFill="1" applyBorder="1" applyAlignment="1">
      <alignment horizontal="center" vertical="center" wrapText="1"/>
    </xf>
    <xf numFmtId="3" fontId="22" fillId="13" borderId="2" xfId="0" applyNumberFormat="1" applyFont="1" applyFill="1" applyBorder="1" applyAlignment="1">
      <alignment horizontal="center" vertical="center" wrapText="1"/>
    </xf>
    <xf numFmtId="0" fontId="29" fillId="13" borderId="27" xfId="0" applyFont="1" applyFill="1" applyBorder="1" applyAlignment="1">
      <alignment horizontal="justify" vertical="center" wrapText="1"/>
    </xf>
    <xf numFmtId="0" fontId="29" fillId="13" borderId="13" xfId="0" applyFont="1" applyFill="1" applyBorder="1" applyAlignment="1">
      <alignment horizontal="justify" vertical="center" wrapText="1"/>
    </xf>
    <xf numFmtId="0" fontId="29" fillId="13" borderId="2" xfId="0" applyFont="1" applyFill="1" applyBorder="1" applyAlignment="1">
      <alignment horizontal="center" vertical="center" wrapText="1"/>
    </xf>
    <xf numFmtId="0" fontId="29" fillId="13" borderId="4" xfId="0" applyFont="1" applyFill="1" applyBorder="1" applyAlignment="1">
      <alignment horizontal="justify" vertical="center" wrapText="1"/>
    </xf>
    <xf numFmtId="0" fontId="29" fillId="13" borderId="2" xfId="0" applyFont="1" applyFill="1" applyBorder="1" applyAlignment="1">
      <alignment horizontal="justify" vertical="center" wrapText="1"/>
    </xf>
    <xf numFmtId="3" fontId="29" fillId="13" borderId="4" xfId="0" applyNumberFormat="1" applyFont="1" applyFill="1" applyBorder="1" applyAlignment="1">
      <alignment horizontal="center" vertical="center" wrapText="1"/>
    </xf>
    <xf numFmtId="3" fontId="29" fillId="13" borderId="2" xfId="0" applyNumberFormat="1" applyFont="1" applyFill="1" applyBorder="1" applyAlignment="1">
      <alignment horizontal="center" vertical="center" wrapText="1"/>
    </xf>
    <xf numFmtId="165" fontId="29" fillId="13" borderId="4" xfId="0" applyNumberFormat="1" applyFont="1" applyFill="1" applyBorder="1" applyAlignment="1">
      <alignment horizontal="center" vertical="center" wrapText="1"/>
    </xf>
    <xf numFmtId="165" fontId="29" fillId="13" borderId="2" xfId="0" applyNumberFormat="1" applyFont="1" applyFill="1" applyBorder="1" applyAlignment="1">
      <alignment horizontal="center" vertical="center" wrapText="1"/>
    </xf>
    <xf numFmtId="17" fontId="29" fillId="13" borderId="25" xfId="0" applyNumberFormat="1" applyFont="1" applyFill="1" applyBorder="1" applyAlignment="1">
      <alignment horizontal="center" vertical="center" wrapText="1"/>
    </xf>
    <xf numFmtId="17" fontId="29" fillId="13" borderId="20" xfId="0" applyNumberFormat="1" applyFont="1" applyFill="1" applyBorder="1" applyAlignment="1">
      <alignment horizontal="center" vertical="center" wrapText="1"/>
    </xf>
    <xf numFmtId="9" fontId="29" fillId="13" borderId="4" xfId="11" applyFont="1" applyFill="1" applyBorder="1" applyAlignment="1">
      <alignment horizontal="center" vertical="center" wrapText="1"/>
    </xf>
    <xf numFmtId="9" fontId="29" fillId="13" borderId="2" xfId="11" applyFont="1" applyFill="1" applyBorder="1" applyAlignment="1">
      <alignment horizontal="center" vertical="center" wrapText="1"/>
    </xf>
    <xf numFmtId="17" fontId="29" fillId="2" borderId="25" xfId="0" applyNumberFormat="1" applyFont="1" applyFill="1" applyBorder="1" applyAlignment="1">
      <alignment horizontal="center" vertical="center" wrapText="1"/>
    </xf>
    <xf numFmtId="17" fontId="29" fillId="2" borderId="20" xfId="0" applyNumberFormat="1" applyFont="1" applyFill="1" applyBorder="1" applyAlignment="1">
      <alignment horizontal="center" vertical="center" wrapText="1"/>
    </xf>
    <xf numFmtId="9" fontId="29" fillId="2" borderId="4" xfId="11" applyFont="1" applyFill="1" applyBorder="1" applyAlignment="1">
      <alignment horizontal="center" vertical="center" wrapText="1"/>
    </xf>
    <xf numFmtId="9" fontId="29" fillId="2" borderId="2" xfId="11" applyFont="1" applyFill="1" applyBorder="1" applyAlignment="1">
      <alignment horizontal="center" vertical="center" wrapText="1"/>
    </xf>
    <xf numFmtId="3" fontId="29" fillId="2" borderId="4" xfId="0" applyNumberFormat="1" applyFont="1" applyFill="1" applyBorder="1" applyAlignment="1">
      <alignment horizontal="center" vertical="center" wrapText="1"/>
    </xf>
    <xf numFmtId="3" fontId="29" fillId="2" borderId="2" xfId="0" applyNumberFormat="1" applyFont="1" applyFill="1" applyBorder="1" applyAlignment="1">
      <alignment horizontal="center" vertical="center" wrapText="1"/>
    </xf>
    <xf numFmtId="17" fontId="22" fillId="2" borderId="2" xfId="0" applyNumberFormat="1" applyFont="1" applyFill="1" applyBorder="1" applyAlignment="1">
      <alignment horizontal="center" vertical="center" wrapText="1"/>
    </xf>
    <xf numFmtId="0" fontId="29" fillId="2" borderId="13" xfId="0" applyFont="1" applyFill="1" applyBorder="1" applyAlignment="1">
      <alignment horizontal="justify" vertical="center" wrapText="1"/>
    </xf>
    <xf numFmtId="17" fontId="22" fillId="2" borderId="20" xfId="0" applyNumberFormat="1" applyFont="1" applyFill="1" applyBorder="1" applyAlignment="1">
      <alignment horizontal="center" vertical="center" wrapText="1"/>
    </xf>
    <xf numFmtId="165" fontId="29" fillId="2" borderId="2" xfId="0" applyNumberFormat="1" applyFont="1" applyFill="1" applyBorder="1" applyAlignment="1">
      <alignment horizontal="center" vertical="center" wrapText="1"/>
    </xf>
    <xf numFmtId="165" fontId="29" fillId="2" borderId="4" xfId="0" applyNumberFormat="1" applyFont="1" applyFill="1" applyBorder="1" applyAlignment="1">
      <alignment horizontal="center" vertical="center" wrapText="1"/>
    </xf>
    <xf numFmtId="0" fontId="29" fillId="2" borderId="27" xfId="0" applyFont="1" applyFill="1" applyBorder="1" applyAlignment="1">
      <alignment horizontal="justify" vertical="center" wrapText="1"/>
    </xf>
    <xf numFmtId="17" fontId="22" fillId="13" borderId="2" xfId="0" applyNumberFormat="1" applyFont="1" applyFill="1" applyBorder="1" applyAlignment="1">
      <alignment horizontal="center" vertical="center" wrapText="1"/>
    </xf>
    <xf numFmtId="165" fontId="29" fillId="13" borderId="3" xfId="0" applyNumberFormat="1" applyFont="1" applyFill="1" applyBorder="1" applyAlignment="1">
      <alignment horizontal="center" vertical="center" wrapText="1"/>
    </xf>
    <xf numFmtId="165" fontId="29" fillId="13" borderId="16" xfId="0" applyNumberFormat="1" applyFont="1" applyFill="1" applyBorder="1" applyAlignment="1">
      <alignment horizontal="center" vertical="center" wrapText="1"/>
    </xf>
    <xf numFmtId="17" fontId="29" fillId="13" borderId="31" xfId="0" applyNumberFormat="1" applyFont="1" applyFill="1" applyBorder="1" applyAlignment="1">
      <alignment horizontal="center" vertical="center" wrapText="1"/>
    </xf>
    <xf numFmtId="17" fontId="29" fillId="13" borderId="34" xfId="0" applyNumberFormat="1" applyFont="1" applyFill="1" applyBorder="1" applyAlignment="1">
      <alignment horizontal="center" vertical="center" wrapText="1"/>
    </xf>
    <xf numFmtId="0" fontId="29" fillId="13" borderId="3" xfId="11" applyNumberFormat="1" applyFont="1" applyFill="1" applyBorder="1" applyAlignment="1">
      <alignment horizontal="center" vertical="center" wrapText="1"/>
    </xf>
    <xf numFmtId="0" fontId="29" fillId="13" borderId="16" xfId="11" applyNumberFormat="1" applyFont="1" applyFill="1" applyBorder="1" applyAlignment="1">
      <alignment horizontal="center" vertical="center" wrapText="1"/>
    </xf>
    <xf numFmtId="0" fontId="29" fillId="13" borderId="4" xfId="11" applyNumberFormat="1" applyFont="1" applyFill="1" applyBorder="1" applyAlignment="1">
      <alignment horizontal="center" vertical="center" wrapText="1"/>
    </xf>
    <xf numFmtId="3" fontId="29" fillId="13" borderId="3" xfId="0" applyNumberFormat="1" applyFont="1" applyFill="1" applyBorder="1" applyAlignment="1">
      <alignment horizontal="center" vertical="center" wrapText="1"/>
    </xf>
    <xf numFmtId="3" fontId="29" fillId="13" borderId="16" xfId="0" applyNumberFormat="1" applyFont="1" applyFill="1" applyBorder="1" applyAlignment="1">
      <alignment horizontal="center" vertical="center" wrapText="1"/>
    </xf>
    <xf numFmtId="0" fontId="2" fillId="14" borderId="2" xfId="0" applyFont="1" applyFill="1" applyBorder="1" applyAlignment="1">
      <alignment horizontal="center" vertical="center" wrapText="1"/>
    </xf>
    <xf numFmtId="0" fontId="2" fillId="15" borderId="2" xfId="0" applyFont="1" applyFill="1" applyBorder="1" applyAlignment="1">
      <alignment horizontal="center" vertical="center"/>
    </xf>
    <xf numFmtId="0" fontId="2" fillId="14" borderId="2" xfId="0" applyFont="1" applyFill="1" applyBorder="1" applyAlignment="1">
      <alignment horizontal="center" vertical="center"/>
    </xf>
    <xf numFmtId="0" fontId="29" fillId="0" borderId="3" xfId="0" applyFont="1" applyBorder="1" applyAlignment="1">
      <alignment horizontal="center" vertical="center"/>
    </xf>
    <xf numFmtId="0" fontId="29" fillId="0" borderId="16" xfId="0" applyFont="1" applyBorder="1" applyAlignment="1">
      <alignment horizontal="center" vertical="center"/>
    </xf>
    <xf numFmtId="0" fontId="29" fillId="0" borderId="4" xfId="0" applyFont="1" applyBorder="1" applyAlignment="1">
      <alignment horizontal="center" vertical="center"/>
    </xf>
    <xf numFmtId="0" fontId="30" fillId="0" borderId="3" xfId="0" applyFont="1" applyBorder="1" applyAlignment="1">
      <alignment horizontal="center" vertical="center"/>
    </xf>
    <xf numFmtId="0" fontId="30" fillId="0" borderId="16" xfId="0" applyFont="1" applyBorder="1" applyAlignment="1">
      <alignment horizontal="center" vertical="center"/>
    </xf>
    <xf numFmtId="0" fontId="30" fillId="0" borderId="4" xfId="0" applyFont="1" applyBorder="1" applyAlignment="1">
      <alignment horizontal="center" vertical="center"/>
    </xf>
    <xf numFmtId="10" fontId="30" fillId="0" borderId="3" xfId="11" applyNumberFormat="1" applyFont="1" applyFill="1" applyBorder="1" applyAlignment="1">
      <alignment horizontal="center" vertical="center"/>
    </xf>
    <xf numFmtId="10" fontId="30" fillId="0" borderId="16" xfId="11" applyNumberFormat="1" applyFont="1" applyFill="1" applyBorder="1" applyAlignment="1">
      <alignment horizontal="center" vertical="center"/>
    </xf>
    <xf numFmtId="10" fontId="30" fillId="0" borderId="4" xfId="11" applyNumberFormat="1" applyFont="1" applyFill="1" applyBorder="1" applyAlignment="1">
      <alignment horizontal="center" vertical="center"/>
    </xf>
    <xf numFmtId="14" fontId="29" fillId="0" borderId="3" xfId="0" applyNumberFormat="1" applyFont="1" applyBorder="1" applyAlignment="1">
      <alignment horizontal="center" vertical="center"/>
    </xf>
    <xf numFmtId="0" fontId="29" fillId="13" borderId="50" xfId="0" applyFont="1" applyFill="1" applyBorder="1" applyAlignment="1">
      <alignment horizontal="center" vertical="center" wrapText="1"/>
    </xf>
    <xf numFmtId="0" fontId="29" fillId="13" borderId="51" xfId="0" applyFont="1" applyFill="1" applyBorder="1" applyAlignment="1">
      <alignment horizontal="center" vertical="center" wrapText="1"/>
    </xf>
    <xf numFmtId="0" fontId="29" fillId="13" borderId="27" xfId="0" applyFont="1" applyFill="1" applyBorder="1" applyAlignment="1">
      <alignment horizontal="center" vertical="center" wrapText="1"/>
    </xf>
    <xf numFmtId="0" fontId="22" fillId="13" borderId="35" xfId="0" applyFont="1" applyFill="1" applyBorder="1" applyAlignment="1">
      <alignment horizontal="center" vertical="center" wrapText="1"/>
    </xf>
    <xf numFmtId="0" fontId="44" fillId="10" borderId="47" xfId="0" applyFont="1" applyFill="1" applyBorder="1" applyAlignment="1">
      <alignment horizontal="center" vertical="center"/>
    </xf>
    <xf numFmtId="0" fontId="44" fillId="10" borderId="46" xfId="0" applyFont="1" applyFill="1" applyBorder="1" applyAlignment="1">
      <alignment horizontal="center" vertical="center"/>
    </xf>
    <xf numFmtId="0" fontId="44" fillId="10" borderId="48" xfId="0" applyFont="1" applyFill="1" applyBorder="1" applyAlignment="1">
      <alignment horizontal="center" vertical="center"/>
    </xf>
    <xf numFmtId="164" fontId="25" fillId="11" borderId="41" xfId="1" applyNumberFormat="1" applyFont="1" applyFill="1" applyBorder="1" applyAlignment="1">
      <alignment horizontal="center" vertical="center"/>
    </xf>
    <xf numFmtId="164" fontId="25" fillId="11" borderId="39" xfId="1" applyNumberFormat="1" applyFont="1" applyFill="1" applyBorder="1" applyAlignment="1">
      <alignment horizontal="center" vertical="center"/>
    </xf>
    <xf numFmtId="164" fontId="25" fillId="11" borderId="40" xfId="1" applyNumberFormat="1" applyFont="1" applyFill="1" applyBorder="1" applyAlignment="1">
      <alignment horizontal="center" vertical="center"/>
    </xf>
    <xf numFmtId="0" fontId="31" fillId="11" borderId="37" xfId="0" applyFont="1" applyFill="1" applyBorder="1" applyAlignment="1">
      <alignment horizontal="center" vertical="center" wrapText="1"/>
    </xf>
    <xf numFmtId="0" fontId="31" fillId="11" borderId="24" xfId="0" applyFont="1" applyFill="1" applyBorder="1" applyAlignment="1">
      <alignment horizontal="center" vertical="center" wrapText="1"/>
    </xf>
    <xf numFmtId="0" fontId="31" fillId="11" borderId="25" xfId="0" applyFont="1" applyFill="1" applyBorder="1" applyAlignment="1">
      <alignment horizontal="center" vertical="center" wrapText="1"/>
    </xf>
    <xf numFmtId="0" fontId="31" fillId="11" borderId="4" xfId="0" applyFont="1" applyFill="1" applyBorder="1" applyAlignment="1">
      <alignment horizontal="center" vertical="center" wrapText="1"/>
    </xf>
    <xf numFmtId="0" fontId="32" fillId="10" borderId="43" xfId="0" applyFont="1" applyFill="1" applyBorder="1" applyAlignment="1">
      <alignment horizontal="center" vertical="center" textRotation="90"/>
    </xf>
    <xf numFmtId="0" fontId="32" fillId="10" borderId="45" xfId="0" applyFont="1" applyFill="1" applyBorder="1" applyAlignment="1">
      <alignment horizontal="center" vertical="center" textRotation="90"/>
    </xf>
    <xf numFmtId="0" fontId="22" fillId="2" borderId="52" xfId="0" applyFont="1" applyFill="1" applyBorder="1" applyAlignment="1">
      <alignment horizontal="center"/>
    </xf>
    <xf numFmtId="0" fontId="22" fillId="2" borderId="1" xfId="0" applyFont="1" applyFill="1" applyBorder="1" applyAlignment="1">
      <alignment horizontal="center"/>
    </xf>
    <xf numFmtId="0" fontId="22" fillId="2" borderId="53" xfId="0" applyFont="1" applyFill="1" applyBorder="1" applyAlignment="1">
      <alignment horizontal="center"/>
    </xf>
    <xf numFmtId="0" fontId="37" fillId="0" borderId="18" xfId="0" applyFont="1" applyBorder="1" applyAlignment="1">
      <alignment horizontal="center" vertical="center"/>
    </xf>
    <xf numFmtId="0" fontId="37" fillId="0" borderId="2" xfId="0" applyFont="1" applyBorder="1" applyAlignment="1">
      <alignment horizontal="center" vertical="center"/>
    </xf>
    <xf numFmtId="0" fontId="37" fillId="0" borderId="23" xfId="0" applyFont="1" applyBorder="1" applyAlignment="1">
      <alignment horizontal="center" vertical="center"/>
    </xf>
    <xf numFmtId="0" fontId="37" fillId="0" borderId="17" xfId="0" applyFont="1" applyBorder="1" applyAlignment="1">
      <alignment horizontal="center" vertical="center"/>
    </xf>
    <xf numFmtId="0" fontId="37" fillId="0" borderId="20" xfId="0" applyFont="1" applyBorder="1" applyAlignment="1">
      <alignment horizontal="center" vertical="center"/>
    </xf>
    <xf numFmtId="0" fontId="37" fillId="0" borderId="22" xfId="0" applyFont="1" applyBorder="1" applyAlignment="1">
      <alignment horizontal="center" vertical="center"/>
    </xf>
    <xf numFmtId="0" fontId="23" fillId="10" borderId="2" xfId="0" applyFont="1" applyFill="1" applyBorder="1" applyAlignment="1">
      <alignment horizontal="center" vertical="center" wrapText="1"/>
    </xf>
  </cellXfs>
  <cellStyles count="13">
    <cellStyle name="Millares 2" xfId="5" xr:uid="{00000000-0005-0000-0000-000000000000}"/>
    <cellStyle name="Millares 2 2" xfId="6" xr:uid="{00000000-0005-0000-0000-000001000000}"/>
    <cellStyle name="Moneda" xfId="1" builtinId="4"/>
    <cellStyle name="Moneda [0]" xfId="2" builtinId="7"/>
    <cellStyle name="Moneda [0] 2" xfId="4" xr:uid="{00000000-0005-0000-0000-000004000000}"/>
    <cellStyle name="Moneda [0] 2 2" xfId="9" xr:uid="{00000000-0005-0000-0000-000005000000}"/>
    <cellStyle name="Moneda [0] 3" xfId="8" xr:uid="{00000000-0005-0000-0000-000006000000}"/>
    <cellStyle name="Moneda 2" xfId="3" xr:uid="{00000000-0005-0000-0000-000007000000}"/>
    <cellStyle name="Moneda 2 2" xfId="10" xr:uid="{00000000-0005-0000-0000-000008000000}"/>
    <cellStyle name="Moneda 3" xfId="7" xr:uid="{00000000-0005-0000-0000-000009000000}"/>
    <cellStyle name="Normal" xfId="0" builtinId="0"/>
    <cellStyle name="Normal 2" xfId="12" xr:uid="{00000000-0005-0000-0000-00000B000000}"/>
    <cellStyle name="Porcentaje" xfId="11" builtinId="5"/>
  </cellStyles>
  <dxfs count="0"/>
  <tableStyles count="0" defaultTableStyle="TableStyleMedium2" defaultPivotStyle="PivotStyleLight16"/>
  <colors>
    <mruColors>
      <color rgb="FFFFCCCC"/>
      <color rgb="FF3333FF"/>
      <color rgb="FFFFFFFF"/>
      <color rgb="FF3366CC"/>
      <color rgb="FF6699FF"/>
      <color rgb="FFD299FF"/>
      <color rgb="FFE2ECFD"/>
      <color rgb="FF00FF00"/>
      <color rgb="FF00808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image" Target="../media/image14.sv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svg"/><Relationship Id="rId16" Type="http://schemas.openxmlformats.org/officeDocument/2006/relationships/image" Target="../media/image1.jpg"/><Relationship Id="rId1" Type="http://schemas.openxmlformats.org/officeDocument/2006/relationships/image" Target="../media/image2.png"/><Relationship Id="rId6" Type="http://schemas.openxmlformats.org/officeDocument/2006/relationships/image" Target="../media/image7.svg"/><Relationship Id="rId11" Type="http://schemas.openxmlformats.org/officeDocument/2006/relationships/image" Target="../media/image12.svg"/><Relationship Id="rId5" Type="http://schemas.openxmlformats.org/officeDocument/2006/relationships/image" Target="../media/image6.png"/><Relationship Id="rId15" Type="http://schemas.openxmlformats.org/officeDocument/2006/relationships/image" Target="../media/image16.svg"/><Relationship Id="rId10" Type="http://schemas.openxmlformats.org/officeDocument/2006/relationships/image" Target="../media/image11.png"/><Relationship Id="rId4" Type="http://schemas.openxmlformats.org/officeDocument/2006/relationships/image" Target="../media/image5.svg"/><Relationship Id="rId9" Type="http://schemas.openxmlformats.org/officeDocument/2006/relationships/image" Target="../media/image10.png"/><Relationship Id="rId14" Type="http://schemas.openxmlformats.org/officeDocument/2006/relationships/image" Target="../media/image1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9</xdr:col>
      <xdr:colOff>400050</xdr:colOff>
      <xdr:row>4</xdr:row>
      <xdr:rowOff>76200</xdr:rowOff>
    </xdr:from>
    <xdr:to>
      <xdr:col>9</xdr:col>
      <xdr:colOff>400050</xdr:colOff>
      <xdr:row>13</xdr:row>
      <xdr:rowOff>95250</xdr:rowOff>
    </xdr:to>
    <xdr:cxnSp macro="">
      <xdr:nvCxnSpPr>
        <xdr:cNvPr id="2" name="AutoShape 4">
          <a:extLst>
            <a:ext uri="{FF2B5EF4-FFF2-40B4-BE49-F238E27FC236}">
              <a16:creationId xmlns:a16="http://schemas.microsoft.com/office/drawing/2014/main" id="{00000000-0008-0000-0000-000002000000}"/>
            </a:ext>
          </a:extLst>
        </xdr:cNvPr>
        <xdr:cNvCxnSpPr>
          <a:cxnSpLocks noChangeShapeType="1"/>
        </xdr:cNvCxnSpPr>
      </xdr:nvCxnSpPr>
      <xdr:spPr bwMode="auto">
        <a:xfrm>
          <a:off x="5438775" y="847725"/>
          <a:ext cx="0" cy="1733550"/>
        </a:xfrm>
        <a:prstGeom prst="straightConnector1">
          <a:avLst/>
        </a:prstGeom>
        <a:noFill/>
        <a:ln w="9525">
          <a:solidFill>
            <a:srgbClr val="000000"/>
          </a:solidFill>
          <a:round/>
          <a:headEnd/>
          <a:tailEnd/>
        </a:ln>
      </xdr:spPr>
    </xdr:cxnSp>
    <xdr:clientData/>
  </xdr:twoCellAnchor>
  <xdr:oneCellAnchor>
    <xdr:from>
      <xdr:col>5</xdr:col>
      <xdr:colOff>695325</xdr:colOff>
      <xdr:row>43</xdr:row>
      <xdr:rowOff>133350</xdr:rowOff>
    </xdr:from>
    <xdr:ext cx="76200" cy="438150"/>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3009900" y="7724775"/>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7</xdr:col>
      <xdr:colOff>47063</xdr:colOff>
      <xdr:row>3</xdr:row>
      <xdr:rowOff>33056</xdr:rowOff>
    </xdr:from>
    <xdr:to>
      <xdr:col>9</xdr:col>
      <xdr:colOff>28015</xdr:colOff>
      <xdr:row>7</xdr:row>
      <xdr:rowOff>71156</xdr:rowOff>
    </xdr:to>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3723713" y="614081"/>
          <a:ext cx="1343027" cy="800100"/>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defRPr sz="1000"/>
          </a:pPr>
          <a:r>
            <a:rPr lang="en-US" sz="3600" b="0" i="0" u="none" strike="noStrike" baseline="0">
              <a:solidFill>
                <a:sysClr val="windowText" lastClr="000000"/>
              </a:solidFill>
              <a:latin typeface="Arial Narrow" pitchFamily="34" charset="0"/>
              <a:cs typeface="Times New Roman"/>
            </a:rPr>
            <a:t>2022</a:t>
          </a:r>
          <a:endParaRPr lang="en-US" sz="3600" b="0" i="0" u="none" strike="noStrike" baseline="0">
            <a:solidFill>
              <a:srgbClr val="3366CC"/>
            </a:solidFill>
            <a:latin typeface="Arial Narrow" pitchFamily="34" charset="0"/>
            <a:cs typeface="Times New Roman"/>
          </a:endParaRPr>
        </a:p>
      </xdr:txBody>
    </xdr:sp>
    <xdr:clientData/>
  </xdr:twoCellAnchor>
  <xdr:twoCellAnchor>
    <xdr:from>
      <xdr:col>1</xdr:col>
      <xdr:colOff>485775</xdr:colOff>
      <xdr:row>13</xdr:row>
      <xdr:rowOff>95250</xdr:rowOff>
    </xdr:from>
    <xdr:to>
      <xdr:col>9</xdr:col>
      <xdr:colOff>400050</xdr:colOff>
      <xdr:row>13</xdr:row>
      <xdr:rowOff>95250</xdr:rowOff>
    </xdr:to>
    <xdr:cxnSp macro="">
      <xdr:nvCxnSpPr>
        <xdr:cNvPr id="6" name="AutoShape 10">
          <a:extLst>
            <a:ext uri="{FF2B5EF4-FFF2-40B4-BE49-F238E27FC236}">
              <a16:creationId xmlns:a16="http://schemas.microsoft.com/office/drawing/2014/main" id="{00000000-0008-0000-0000-000006000000}"/>
            </a:ext>
          </a:extLst>
        </xdr:cNvPr>
        <xdr:cNvCxnSpPr>
          <a:cxnSpLocks noChangeShapeType="1"/>
        </xdr:cNvCxnSpPr>
      </xdr:nvCxnSpPr>
      <xdr:spPr bwMode="auto">
        <a:xfrm flipH="1">
          <a:off x="657225" y="2581275"/>
          <a:ext cx="4781550" cy="0"/>
        </a:xfrm>
        <a:prstGeom prst="straightConnector1">
          <a:avLst/>
        </a:prstGeom>
        <a:noFill/>
        <a:ln w="9525">
          <a:solidFill>
            <a:srgbClr val="000000"/>
          </a:solidFill>
          <a:round/>
          <a:headEnd/>
          <a:tailEnd/>
        </a:ln>
      </xdr:spPr>
    </xdr:cxnSp>
    <xdr:clientData/>
  </xdr:twoCellAnchor>
  <xdr:twoCellAnchor>
    <xdr:from>
      <xdr:col>1</xdr:col>
      <xdr:colOff>201706</xdr:colOff>
      <xdr:row>18</xdr:row>
      <xdr:rowOff>11206</xdr:rowOff>
    </xdr:from>
    <xdr:to>
      <xdr:col>9</xdr:col>
      <xdr:colOff>472329</xdr:colOff>
      <xdr:row>26</xdr:row>
      <xdr:rowOff>140634</xdr:rowOff>
    </xdr:to>
    <xdr:sp macro="" textlink="">
      <xdr:nvSpPr>
        <xdr:cNvPr id="7" name="Rectangle 11">
          <a:extLst>
            <a:ext uri="{FF2B5EF4-FFF2-40B4-BE49-F238E27FC236}">
              <a16:creationId xmlns:a16="http://schemas.microsoft.com/office/drawing/2014/main" id="{00000000-0008-0000-0000-000007000000}"/>
            </a:ext>
          </a:extLst>
        </xdr:cNvPr>
        <xdr:cNvSpPr>
          <a:spLocks noChangeArrowheads="1"/>
        </xdr:cNvSpPr>
      </xdr:nvSpPr>
      <xdr:spPr bwMode="auto">
        <a:xfrm>
          <a:off x="373156" y="3221131"/>
          <a:ext cx="5137898" cy="1653428"/>
        </a:xfrm>
        <a:prstGeom prst="rect">
          <a:avLst/>
        </a:prstGeom>
        <a:solidFill>
          <a:srgbClr val="3366CC"/>
        </a:solid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chemeClr val="bg1"/>
            </a:solidFill>
            <a:latin typeface="Arial Narrow"/>
          </a:endParaRPr>
        </a:p>
        <a:p>
          <a:pPr algn="ctr" rtl="0">
            <a:defRPr sz="1000"/>
          </a:pPr>
          <a:r>
            <a:rPr lang="en-US" sz="2400" b="1" i="0" u="none" strike="noStrike" baseline="0">
              <a:solidFill>
                <a:schemeClr val="bg1"/>
              </a:solidFill>
              <a:latin typeface="Arial Narrow"/>
            </a:rPr>
            <a:t>PLAN DE INSTANCIAS Y  MECANISMOS DE PARTICIPACIÓN CIUDADANA Vigencia 2023</a:t>
          </a:r>
          <a:endParaRPr lang="en-US" sz="2400" b="0" i="0" u="none" strike="noStrike" baseline="0">
            <a:solidFill>
              <a:schemeClr val="bg1"/>
            </a:solidFill>
            <a:latin typeface="Arial Narrow"/>
          </a:endParaRPr>
        </a:p>
      </xdr:txBody>
    </xdr:sp>
    <xdr:clientData/>
  </xdr:twoCellAnchor>
  <xdr:twoCellAnchor>
    <xdr:from>
      <xdr:col>9</xdr:col>
      <xdr:colOff>400050</xdr:colOff>
      <xdr:row>32</xdr:row>
      <xdr:rowOff>66675</xdr:rowOff>
    </xdr:from>
    <xdr:to>
      <xdr:col>9</xdr:col>
      <xdr:colOff>400050</xdr:colOff>
      <xdr:row>42</xdr:row>
      <xdr:rowOff>104775</xdr:rowOff>
    </xdr:to>
    <xdr:cxnSp macro="">
      <xdr:nvCxnSpPr>
        <xdr:cNvPr id="8" name="AutoShape 12">
          <a:extLst>
            <a:ext uri="{FF2B5EF4-FFF2-40B4-BE49-F238E27FC236}">
              <a16:creationId xmlns:a16="http://schemas.microsoft.com/office/drawing/2014/main" id="{00000000-0008-0000-0000-000008000000}"/>
            </a:ext>
          </a:extLst>
        </xdr:cNvPr>
        <xdr:cNvCxnSpPr>
          <a:cxnSpLocks noChangeShapeType="1"/>
        </xdr:cNvCxnSpPr>
      </xdr:nvCxnSpPr>
      <xdr:spPr bwMode="auto">
        <a:xfrm>
          <a:off x="5438775" y="5753100"/>
          <a:ext cx="0" cy="1752600"/>
        </a:xfrm>
        <a:prstGeom prst="straightConnector1">
          <a:avLst/>
        </a:prstGeom>
        <a:noFill/>
        <a:ln w="9525">
          <a:solidFill>
            <a:srgbClr val="000000"/>
          </a:solidFill>
          <a:round/>
          <a:headEnd/>
          <a:tailEnd/>
        </a:ln>
      </xdr:spPr>
    </xdr:cxnSp>
    <xdr:clientData/>
  </xdr:twoCellAnchor>
  <xdr:twoCellAnchor>
    <xdr:from>
      <xdr:col>1</xdr:col>
      <xdr:colOff>485775</xdr:colOff>
      <xdr:row>29</xdr:row>
      <xdr:rowOff>43296</xdr:rowOff>
    </xdr:from>
    <xdr:to>
      <xdr:col>9</xdr:col>
      <xdr:colOff>400050</xdr:colOff>
      <xdr:row>29</xdr:row>
      <xdr:rowOff>43296</xdr:rowOff>
    </xdr:to>
    <xdr:cxnSp macro="">
      <xdr:nvCxnSpPr>
        <xdr:cNvPr id="9" name="AutoShape 13">
          <a:extLst>
            <a:ext uri="{FF2B5EF4-FFF2-40B4-BE49-F238E27FC236}">
              <a16:creationId xmlns:a16="http://schemas.microsoft.com/office/drawing/2014/main" id="{00000000-0008-0000-0000-000009000000}"/>
            </a:ext>
          </a:extLst>
        </xdr:cNvPr>
        <xdr:cNvCxnSpPr>
          <a:cxnSpLocks noChangeShapeType="1"/>
        </xdr:cNvCxnSpPr>
      </xdr:nvCxnSpPr>
      <xdr:spPr bwMode="auto">
        <a:xfrm flipH="1">
          <a:off x="658957" y="5160819"/>
          <a:ext cx="4789343" cy="0"/>
        </a:xfrm>
        <a:prstGeom prst="straightConnector1">
          <a:avLst/>
        </a:prstGeom>
        <a:noFill/>
        <a:ln w="9525">
          <a:solidFill>
            <a:srgbClr val="000000"/>
          </a:solidFill>
          <a:round/>
          <a:headEnd/>
          <a:tailEnd/>
        </a:ln>
      </xdr:spPr>
    </xdr:cxnSp>
    <xdr:clientData/>
  </xdr:twoCellAnchor>
  <xdr:twoCellAnchor>
    <xdr:from>
      <xdr:col>9</xdr:col>
      <xdr:colOff>400050</xdr:colOff>
      <xdr:row>29</xdr:row>
      <xdr:rowOff>95250</xdr:rowOff>
    </xdr:from>
    <xdr:to>
      <xdr:col>9</xdr:col>
      <xdr:colOff>400050</xdr:colOff>
      <xdr:row>42</xdr:row>
      <xdr:rowOff>104775</xdr:rowOff>
    </xdr:to>
    <xdr:cxnSp macro="">
      <xdr:nvCxnSpPr>
        <xdr:cNvPr id="10" name="AutoShape 14">
          <a:extLst>
            <a:ext uri="{FF2B5EF4-FFF2-40B4-BE49-F238E27FC236}">
              <a16:creationId xmlns:a16="http://schemas.microsoft.com/office/drawing/2014/main" id="{00000000-0008-0000-0000-00000A000000}"/>
            </a:ext>
          </a:extLst>
        </xdr:cNvPr>
        <xdr:cNvCxnSpPr>
          <a:cxnSpLocks noChangeShapeType="1"/>
        </xdr:cNvCxnSpPr>
      </xdr:nvCxnSpPr>
      <xdr:spPr bwMode="auto">
        <a:xfrm>
          <a:off x="5438775" y="5210175"/>
          <a:ext cx="0" cy="2295525"/>
        </a:xfrm>
        <a:prstGeom prst="straightConnector1">
          <a:avLst/>
        </a:prstGeom>
        <a:noFill/>
        <a:ln w="9525">
          <a:solidFill>
            <a:srgbClr val="000000"/>
          </a:solidFill>
          <a:round/>
          <a:headEnd/>
          <a:tailEnd/>
        </a:ln>
      </xdr:spPr>
    </xdr:cxnSp>
    <xdr:clientData/>
  </xdr:twoCellAnchor>
  <xdr:twoCellAnchor>
    <xdr:from>
      <xdr:col>2</xdr:col>
      <xdr:colOff>315383</xdr:colOff>
      <xdr:row>32</xdr:row>
      <xdr:rowOff>99484</xdr:rowOff>
    </xdr:from>
    <xdr:to>
      <xdr:col>8</xdr:col>
      <xdr:colOff>420158</xdr:colOff>
      <xdr:row>36</xdr:row>
      <xdr:rowOff>21168</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908050" y="6502401"/>
          <a:ext cx="3660775" cy="7683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100" b="1">
            <a:latin typeface="Arial Narrow" panose="020B0606020202030204" pitchFamily="34" charset="0"/>
          </a:endParaRPr>
        </a:p>
        <a:p>
          <a:pPr algn="ctr"/>
          <a:r>
            <a:rPr lang="es-CO" sz="1100" b="1">
              <a:solidFill>
                <a:sysClr val="windowText" lastClr="000000"/>
              </a:solidFill>
              <a:latin typeface="Arial Narrow" panose="020B0606020202030204" pitchFamily="34" charset="0"/>
            </a:rPr>
            <a:t>Versión</a:t>
          </a:r>
          <a:r>
            <a:rPr lang="es-CO" sz="1100" b="1" baseline="0">
              <a:solidFill>
                <a:sysClr val="windowText" lastClr="000000"/>
              </a:solidFill>
              <a:latin typeface="Arial Narrow" panose="020B0606020202030204" pitchFamily="34" charset="0"/>
            </a:rPr>
            <a:t> 00</a:t>
          </a:r>
        </a:p>
        <a:p>
          <a:pPr algn="ctr"/>
          <a:endParaRPr lang="es-CO" sz="1100" b="1" baseline="0">
            <a:solidFill>
              <a:sysClr val="windowText" lastClr="000000"/>
            </a:solidFill>
            <a:latin typeface="Arial Narrow" panose="020B0606020202030204" pitchFamily="34" charset="0"/>
          </a:endParaRPr>
        </a:p>
        <a:p>
          <a:pPr algn="ctr"/>
          <a:r>
            <a:rPr lang="es-CO" sz="1100" b="1" baseline="0">
              <a:solidFill>
                <a:sysClr val="windowText" lastClr="000000"/>
              </a:solidFill>
              <a:latin typeface="Arial Narrow" panose="020B0606020202030204" pitchFamily="34" charset="0"/>
            </a:rPr>
            <a:t>21 de diciembre de 2022</a:t>
          </a:r>
          <a:endParaRPr lang="es-CO" sz="1100" b="1" baseline="0">
            <a:solidFill>
              <a:srgbClr val="3366CC"/>
            </a:solidFill>
            <a:latin typeface="Arial Narrow" panose="020B0606020202030204" pitchFamily="34" charset="0"/>
          </a:endParaRPr>
        </a:p>
      </xdr:txBody>
    </xdr:sp>
    <xdr:clientData/>
  </xdr:twoCellAnchor>
  <xdr:twoCellAnchor editAs="oneCell">
    <xdr:from>
      <xdr:col>3</xdr:col>
      <xdr:colOff>52917</xdr:colOff>
      <xdr:row>40</xdr:row>
      <xdr:rowOff>84667</xdr:rowOff>
    </xdr:from>
    <xdr:to>
      <xdr:col>8</xdr:col>
      <xdr:colOff>287154</xdr:colOff>
      <xdr:row>43</xdr:row>
      <xdr:rowOff>3969</xdr:rowOff>
    </xdr:to>
    <xdr:pic>
      <xdr:nvPicPr>
        <xdr:cNvPr id="11" name="Imagen 10">
          <a:extLst>
            <a:ext uri="{FF2B5EF4-FFF2-40B4-BE49-F238E27FC236}">
              <a16:creationId xmlns:a16="http://schemas.microsoft.com/office/drawing/2014/main" id="{4EA513AD-61DF-4E01-9292-0111912298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4750" y="7948084"/>
          <a:ext cx="3261071" cy="5543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3060701</xdr:colOff>
      <xdr:row>14</xdr:row>
      <xdr:rowOff>1758951</xdr:rowOff>
    </xdr:from>
    <xdr:to>
      <xdr:col>1</xdr:col>
      <xdr:colOff>4955117</xdr:colOff>
      <xdr:row>15</xdr:row>
      <xdr:rowOff>129118</xdr:rowOff>
    </xdr:to>
    <xdr:sp macro="" textlink="">
      <xdr:nvSpPr>
        <xdr:cNvPr id="8" name="Rectángulo 7">
          <a:extLst>
            <a:ext uri="{FF2B5EF4-FFF2-40B4-BE49-F238E27FC236}">
              <a16:creationId xmlns:a16="http://schemas.microsoft.com/office/drawing/2014/main" id="{00000000-0008-0000-0100-000008000000}"/>
            </a:ext>
          </a:extLst>
        </xdr:cNvPr>
        <xdr:cNvSpPr/>
      </xdr:nvSpPr>
      <xdr:spPr>
        <a:xfrm>
          <a:off x="2365376" y="9502776"/>
          <a:ext cx="0" cy="675217"/>
        </a:xfrm>
        <a:prstGeom prst="rect">
          <a:avLst/>
        </a:prstGeom>
        <a:solidFill>
          <a:schemeClr val="accent2">
            <a:lumMod val="50000"/>
          </a:schemeClr>
        </a:solidFill>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r"/>
          <a:r>
            <a:rPr lang="es-CO" sz="1100" b="1">
              <a:latin typeface="Tahoma" panose="020B0604030504040204" pitchFamily="34" charset="0"/>
              <a:ea typeface="Tahoma" panose="020B0604030504040204" pitchFamily="34" charset="0"/>
              <a:cs typeface="Tahoma" panose="020B0604030504040204" pitchFamily="34" charset="0"/>
            </a:rPr>
            <a:t>Entidades</a:t>
          </a:r>
        </a:p>
        <a:p>
          <a:pPr algn="r"/>
          <a:r>
            <a:rPr lang="es-CO" sz="1100" b="1">
              <a:latin typeface="Tahoma" panose="020B0604030504040204" pitchFamily="34" charset="0"/>
              <a:ea typeface="Tahoma" panose="020B0604030504040204" pitchFamily="34" charset="0"/>
              <a:cs typeface="Tahoma" panose="020B0604030504040204" pitchFamily="34" charset="0"/>
            </a:rPr>
            <a:t> de Carácter </a:t>
          </a:r>
        </a:p>
        <a:p>
          <a:pPr algn="r"/>
          <a:r>
            <a:rPr lang="es-CO" sz="1100" b="1">
              <a:latin typeface="Tahoma" panose="020B0604030504040204" pitchFamily="34" charset="0"/>
              <a:ea typeface="Tahoma" panose="020B0604030504040204" pitchFamily="34" charset="0"/>
              <a:cs typeface="Tahoma" panose="020B0604030504040204" pitchFamily="34" charset="0"/>
            </a:rPr>
            <a:t>Especial</a:t>
          </a:r>
        </a:p>
      </xdr:txBody>
    </xdr:sp>
    <xdr:clientData/>
  </xdr:twoCellAnchor>
  <xdr:twoCellAnchor>
    <xdr:from>
      <xdr:col>1</xdr:col>
      <xdr:colOff>235477</xdr:colOff>
      <xdr:row>14</xdr:row>
      <xdr:rowOff>187852</xdr:rowOff>
    </xdr:from>
    <xdr:to>
      <xdr:col>2</xdr:col>
      <xdr:colOff>829439</xdr:colOff>
      <xdr:row>14</xdr:row>
      <xdr:rowOff>854602</xdr:rowOff>
    </xdr:to>
    <xdr:sp macro="" textlink="">
      <xdr:nvSpPr>
        <xdr:cNvPr id="29" name="Rectángulo redondeado 1">
          <a:extLst>
            <a:ext uri="{FF2B5EF4-FFF2-40B4-BE49-F238E27FC236}">
              <a16:creationId xmlns:a16="http://schemas.microsoft.com/office/drawing/2014/main" id="{00000000-0008-0000-0100-00001D000000}"/>
            </a:ext>
          </a:extLst>
        </xdr:cNvPr>
        <xdr:cNvSpPr/>
      </xdr:nvSpPr>
      <xdr:spPr>
        <a:xfrm>
          <a:off x="616477" y="7414946"/>
          <a:ext cx="2570400"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0" rtlCol="0" anchor="ctr"/>
        <a:lstStyle/>
        <a:p>
          <a:pPr algn="ctr"/>
          <a:r>
            <a:rPr lang="es-CO" sz="1400" b="1">
              <a:solidFill>
                <a:schemeClr val="tx1"/>
              </a:solidFill>
            </a:rPr>
            <a:t>Sociedad /</a:t>
          </a:r>
        </a:p>
        <a:p>
          <a:pPr algn="ctr"/>
          <a:r>
            <a:rPr lang="es-CO" sz="1400" b="1">
              <a:solidFill>
                <a:schemeClr val="tx1"/>
              </a:solidFill>
            </a:rPr>
            <a:t>Ciudadano </a:t>
          </a:r>
        </a:p>
      </xdr:txBody>
    </xdr:sp>
    <xdr:clientData/>
  </xdr:twoCellAnchor>
  <xdr:twoCellAnchor>
    <xdr:from>
      <xdr:col>2</xdr:col>
      <xdr:colOff>1514999</xdr:colOff>
      <xdr:row>14</xdr:row>
      <xdr:rowOff>192085</xdr:rowOff>
    </xdr:from>
    <xdr:to>
      <xdr:col>3</xdr:col>
      <xdr:colOff>1250416</xdr:colOff>
      <xdr:row>14</xdr:row>
      <xdr:rowOff>858835</xdr:rowOff>
    </xdr:to>
    <xdr:sp macro="" textlink="">
      <xdr:nvSpPr>
        <xdr:cNvPr id="30" name="Rectángulo redondeado 8">
          <a:extLst>
            <a:ext uri="{FF2B5EF4-FFF2-40B4-BE49-F238E27FC236}">
              <a16:creationId xmlns:a16="http://schemas.microsoft.com/office/drawing/2014/main" id="{00000000-0008-0000-0100-00001E000000}"/>
            </a:ext>
          </a:extLst>
        </xdr:cNvPr>
        <xdr:cNvSpPr/>
      </xdr:nvSpPr>
      <xdr:spPr>
        <a:xfrm>
          <a:off x="3872437" y="7669210"/>
          <a:ext cx="2569104"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0" tIns="45720" rIns="91440" bIns="45720" numCol="1" spcCol="0" rtlCol="0" fromWordArt="0" anchor="ctr" anchorCtr="0" forceAA="0" compatLnSpc="1">
          <a:prstTxWarp prst="textNoShape">
            <a:avLst/>
          </a:prstTxWarp>
          <a:noAutofit/>
        </a:bodyPr>
        <a:lstStyle/>
        <a:p>
          <a:pPr marL="0" indent="0" algn="ctr"/>
          <a:r>
            <a:rPr lang="es-CO" sz="1400" b="1">
              <a:solidFill>
                <a:schemeClr val="tx1"/>
              </a:solidFill>
              <a:latin typeface="+mn-lt"/>
              <a:ea typeface="+mn-ea"/>
              <a:cs typeface="+mn-cs"/>
            </a:rPr>
            <a:t>Empresa</a:t>
          </a:r>
        </a:p>
      </xdr:txBody>
    </xdr:sp>
    <xdr:clientData/>
  </xdr:twoCellAnchor>
  <xdr:twoCellAnchor>
    <xdr:from>
      <xdr:col>3</xdr:col>
      <xdr:colOff>2006061</xdr:colOff>
      <xdr:row>14</xdr:row>
      <xdr:rowOff>185736</xdr:rowOff>
    </xdr:from>
    <xdr:to>
      <xdr:col>4</xdr:col>
      <xdr:colOff>1741478</xdr:colOff>
      <xdr:row>14</xdr:row>
      <xdr:rowOff>852486</xdr:rowOff>
    </xdr:to>
    <xdr:sp macro="" textlink="">
      <xdr:nvSpPr>
        <xdr:cNvPr id="31" name="Rectángulo redondeado 9">
          <a:extLst>
            <a:ext uri="{FF2B5EF4-FFF2-40B4-BE49-F238E27FC236}">
              <a16:creationId xmlns:a16="http://schemas.microsoft.com/office/drawing/2014/main" id="{00000000-0008-0000-0100-00001F000000}"/>
            </a:ext>
          </a:extLst>
        </xdr:cNvPr>
        <xdr:cNvSpPr/>
      </xdr:nvSpPr>
      <xdr:spPr>
        <a:xfrm>
          <a:off x="7197186" y="7662861"/>
          <a:ext cx="2569105"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0" tIns="45720" rIns="91440" bIns="45720" numCol="1" spcCol="0" rtlCol="0" fromWordArt="0" anchor="ctr" anchorCtr="0" forceAA="0" compatLnSpc="1">
          <a:prstTxWarp prst="textNoShape">
            <a:avLst/>
          </a:prstTxWarp>
          <a:noAutofit/>
        </a:bodyPr>
        <a:lstStyle/>
        <a:p>
          <a:pPr marL="0" indent="0" algn="ctr"/>
          <a:r>
            <a:rPr lang="es-CO" sz="1400" b="1">
              <a:solidFill>
                <a:schemeClr val="tx1"/>
              </a:solidFill>
              <a:latin typeface="+mn-lt"/>
              <a:ea typeface="+mn-ea"/>
              <a:cs typeface="+mn-cs"/>
            </a:rPr>
            <a:t>Universidad</a:t>
          </a:r>
        </a:p>
      </xdr:txBody>
    </xdr:sp>
    <xdr:clientData/>
  </xdr:twoCellAnchor>
  <xdr:twoCellAnchor>
    <xdr:from>
      <xdr:col>4</xdr:col>
      <xdr:colOff>2412463</xdr:colOff>
      <xdr:row>14</xdr:row>
      <xdr:rowOff>179384</xdr:rowOff>
    </xdr:from>
    <xdr:to>
      <xdr:col>5</xdr:col>
      <xdr:colOff>2147881</xdr:colOff>
      <xdr:row>14</xdr:row>
      <xdr:rowOff>846134</xdr:rowOff>
    </xdr:to>
    <xdr:sp macro="" textlink="">
      <xdr:nvSpPr>
        <xdr:cNvPr id="32" name="Rectángulo redondeado 10">
          <a:extLst>
            <a:ext uri="{FF2B5EF4-FFF2-40B4-BE49-F238E27FC236}">
              <a16:creationId xmlns:a16="http://schemas.microsoft.com/office/drawing/2014/main" id="{00000000-0008-0000-0100-000020000000}"/>
            </a:ext>
          </a:extLst>
        </xdr:cNvPr>
        <xdr:cNvSpPr/>
      </xdr:nvSpPr>
      <xdr:spPr>
        <a:xfrm>
          <a:off x="10437276" y="7656509"/>
          <a:ext cx="2569105"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0" tIns="45720" rIns="91440" bIns="45720" numCol="1" spcCol="0" rtlCol="0" fromWordArt="0" anchor="ctr" anchorCtr="0" forceAA="0" compatLnSpc="1">
          <a:prstTxWarp prst="textNoShape">
            <a:avLst/>
          </a:prstTxWarp>
          <a:noAutofit/>
        </a:bodyPr>
        <a:lstStyle/>
        <a:p>
          <a:pPr marL="0" indent="0" algn="ctr"/>
          <a:r>
            <a:rPr lang="es-CO" sz="1400" b="1">
              <a:solidFill>
                <a:schemeClr val="tx1"/>
              </a:solidFill>
              <a:latin typeface="+mn-lt"/>
              <a:ea typeface="+mn-ea"/>
              <a:cs typeface="+mn-cs"/>
            </a:rPr>
            <a:t>Estado</a:t>
          </a:r>
        </a:p>
      </xdr:txBody>
    </xdr:sp>
    <xdr:clientData/>
  </xdr:twoCellAnchor>
  <xdr:twoCellAnchor editAs="oneCell">
    <xdr:from>
      <xdr:col>4</xdr:col>
      <xdr:colOff>2590265</xdr:colOff>
      <xdr:row>14</xdr:row>
      <xdr:rowOff>219603</xdr:rowOff>
    </xdr:from>
    <xdr:to>
      <xdr:col>5</xdr:col>
      <xdr:colOff>453488</xdr:colOff>
      <xdr:row>14</xdr:row>
      <xdr:rowOff>875770</xdr:rowOff>
    </xdr:to>
    <xdr:pic>
      <xdr:nvPicPr>
        <xdr:cNvPr id="33" name="Gráfico 143" descr="Profesor">
          <a:extLst>
            <a:ext uri="{FF2B5EF4-FFF2-40B4-BE49-F238E27FC236}">
              <a16:creationId xmlns:a16="http://schemas.microsoft.com/office/drawing/2014/main" id="{00000000-0008-0000-0100-000021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15078" y="7696728"/>
          <a:ext cx="696910" cy="656167"/>
        </a:xfrm>
        <a:prstGeom prst="rect">
          <a:avLst/>
        </a:prstGeom>
      </xdr:spPr>
    </xdr:pic>
    <xdr:clientData/>
  </xdr:twoCellAnchor>
  <xdr:twoCellAnchor editAs="oneCell">
    <xdr:from>
      <xdr:col>3</xdr:col>
      <xdr:colOff>2061098</xdr:colOff>
      <xdr:row>14</xdr:row>
      <xdr:rowOff>219602</xdr:rowOff>
    </xdr:from>
    <xdr:to>
      <xdr:col>3</xdr:col>
      <xdr:colOff>2802989</xdr:colOff>
      <xdr:row>14</xdr:row>
      <xdr:rowOff>833436</xdr:rowOff>
    </xdr:to>
    <xdr:pic>
      <xdr:nvPicPr>
        <xdr:cNvPr id="34" name="Gráfico 85" descr="Clase">
          <a:extLst>
            <a:ext uri="{FF2B5EF4-FFF2-40B4-BE49-F238E27FC236}">
              <a16:creationId xmlns:a16="http://schemas.microsoft.com/office/drawing/2014/main" id="{00000000-0008-0000-0100-000022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252223" y="7696727"/>
          <a:ext cx="741891" cy="613834"/>
        </a:xfrm>
        <a:prstGeom prst="rect">
          <a:avLst/>
        </a:prstGeom>
      </xdr:spPr>
    </xdr:pic>
    <xdr:clientData/>
  </xdr:twoCellAnchor>
  <xdr:twoCellAnchor editAs="oneCell">
    <xdr:from>
      <xdr:col>1</xdr:col>
      <xdr:colOff>537103</xdr:colOff>
      <xdr:row>14</xdr:row>
      <xdr:rowOff>240769</xdr:rowOff>
    </xdr:from>
    <xdr:to>
      <xdr:col>1</xdr:col>
      <xdr:colOff>1150936</xdr:colOff>
      <xdr:row>14</xdr:row>
      <xdr:rowOff>844018</xdr:rowOff>
    </xdr:to>
    <xdr:pic>
      <xdr:nvPicPr>
        <xdr:cNvPr id="35" name="Gráfico 1" descr="Persona confundida">
          <a:extLst>
            <a:ext uri="{FF2B5EF4-FFF2-40B4-BE49-F238E27FC236}">
              <a16:creationId xmlns:a16="http://schemas.microsoft.com/office/drawing/2014/main" id="{00000000-0008-0000-0100-000023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918103" y="7467863"/>
          <a:ext cx="613833" cy="603249"/>
        </a:xfrm>
        <a:prstGeom prst="rect">
          <a:avLst/>
        </a:prstGeom>
      </xdr:spPr>
    </xdr:pic>
    <xdr:clientData/>
  </xdr:twoCellAnchor>
  <xdr:twoCellAnchor editAs="oneCell">
    <xdr:from>
      <xdr:col>2</xdr:col>
      <xdr:colOff>1701268</xdr:colOff>
      <xdr:row>14</xdr:row>
      <xdr:rowOff>230182</xdr:rowOff>
    </xdr:from>
    <xdr:to>
      <xdr:col>2</xdr:col>
      <xdr:colOff>2325685</xdr:colOff>
      <xdr:row>14</xdr:row>
      <xdr:rowOff>844016</xdr:rowOff>
    </xdr:to>
    <xdr:pic>
      <xdr:nvPicPr>
        <xdr:cNvPr id="36" name="Gráfico 13" descr="Gráfico de barras con tendencia ascendente">
          <a:extLst>
            <a:ext uri="{FF2B5EF4-FFF2-40B4-BE49-F238E27FC236}">
              <a16:creationId xmlns:a16="http://schemas.microsoft.com/office/drawing/2014/main" id="{00000000-0008-0000-0100-000024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058706" y="7707307"/>
          <a:ext cx="624417" cy="613834"/>
        </a:xfrm>
        <a:prstGeom prst="rect">
          <a:avLst/>
        </a:prstGeom>
      </xdr:spPr>
    </xdr:pic>
    <xdr:clientData/>
  </xdr:twoCellAnchor>
  <xdr:twoCellAnchor>
    <xdr:from>
      <xdr:col>1</xdr:col>
      <xdr:colOff>273847</xdr:colOff>
      <xdr:row>19</xdr:row>
      <xdr:rowOff>236268</xdr:rowOff>
    </xdr:from>
    <xdr:to>
      <xdr:col>2</xdr:col>
      <xdr:colOff>867809</xdr:colOff>
      <xdr:row>19</xdr:row>
      <xdr:rowOff>903018</xdr:rowOff>
    </xdr:to>
    <xdr:sp macro="" textlink="">
      <xdr:nvSpPr>
        <xdr:cNvPr id="46" name="Rectángulo redondeado 11">
          <a:extLst>
            <a:ext uri="{FF2B5EF4-FFF2-40B4-BE49-F238E27FC236}">
              <a16:creationId xmlns:a16="http://schemas.microsoft.com/office/drawing/2014/main" id="{00000000-0008-0000-0100-00002E000000}"/>
            </a:ext>
          </a:extLst>
        </xdr:cNvPr>
        <xdr:cNvSpPr/>
      </xdr:nvSpPr>
      <xdr:spPr>
        <a:xfrm>
          <a:off x="654847" y="9630299"/>
          <a:ext cx="2570400"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0" rtlCol="0" anchor="ctr"/>
        <a:lstStyle/>
        <a:p>
          <a:pPr marL="0" indent="0" algn="ctr"/>
          <a:r>
            <a:rPr lang="es-CO" sz="1400" b="1">
              <a:solidFill>
                <a:schemeClr val="tx1"/>
              </a:solidFill>
              <a:latin typeface="+mn-lt"/>
              <a:ea typeface="+mn-ea"/>
              <a:cs typeface="+mn-cs"/>
            </a:rPr>
            <a:t>Proveedores</a:t>
          </a:r>
        </a:p>
      </xdr:txBody>
    </xdr:sp>
    <xdr:clientData/>
  </xdr:twoCellAnchor>
  <xdr:twoCellAnchor>
    <xdr:from>
      <xdr:col>2</xdr:col>
      <xdr:colOff>1504426</xdr:colOff>
      <xdr:row>19</xdr:row>
      <xdr:rowOff>240501</xdr:rowOff>
    </xdr:from>
    <xdr:to>
      <xdr:col>3</xdr:col>
      <xdr:colOff>1241139</xdr:colOff>
      <xdr:row>19</xdr:row>
      <xdr:rowOff>907251</xdr:rowOff>
    </xdr:to>
    <xdr:sp macro="" textlink="">
      <xdr:nvSpPr>
        <xdr:cNvPr id="47" name="Rectángulo redondeado 12">
          <a:extLst>
            <a:ext uri="{FF2B5EF4-FFF2-40B4-BE49-F238E27FC236}">
              <a16:creationId xmlns:a16="http://schemas.microsoft.com/office/drawing/2014/main" id="{00000000-0008-0000-0100-00002F000000}"/>
            </a:ext>
          </a:extLst>
        </xdr:cNvPr>
        <xdr:cNvSpPr/>
      </xdr:nvSpPr>
      <xdr:spPr>
        <a:xfrm>
          <a:off x="3861864" y="9634532"/>
          <a:ext cx="2570400"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0" tIns="45720" rIns="91440" bIns="45720" numCol="1" spcCol="0" rtlCol="0" fromWordArt="0" anchor="ctr" anchorCtr="0" forceAA="0" compatLnSpc="1">
          <a:prstTxWarp prst="textNoShape">
            <a:avLst/>
          </a:prstTxWarp>
          <a:noAutofit/>
        </a:bodyPr>
        <a:lstStyle/>
        <a:p>
          <a:pPr marL="0" indent="0" algn="ctr"/>
          <a:r>
            <a:rPr lang="es-CO" sz="1400" b="1">
              <a:solidFill>
                <a:schemeClr val="tx1"/>
              </a:solidFill>
              <a:latin typeface="+mn-lt"/>
              <a:ea typeface="+mn-ea"/>
              <a:cs typeface="+mn-cs"/>
            </a:rPr>
            <a:t>Funcionarios</a:t>
          </a:r>
        </a:p>
      </xdr:txBody>
    </xdr:sp>
    <xdr:clientData/>
  </xdr:twoCellAnchor>
  <xdr:twoCellAnchor>
    <xdr:from>
      <xdr:col>3</xdr:col>
      <xdr:colOff>1999453</xdr:colOff>
      <xdr:row>19</xdr:row>
      <xdr:rowOff>255318</xdr:rowOff>
    </xdr:from>
    <xdr:to>
      <xdr:col>4</xdr:col>
      <xdr:colOff>1736165</xdr:colOff>
      <xdr:row>19</xdr:row>
      <xdr:rowOff>922068</xdr:rowOff>
    </xdr:to>
    <xdr:sp macro="" textlink="">
      <xdr:nvSpPr>
        <xdr:cNvPr id="48" name="Rectángulo redondeado 13">
          <a:extLst>
            <a:ext uri="{FF2B5EF4-FFF2-40B4-BE49-F238E27FC236}">
              <a16:creationId xmlns:a16="http://schemas.microsoft.com/office/drawing/2014/main" id="{00000000-0008-0000-0100-000030000000}"/>
            </a:ext>
          </a:extLst>
        </xdr:cNvPr>
        <xdr:cNvSpPr/>
      </xdr:nvSpPr>
      <xdr:spPr>
        <a:xfrm>
          <a:off x="7190578" y="9649349"/>
          <a:ext cx="2570400"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720000" tIns="45720" rIns="91440" bIns="45720" numCol="1" spcCol="0" rtlCol="0" fromWordArt="0" anchor="ctr" anchorCtr="0" forceAA="0" compatLnSpc="1">
          <a:prstTxWarp prst="textNoShape">
            <a:avLst/>
          </a:prstTxWarp>
          <a:noAutofit/>
        </a:bodyPr>
        <a:lstStyle/>
        <a:p>
          <a:pPr marL="0" indent="0" algn="ctr"/>
          <a:r>
            <a:rPr lang="es-CO" sz="1400" b="1">
              <a:solidFill>
                <a:schemeClr val="tx1"/>
              </a:solidFill>
              <a:latin typeface="+mn-lt"/>
              <a:ea typeface="+mn-ea"/>
              <a:cs typeface="+mn-cs"/>
            </a:rPr>
            <a:t>Contratistas</a:t>
          </a:r>
        </a:p>
      </xdr:txBody>
    </xdr:sp>
    <xdr:clientData/>
  </xdr:twoCellAnchor>
  <xdr:twoCellAnchor>
    <xdr:from>
      <xdr:col>4</xdr:col>
      <xdr:colOff>2434952</xdr:colOff>
      <xdr:row>19</xdr:row>
      <xdr:rowOff>248967</xdr:rowOff>
    </xdr:from>
    <xdr:to>
      <xdr:col>5</xdr:col>
      <xdr:colOff>2171665</xdr:colOff>
      <xdr:row>19</xdr:row>
      <xdr:rowOff>915717</xdr:rowOff>
    </xdr:to>
    <xdr:sp macro="" textlink="">
      <xdr:nvSpPr>
        <xdr:cNvPr id="49" name="Rectángulo redondeado 14">
          <a:extLst>
            <a:ext uri="{FF2B5EF4-FFF2-40B4-BE49-F238E27FC236}">
              <a16:creationId xmlns:a16="http://schemas.microsoft.com/office/drawing/2014/main" id="{00000000-0008-0000-0100-000031000000}"/>
            </a:ext>
          </a:extLst>
        </xdr:cNvPr>
        <xdr:cNvSpPr/>
      </xdr:nvSpPr>
      <xdr:spPr>
        <a:xfrm>
          <a:off x="10459765" y="9642998"/>
          <a:ext cx="2570400" cy="666750"/>
        </a:xfrm>
        <a:prstGeom prst="round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576000" tIns="0" rIns="91440" bIns="0" numCol="1" spcCol="0" rtlCol="0" fromWordArt="0" anchor="ctr" anchorCtr="0" forceAA="0" compatLnSpc="1">
          <a:prstTxWarp prst="textNoShape">
            <a:avLst/>
          </a:prstTxWarp>
          <a:noAutofit/>
        </a:bodyPr>
        <a:lstStyle/>
        <a:p>
          <a:pPr marL="0" indent="0" algn="r"/>
          <a:r>
            <a:rPr lang="es-CO" sz="1250" b="1">
              <a:solidFill>
                <a:schemeClr val="tx1"/>
              </a:solidFill>
              <a:latin typeface="+mn-lt"/>
              <a:ea typeface="+mn-ea"/>
              <a:cs typeface="+mn-cs"/>
            </a:rPr>
            <a:t>Entidade</a:t>
          </a:r>
          <a:r>
            <a:rPr lang="es-CO" sz="1250" b="1" baseline="0">
              <a:solidFill>
                <a:schemeClr val="tx1"/>
              </a:solidFill>
              <a:latin typeface="+mn-lt"/>
              <a:ea typeface="+mn-ea"/>
              <a:cs typeface="+mn-cs"/>
            </a:rPr>
            <a:t>s </a:t>
          </a:r>
        </a:p>
        <a:p>
          <a:pPr marL="0" indent="0" algn="r"/>
          <a:r>
            <a:rPr lang="es-CO" sz="1250" b="1" baseline="0">
              <a:solidFill>
                <a:schemeClr val="tx1"/>
              </a:solidFill>
              <a:latin typeface="+mn-lt"/>
              <a:ea typeface="+mn-ea"/>
              <a:cs typeface="+mn-cs"/>
            </a:rPr>
            <a:t>de Carácter </a:t>
          </a:r>
        </a:p>
        <a:p>
          <a:pPr marL="0" indent="0" algn="r"/>
          <a:r>
            <a:rPr lang="es-CO" sz="1250" b="1" baseline="0">
              <a:solidFill>
                <a:schemeClr val="tx1"/>
              </a:solidFill>
              <a:latin typeface="+mn-lt"/>
              <a:ea typeface="+mn-ea"/>
              <a:cs typeface="+mn-cs"/>
            </a:rPr>
            <a:t>Especial</a:t>
          </a:r>
          <a:endParaRPr lang="es-CO" sz="1250" b="1">
            <a:solidFill>
              <a:schemeClr val="tx1"/>
            </a:solidFill>
            <a:latin typeface="+mn-lt"/>
            <a:ea typeface="+mn-ea"/>
            <a:cs typeface="+mn-cs"/>
          </a:endParaRPr>
        </a:p>
      </xdr:txBody>
    </xdr:sp>
    <xdr:clientData/>
  </xdr:twoCellAnchor>
  <xdr:twoCellAnchor editAs="oneCell">
    <xdr:from>
      <xdr:col>4</xdr:col>
      <xdr:colOff>2818595</xdr:colOff>
      <xdr:row>19</xdr:row>
      <xdr:rowOff>428884</xdr:rowOff>
    </xdr:from>
    <xdr:to>
      <xdr:col>5</xdr:col>
      <xdr:colOff>946124</xdr:colOff>
      <xdr:row>19</xdr:row>
      <xdr:rowOff>752735</xdr:rowOff>
    </xdr:to>
    <xdr:pic>
      <xdr:nvPicPr>
        <xdr:cNvPr id="50" name="Imagen 49">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9"/>
        <a:stretch>
          <a:fillRect/>
        </a:stretch>
      </xdr:blipFill>
      <xdr:spPr>
        <a:xfrm>
          <a:off x="10843408" y="9822915"/>
          <a:ext cx="961216" cy="323851"/>
        </a:xfrm>
        <a:prstGeom prst="rect">
          <a:avLst/>
        </a:prstGeom>
      </xdr:spPr>
    </xdr:pic>
    <xdr:clientData/>
  </xdr:twoCellAnchor>
  <xdr:twoCellAnchor editAs="oneCell">
    <xdr:from>
      <xdr:col>3</xdr:col>
      <xdr:colOff>2229110</xdr:colOff>
      <xdr:row>19</xdr:row>
      <xdr:rowOff>265902</xdr:rowOff>
    </xdr:from>
    <xdr:to>
      <xdr:col>4</xdr:col>
      <xdr:colOff>98155</xdr:colOff>
      <xdr:row>19</xdr:row>
      <xdr:rowOff>922068</xdr:rowOff>
    </xdr:to>
    <xdr:pic>
      <xdr:nvPicPr>
        <xdr:cNvPr id="51" name="Gráfico 21" descr="Opinión del cliente ">
          <a:extLst>
            <a:ext uri="{FF2B5EF4-FFF2-40B4-BE49-F238E27FC236}">
              <a16:creationId xmlns:a16="http://schemas.microsoft.com/office/drawing/2014/main" id="{00000000-0008-0000-0100-000033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7420235" y="9659933"/>
          <a:ext cx="702733" cy="656166"/>
        </a:xfrm>
        <a:prstGeom prst="rect">
          <a:avLst/>
        </a:prstGeom>
      </xdr:spPr>
    </xdr:pic>
    <xdr:clientData/>
  </xdr:twoCellAnchor>
  <xdr:twoCellAnchor editAs="oneCell">
    <xdr:from>
      <xdr:col>2</xdr:col>
      <xdr:colOff>1781971</xdr:colOff>
      <xdr:row>19</xdr:row>
      <xdr:rowOff>330724</xdr:rowOff>
    </xdr:from>
    <xdr:to>
      <xdr:col>2</xdr:col>
      <xdr:colOff>2378871</xdr:colOff>
      <xdr:row>19</xdr:row>
      <xdr:rowOff>838724</xdr:rowOff>
    </xdr:to>
    <xdr:pic>
      <xdr:nvPicPr>
        <xdr:cNvPr id="52" name="Gráfico 25" descr="Crecimiento del negocio">
          <a:extLst>
            <a:ext uri="{FF2B5EF4-FFF2-40B4-BE49-F238E27FC236}">
              <a16:creationId xmlns:a16="http://schemas.microsoft.com/office/drawing/2014/main" id="{00000000-0008-0000-0100-000034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4139409" y="9724755"/>
          <a:ext cx="596900" cy="508000"/>
        </a:xfrm>
        <a:prstGeom prst="rect">
          <a:avLst/>
        </a:prstGeom>
      </xdr:spPr>
    </xdr:pic>
    <xdr:clientData/>
  </xdr:twoCellAnchor>
  <xdr:twoCellAnchor editAs="oneCell">
    <xdr:from>
      <xdr:col>1</xdr:col>
      <xdr:colOff>437888</xdr:colOff>
      <xdr:row>19</xdr:row>
      <xdr:rowOff>202402</xdr:rowOff>
    </xdr:from>
    <xdr:to>
      <xdr:col>1</xdr:col>
      <xdr:colOff>1083472</xdr:colOff>
      <xdr:row>19</xdr:row>
      <xdr:rowOff>879735</xdr:rowOff>
    </xdr:to>
    <xdr:pic>
      <xdr:nvPicPr>
        <xdr:cNvPr id="53" name="Gráfico 142" descr="Mano abierta con planta">
          <a:extLst>
            <a:ext uri="{FF2B5EF4-FFF2-40B4-BE49-F238E27FC236}">
              <a16:creationId xmlns:a16="http://schemas.microsoft.com/office/drawing/2014/main" id="{00000000-0008-0000-0100-000035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818888" y="9596433"/>
          <a:ext cx="645584" cy="677333"/>
        </a:xfrm>
        <a:prstGeom prst="rect">
          <a:avLst/>
        </a:prstGeom>
      </xdr:spPr>
    </xdr:pic>
    <xdr:clientData/>
  </xdr:twoCellAnchor>
  <xdr:twoCellAnchor editAs="oneCell">
    <xdr:from>
      <xdr:col>1</xdr:col>
      <xdr:colOff>0</xdr:colOff>
      <xdr:row>1</xdr:row>
      <xdr:rowOff>71479</xdr:rowOff>
    </xdr:from>
    <xdr:to>
      <xdr:col>2</xdr:col>
      <xdr:colOff>1595954</xdr:colOff>
      <xdr:row>1</xdr:row>
      <xdr:rowOff>678698</xdr:rowOff>
    </xdr:to>
    <xdr:pic>
      <xdr:nvPicPr>
        <xdr:cNvPr id="2" name="Imagen 1">
          <a:extLst>
            <a:ext uri="{FF2B5EF4-FFF2-40B4-BE49-F238E27FC236}">
              <a16:creationId xmlns:a16="http://schemas.microsoft.com/office/drawing/2014/main" id="{6555C2D6-6835-439B-B473-957F1665B0D3}"/>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81000" y="285792"/>
          <a:ext cx="3572392" cy="6072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1809750</xdr:colOff>
      <xdr:row>3</xdr:row>
      <xdr:rowOff>24493</xdr:rowOff>
    </xdr:to>
    <xdr:pic>
      <xdr:nvPicPr>
        <xdr:cNvPr id="4" name="Imagen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1"/>
        <a:stretch>
          <a:fillRect/>
        </a:stretch>
      </xdr:blipFill>
      <xdr:spPr>
        <a:xfrm>
          <a:off x="0" y="0"/>
          <a:ext cx="5864679" cy="11566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444499</xdr:colOff>
      <xdr:row>0</xdr:row>
      <xdr:rowOff>0</xdr:rowOff>
    </xdr:from>
    <xdr:to>
      <xdr:col>4</xdr:col>
      <xdr:colOff>746124</xdr:colOff>
      <xdr:row>2</xdr:row>
      <xdr:rowOff>244488</xdr:rowOff>
    </xdr:to>
    <xdr:pic>
      <xdr:nvPicPr>
        <xdr:cNvPr id="3" name="Imagen 2">
          <a:extLst>
            <a:ext uri="{FF2B5EF4-FFF2-40B4-BE49-F238E27FC236}">
              <a16:creationId xmlns:a16="http://schemas.microsoft.com/office/drawing/2014/main" id="{D0E0F0C6-A34A-464B-BDE3-5361D93E92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499" y="0"/>
          <a:ext cx="5921375" cy="10064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11340</xdr:colOff>
      <xdr:row>1</xdr:row>
      <xdr:rowOff>102054</xdr:rowOff>
    </xdr:from>
    <xdr:to>
      <xdr:col>3</xdr:col>
      <xdr:colOff>1167947</xdr:colOff>
      <xdr:row>3</xdr:row>
      <xdr:rowOff>272145</xdr:rowOff>
    </xdr:to>
    <xdr:pic>
      <xdr:nvPicPr>
        <xdr:cNvPr id="4" name="Imagen 3">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1"/>
        <a:stretch>
          <a:fillRect/>
        </a:stretch>
      </xdr:blipFill>
      <xdr:spPr>
        <a:xfrm>
          <a:off x="170090" y="272143"/>
          <a:ext cx="3311071" cy="8504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pereira\Documents\Institucionales\PLAN%20DE%20PARTICIPACI&#211;N%20CIUDADANA\Plan%20Participaci&#243;n%202020\Seguimiento%202020\21-02-08%20Plan%20de%20Participaci&#243;n%20Ciudadana%20Minciencias%202020%20(Corte%2031-12-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yapereira\Documents\institucionales\PLAN%20DE%20PARTICIPACI&#211;N%20CIUDADANA\Plan%20Participaci&#243;n%202019\Seguimiento%202019\19-12-31%20Seguimiento%20Plan%20de%20Participaci&#243;n%20Ciudadana%20Colciencias%2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sus\Desktop\Minciencias\PARTICIPACI&#211;N%20CIUDADANA\2021\Plan%20de%20Participacion%20Ciudadana%20MinCiencias%202021%20-%20Aportes%20DirCapacidades%20y%20divulgaci&#243;n%20al%20Plan%20PC%20-%20202202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yapereira\Downloads\Plan%20de%20Participacio&#769;n%20Ciudadana%20Minciencias%202020%2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sus\Desktop\Minciencias\PARTICIPACI&#211;N%20CIUDADANA\2021\Plan%20de%20Participacion%20Ciudadana%20MinCiencias%202021%20-%20Apropiaci&#243;n%20Social%20del%20Conocimiento%20-%2020220214.xlsx"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Users/juancarlosruizarteaga/Dropbox/4.%20STTG/S9%20OGE/Orfeos%202022/C:/Users/Asus/Desktop/Minciencias/PARTICIPACI&#211;N%20CIUDADANA/2021/Plan%20de%20Participacion%20Ciudadana%20MinCiencias%202021%20-%20Aportes%20DirCapacidades%20y%20divulgaci&#243;n%20al%20Plan%20PC%20-%2020220212.xlsx?279F18B9" TargetMode="External"/><Relationship Id="rId1" Type="http://schemas.openxmlformats.org/officeDocument/2006/relationships/externalLinkPath" Target="file:///\\279F18B9\Plan%20de%20Participacion%20Ciudadana%20MinCiencias%202021%20-%20Aportes%20DirCapacidades%20y%20divulgaci&#243;n%20al%20Plan%20PC%20-%2020220212.xlsx"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Users/juancarlosruizarteaga/Dropbox/4.%20STTG/S9%20OGE/Orfeos%202022/C:/Users/Asus/Desktop/Minciencias/PARTICIPACI&#211;N%20CIUDADANA/2021/Plan%20de%20Participacion%20Ciudadana%20MinCiencias%202021%20-%20Apropiaci&#243;n%20Social%20del%20Conocimiento%20-%2020220214.xlsx?279F18B9" TargetMode="External"/><Relationship Id="rId1" Type="http://schemas.openxmlformats.org/officeDocument/2006/relationships/externalLinkPath" Target="file:///\\279F18B9\Plan%20de%20Participacion%20Ciudadana%20MinCiencias%202021%20-%20Apropiaci&#243;n%20Social%20del%20Conocimiento%20-%20202202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
      <sheetName val="Obj 1"/>
      <sheetName val="Obj 2"/>
      <sheetName val="Obj 3"/>
      <sheetName val="Obj 4"/>
      <sheetName val="Obj 5"/>
      <sheetName val="Obj 6"/>
      <sheetName val="Obj 7"/>
      <sheetName val="Obj 8"/>
      <sheetName val="Plan de Participación"/>
      <sheetName val="Aportes y respuestas"/>
      <sheetName val="Control de Cambios"/>
    </sheetNames>
    <sheetDataSet>
      <sheetData sheetId="0"/>
      <sheetData sheetId="1">
        <row r="27">
          <cell r="B27" t="str">
            <v>Identificación  de necesidades y diagnóstico</v>
          </cell>
          <cell r="C27" t="str">
            <v>En esta fase los ciudadanos participan en la construcción, la formulación o la expedición de una norma, política, plan, programa, proyecto, servicio o trámite. Para ello, los ciudadanos y grupos de interés aportan ideas, hechos, experiencias y propuestas para la caracterización de la situación abordada,  la identificación de las necesidades que se deben satisfacer y las problemáticas que se van a resolver.</v>
          </cell>
          <cell r="D27"/>
          <cell r="E27"/>
          <cell r="F27"/>
        </row>
        <row r="28">
          <cell r="B28" t="str">
            <v>Formulación participativa</v>
          </cell>
          <cell r="C28" t="str">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ell>
          <cell r="D28"/>
          <cell r="E28"/>
          <cell r="F28"/>
        </row>
        <row r="29">
          <cell r="B29" t="str">
            <v>Ejecución o implementación participativa</v>
          </cell>
          <cell r="C29" t="str">
            <v>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y grupos de interés para que se convierta en protagonista o productora de sus propias soluciones.</v>
          </cell>
          <cell r="D29"/>
          <cell r="E29"/>
          <cell r="F29"/>
        </row>
        <row r="30">
          <cell r="B30" t="str">
            <v>Evaluación y Control Ciudadanos</v>
          </cell>
          <cell r="C30" t="str">
            <v xml:space="preserve">En esta fase los ciudadanos participan en la evaluación y la vigilancia de los avances y los resultados de la gestión pública y de las políticas, planes, programas, proyectos, servicios o trámites. Aquí se desarrollan, igualmente, los procesos de rendición de cuentas para cumplir con el deber que tienen las entidades y los organismos públicos de responder ante los ciudadanos sobre las responsabilidades. </v>
          </cell>
          <cell r="D30"/>
          <cell r="E30"/>
          <cell r="F30"/>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
      <sheetName val="Obj 1"/>
      <sheetName val="Obj 2"/>
      <sheetName val="Obj 3"/>
      <sheetName val="Obj 4"/>
      <sheetName val="Obj 5"/>
      <sheetName val="Obj 6"/>
      <sheetName val="Obj 7"/>
      <sheetName val="Obj 8"/>
      <sheetName val="Plan de Participación"/>
      <sheetName val="Aportes y respuestas"/>
      <sheetName val="Control de Cambios"/>
    </sheetNames>
    <sheetDataSet>
      <sheetData sheetId="0"/>
      <sheetData sheetId="1">
        <row r="26">
          <cell r="B26" t="str">
            <v>Identificación  de necesidades y diagnóstico</v>
          </cell>
          <cell r="C26" t="str">
            <v xml:space="preserve">En esta fase los ciudadanos participan en la construcción, la formulación o la expedición de una norma, política, plan, programa, proyecto, servicio o trámite. Para ello, los ciudadanos y grupos de interés aportan ideas, hechos, experiencias y propuestas para la caracterización de la situación abordada,  la identificación de las necesidades que se deben satisfacer y las problemáticas que se van a resolver. </v>
          </cell>
          <cell r="D26"/>
          <cell r="E26"/>
          <cell r="F26"/>
        </row>
        <row r="27">
          <cell r="B27" t="str">
            <v>Formulación participativa</v>
          </cell>
          <cell r="C27" t="str">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ell>
          <cell r="D27"/>
          <cell r="E27"/>
          <cell r="F27"/>
        </row>
        <row r="28">
          <cell r="B28" t="str">
            <v>Ejecución o implementación participativa</v>
          </cell>
          <cell r="C28" t="str">
            <v>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y grupos de interés para que se convierta en protagonista o productora de sus propias soluciones.</v>
          </cell>
          <cell r="D28"/>
          <cell r="E28"/>
          <cell r="F28"/>
        </row>
        <row r="29">
          <cell r="B29" t="str">
            <v>Evaluación y Control Ciudadanos</v>
          </cell>
          <cell r="C29" t="str">
            <v xml:space="preserve">En esta fase los ciudadanos participan en la evaluación y la vigilancia de los avances y los resultados de la gestión pública y de las políticas, planes, programas, proyectos, servicios o trámites. Aquí se desarrollan, igualmente, los procesos de rendición de cuentas para cumplir con el deber que tienen las entidades y los organismos públicos de responder ante los ciudadanos sobre las responsabilidades. </v>
          </cell>
          <cell r="D29"/>
          <cell r="E29"/>
          <cell r="F29"/>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
      <sheetName val="Obj 1"/>
      <sheetName val="Obj 2"/>
      <sheetName val="Obj 3"/>
      <sheetName val="Obj 4"/>
      <sheetName val="Obj 5"/>
      <sheetName val="Obj 6"/>
      <sheetName val="Obj 7"/>
      <sheetName val="Obj 8"/>
      <sheetName val="Plan de Participación"/>
      <sheetName val="Aportes y respuestas"/>
      <sheetName val="Control de Cambios"/>
    </sheetNames>
    <sheetDataSet>
      <sheetData sheetId="0"/>
      <sheetData sheetId="1">
        <row r="27">
          <cell r="B27" t="str">
            <v>Identificación  de necesidades y diagnóstico</v>
          </cell>
          <cell r="C27" t="str">
            <v xml:space="preserve">En esta fase los ciudadanos participan en la construcción, la formulación o la expedición de una norma, política, plan, programa, proyecto, servicio o trámite. Para ello, los ciudadanos y grupos de interés aportan ideas, hechos, experiencias y propuestas para la caracterización de la situación abordada,  la identificación de las necesidades que se deben satisfacer y las problemáticas que se van a resolver. </v>
          </cell>
          <cell r="D27"/>
          <cell r="E27"/>
          <cell r="F27"/>
        </row>
        <row r="28">
          <cell r="B28" t="str">
            <v>Formulación participativa</v>
          </cell>
          <cell r="C28" t="str">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ell>
          <cell r="D28"/>
          <cell r="E28"/>
          <cell r="F28"/>
        </row>
        <row r="29">
          <cell r="B29" t="str">
            <v>Ejecución o implementación participativa</v>
          </cell>
          <cell r="C29" t="str">
            <v>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y grupos de interés para que se convierta en protagonista o productora de sus propias soluciones.</v>
          </cell>
          <cell r="D29"/>
          <cell r="E29"/>
          <cell r="F29"/>
        </row>
        <row r="30">
          <cell r="B30" t="str">
            <v>Evaluación y Control Ciudadanos</v>
          </cell>
          <cell r="C30" t="str">
            <v xml:space="preserve">En esta fase los ciudadanos participan en la evaluación y la vigilancia de los avances y los resultados de la gestión pública y de las políticas, planes, programas, proyectos, servicios o trámites. Aquí se desarrollan, igualmente, los procesos de rendición de cuentas para cumplir con el deber que tienen las entidades y los organismos públicos de responder ante los ciudadanos sobre las responsabilidades. </v>
          </cell>
          <cell r="D30"/>
          <cell r="E30"/>
          <cell r="F30"/>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
      <sheetName val="Obj 1"/>
      <sheetName val="Obj 2"/>
      <sheetName val="Obj 3"/>
      <sheetName val="Obj 4"/>
      <sheetName val="Obj 5"/>
      <sheetName val="Obj 6"/>
      <sheetName val="Obj 7"/>
      <sheetName val="Obj 8"/>
      <sheetName val="Plan de Participación"/>
      <sheetName val="Aportes y respuestas"/>
      <sheetName val="Control de Cambios"/>
    </sheetNames>
    <sheetDataSet>
      <sheetData sheetId="0"/>
      <sheetData sheetId="1">
        <row r="27">
          <cell r="B27" t="str">
            <v>Identificación  de necesidades y diagnóstico</v>
          </cell>
          <cell r="C27" t="str">
            <v>En esta fase los ciudadanos participan en la construcción, la formulación o la expedición de una norma, política, plan, programa, proyecto, servicio o trámite. Para ello, los ciudadanos y grupos de interés aportan ideas, hechos, experiencias y propuestas para la caracterización de la situación abordada,  la identificación de las necesidades que se deben satisfacer y las problemáticas que se van a resolver. (</v>
          </cell>
          <cell r="D27"/>
          <cell r="E27"/>
          <cell r="F27"/>
        </row>
        <row r="28">
          <cell r="B28" t="str">
            <v>Formulación participativa</v>
          </cell>
          <cell r="C28" t="str">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ell>
          <cell r="D28"/>
          <cell r="E28"/>
          <cell r="F28"/>
        </row>
        <row r="29">
          <cell r="B29" t="str">
            <v>Ejecución o implementación participativa</v>
          </cell>
          <cell r="C29" t="str">
            <v>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y grupos de interés para que se convierta en protagonista o productora de sus propias soluciones.</v>
          </cell>
          <cell r="D29"/>
          <cell r="E29"/>
          <cell r="F29"/>
        </row>
        <row r="30">
          <cell r="B30" t="str">
            <v>Evaluación y Control Ciudadanos</v>
          </cell>
          <cell r="C30" t="str">
            <v xml:space="preserve">En esta fase los ciudadanos participan en la evaluación y la vigilancia de los avances y los resultados de la gestión pública y de las políticas, planes, programas, proyectos, servicios o trámites. Aquí se desarrollan, igualmente, los procesos de rendición de cuentas para cumplir con el deber que tienen las entidades y los organismos públicos de responder ante los ciudadanos sobre las responsabilidades. </v>
          </cell>
          <cell r="D30"/>
          <cell r="E30"/>
          <cell r="F30"/>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
      <sheetName val="Obj 1"/>
      <sheetName val="Obj 2"/>
      <sheetName val="Obj 3"/>
      <sheetName val="Obj 4"/>
      <sheetName val="Obj 5"/>
      <sheetName val="Obj 6"/>
      <sheetName val="Obj 7"/>
      <sheetName val="Obj 8"/>
      <sheetName val="Plan de Participación"/>
      <sheetName val="Aportes y respuestas"/>
      <sheetName val="Control de Cambios"/>
    </sheetNames>
    <sheetDataSet>
      <sheetData sheetId="0"/>
      <sheetData sheetId="1">
        <row r="27">
          <cell r="B27" t="str">
            <v>Identificación  de necesidades y diagnóstico</v>
          </cell>
          <cell r="C27" t="str">
            <v xml:space="preserve">En esta fase los ciudadanos participan en la construcción, la formulación o la expedición de una norma, política, plan, programa, proyecto, servicio o trámite. Para ello, los ciudadanos y grupos de interés aportan ideas, hechos, experiencias y propuestas para la caracterización de la situación abordada,  la identificación de las necesidades que se deben satisfacer y las problemáticas que se van a resolver. </v>
          </cell>
          <cell r="D27"/>
          <cell r="E27"/>
          <cell r="F27"/>
        </row>
        <row r="28">
          <cell r="B28" t="str">
            <v>Formulación participativa</v>
          </cell>
          <cell r="C28" t="str">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ell>
          <cell r="D28"/>
          <cell r="E28"/>
          <cell r="F28"/>
        </row>
        <row r="29">
          <cell r="B29" t="str">
            <v>Ejecución o implementación participativa</v>
          </cell>
          <cell r="C29" t="str">
            <v>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y grupos de interés para que se convierta en protagonista o productora de sus propias soluciones.</v>
          </cell>
          <cell r="D29"/>
          <cell r="E29"/>
          <cell r="F29"/>
        </row>
        <row r="30">
          <cell r="B30" t="str">
            <v>Evaluación y Control Ciudadanos</v>
          </cell>
          <cell r="C30" t="str">
            <v xml:space="preserve">En esta fase los ciudadanos participan en la evaluación y la vigilancia de los avances y los resultados de la gestión pública y de las políticas, planes, programas, proyectos, servicios o trámites. Aquí se desarrollan, igualmente, los procesos de rendición de cuentas para cumplir con el deber que tienen las entidades y los organismos públicos de responder ante los ciudadanos sobre las responsabilidades. </v>
          </cell>
          <cell r="D30"/>
          <cell r="E30"/>
          <cell r="F30"/>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M47"/>
  <sheetViews>
    <sheetView view="pageBreakPreview" topLeftCell="A37" zoomScale="110" zoomScaleNormal="90" zoomScaleSheetLayoutView="110" workbookViewId="0">
      <selection activeCell="G10" sqref="G10"/>
    </sheetView>
  </sheetViews>
  <sheetFormatPr baseColWidth="10" defaultColWidth="11.44140625" defaultRowHeight="13.8" x14ac:dyDescent="0.25"/>
  <cols>
    <col min="1" max="1" width="0.6640625" style="47" customWidth="1"/>
    <col min="2" max="2" width="8.109375" style="47" customWidth="1"/>
    <col min="3" max="5" width="8" style="47" customWidth="1"/>
    <col min="6" max="6" width="11.44140625" style="47"/>
    <col min="7" max="8" width="9" style="47" customWidth="1"/>
    <col min="9" max="16384" width="11.44140625" style="47"/>
  </cols>
  <sheetData>
    <row r="1" spans="2:10" ht="14.4" thickBot="1" x14ac:dyDescent="0.3"/>
    <row r="2" spans="2:10" x14ac:dyDescent="0.25">
      <c r="B2" s="51"/>
      <c r="C2" s="52"/>
      <c r="D2" s="52"/>
      <c r="E2" s="52"/>
      <c r="F2" s="52"/>
      <c r="G2" s="52"/>
      <c r="H2" s="52"/>
      <c r="I2" s="52"/>
      <c r="J2" s="53"/>
    </row>
    <row r="3" spans="2:10" ht="26.25" customHeight="1" x14ac:dyDescent="0.25">
      <c r="B3" s="54"/>
      <c r="J3" s="55"/>
    </row>
    <row r="4" spans="2:10" x14ac:dyDescent="0.25">
      <c r="B4" s="54"/>
      <c r="J4" s="55"/>
    </row>
    <row r="5" spans="2:10" x14ac:dyDescent="0.25">
      <c r="B5" s="54"/>
      <c r="J5" s="55"/>
    </row>
    <row r="6" spans="2:10" x14ac:dyDescent="0.25">
      <c r="B6" s="54"/>
      <c r="J6" s="55"/>
    </row>
    <row r="7" spans="2:10" x14ac:dyDescent="0.25">
      <c r="B7" s="54"/>
      <c r="J7" s="55"/>
    </row>
    <row r="8" spans="2:10" x14ac:dyDescent="0.25">
      <c r="B8" s="54"/>
      <c r="J8" s="55"/>
    </row>
    <row r="9" spans="2:10" x14ac:dyDescent="0.25">
      <c r="B9" s="54"/>
      <c r="J9" s="55"/>
    </row>
    <row r="10" spans="2:10" x14ac:dyDescent="0.25">
      <c r="B10" s="54"/>
      <c r="J10" s="55"/>
    </row>
    <row r="11" spans="2:10" x14ac:dyDescent="0.25">
      <c r="B11" s="54"/>
      <c r="J11" s="55"/>
    </row>
    <row r="12" spans="2:10" x14ac:dyDescent="0.25">
      <c r="B12" s="54"/>
      <c r="J12" s="55"/>
    </row>
    <row r="13" spans="2:10" x14ac:dyDescent="0.25">
      <c r="B13" s="54"/>
      <c r="J13" s="55"/>
    </row>
    <row r="14" spans="2:10" x14ac:dyDescent="0.25">
      <c r="B14" s="54"/>
      <c r="J14" s="55"/>
    </row>
    <row r="15" spans="2:10" ht="6" customHeight="1" x14ac:dyDescent="0.25">
      <c r="B15" s="54"/>
      <c r="J15" s="55"/>
    </row>
    <row r="16" spans="2:10" ht="6" customHeight="1" x14ac:dyDescent="0.25">
      <c r="B16" s="54"/>
      <c r="J16" s="55"/>
    </row>
    <row r="17" spans="2:10" x14ac:dyDescent="0.25">
      <c r="B17" s="54"/>
      <c r="J17" s="55"/>
    </row>
    <row r="18" spans="2:10" x14ac:dyDescent="0.25">
      <c r="B18" s="54"/>
      <c r="J18" s="55"/>
    </row>
    <row r="19" spans="2:10" x14ac:dyDescent="0.25">
      <c r="B19" s="54"/>
      <c r="J19" s="55"/>
    </row>
    <row r="20" spans="2:10" x14ac:dyDescent="0.25">
      <c r="B20" s="54"/>
      <c r="J20" s="55"/>
    </row>
    <row r="21" spans="2:10" x14ac:dyDescent="0.25">
      <c r="B21" s="54"/>
      <c r="J21" s="55"/>
    </row>
    <row r="22" spans="2:10" x14ac:dyDescent="0.25">
      <c r="B22" s="54"/>
      <c r="J22" s="55"/>
    </row>
    <row r="23" spans="2:10" x14ac:dyDescent="0.25">
      <c r="B23" s="54"/>
      <c r="J23" s="55"/>
    </row>
    <row r="24" spans="2:10" x14ac:dyDescent="0.25">
      <c r="B24" s="54"/>
      <c r="J24" s="55"/>
    </row>
    <row r="25" spans="2:10" x14ac:dyDescent="0.25">
      <c r="B25" s="54"/>
      <c r="J25" s="55"/>
    </row>
    <row r="26" spans="2:10" x14ac:dyDescent="0.25">
      <c r="B26" s="54"/>
      <c r="J26" s="55"/>
    </row>
    <row r="27" spans="2:10" x14ac:dyDescent="0.25">
      <c r="B27" s="54"/>
      <c r="J27" s="55"/>
    </row>
    <row r="28" spans="2:10" ht="7.5" customHeight="1" x14ac:dyDescent="0.25">
      <c r="B28" s="54"/>
      <c r="J28" s="55"/>
    </row>
    <row r="29" spans="2:10" ht="7.5" customHeight="1" x14ac:dyDescent="0.25">
      <c r="B29" s="54"/>
      <c r="J29" s="55"/>
    </row>
    <row r="30" spans="2:10" x14ac:dyDescent="0.25">
      <c r="B30" s="54"/>
      <c r="J30" s="55"/>
    </row>
    <row r="31" spans="2:10" x14ac:dyDescent="0.25">
      <c r="B31" s="54"/>
      <c r="J31" s="55"/>
    </row>
    <row r="32" spans="2:10" x14ac:dyDescent="0.25">
      <c r="B32" s="54"/>
      <c r="J32" s="55"/>
    </row>
    <row r="33" spans="2:13" x14ac:dyDescent="0.25">
      <c r="B33" s="54"/>
      <c r="J33" s="55"/>
    </row>
    <row r="34" spans="2:13" x14ac:dyDescent="0.25">
      <c r="B34" s="54"/>
      <c r="J34" s="55"/>
    </row>
    <row r="35" spans="2:13" x14ac:dyDescent="0.25">
      <c r="B35" s="54"/>
      <c r="J35" s="55"/>
    </row>
    <row r="36" spans="2:13" x14ac:dyDescent="0.25">
      <c r="B36" s="54"/>
      <c r="J36" s="55"/>
    </row>
    <row r="37" spans="2:13" x14ac:dyDescent="0.25">
      <c r="B37" s="54"/>
      <c r="J37" s="55"/>
    </row>
    <row r="38" spans="2:13" x14ac:dyDescent="0.25">
      <c r="B38" s="54"/>
      <c r="J38" s="55"/>
    </row>
    <row r="39" spans="2:13" ht="7.5" customHeight="1" x14ac:dyDescent="0.25">
      <c r="B39" s="54"/>
      <c r="J39" s="55"/>
    </row>
    <row r="40" spans="2:13" ht="7.5" customHeight="1" x14ac:dyDescent="0.25">
      <c r="B40" s="54"/>
      <c r="J40" s="55"/>
    </row>
    <row r="41" spans="2:13" x14ac:dyDescent="0.25">
      <c r="B41" s="54"/>
      <c r="J41" s="55"/>
    </row>
    <row r="42" spans="2:13" x14ac:dyDescent="0.25">
      <c r="B42" s="54"/>
      <c r="J42" s="55"/>
    </row>
    <row r="43" spans="2:13" x14ac:dyDescent="0.25">
      <c r="B43" s="54"/>
      <c r="J43" s="55"/>
    </row>
    <row r="44" spans="2:13" x14ac:dyDescent="0.25">
      <c r="B44" s="54"/>
      <c r="J44" s="55"/>
    </row>
    <row r="45" spans="2:13" x14ac:dyDescent="0.25">
      <c r="B45" s="54"/>
      <c r="J45" s="55"/>
    </row>
    <row r="46" spans="2:13" x14ac:dyDescent="0.25">
      <c r="B46" s="54"/>
      <c r="J46" s="55"/>
    </row>
    <row r="47" spans="2:13" ht="35.25" customHeight="1" thickBot="1" x14ac:dyDescent="0.3">
      <c r="B47" s="145" t="s">
        <v>486</v>
      </c>
      <c r="C47" s="146"/>
      <c r="D47" s="56"/>
      <c r="E47" s="56"/>
      <c r="F47" s="56"/>
      <c r="G47" s="56"/>
      <c r="H47" s="56"/>
      <c r="I47" s="56"/>
      <c r="J47" s="57"/>
      <c r="M47" s="58"/>
    </row>
  </sheetData>
  <mergeCells count="1">
    <mergeCell ref="B47:C47"/>
  </mergeCells>
  <printOptions horizontalCentered="1" verticalCentered="1"/>
  <pageMargins left="0.31496062992125984" right="0.31496062992125984" top="0.35433070866141736" bottom="0.55118110236220474" header="0.31496062992125984" footer="0.31496062992125984"/>
  <pageSetup orientation="portrait" r:id="rId1"/>
  <headerFooter differentFirst="1">
    <oddFooter>&amp;R&amp;"Arial,Negrita"&amp;12 Página &amp;P  de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2:R22"/>
  <sheetViews>
    <sheetView topLeftCell="A15" zoomScale="80" zoomScaleNormal="80" workbookViewId="0">
      <pane xSplit="2" topLeftCell="C1" activePane="topRight" state="frozen"/>
      <selection pane="topRight" activeCell="C19" sqref="C19"/>
    </sheetView>
  </sheetViews>
  <sheetFormatPr baseColWidth="10" defaultColWidth="11.44140625" defaultRowHeight="13.8" x14ac:dyDescent="0.25"/>
  <cols>
    <col min="1" max="1" width="3.109375" style="3" customWidth="1"/>
    <col min="2" max="2" width="42.6640625" style="3" customWidth="1"/>
    <col min="3" max="7" width="20.6640625" style="3" customWidth="1"/>
    <col min="8" max="8" width="24.33203125" style="3" customWidth="1"/>
    <col min="9" max="13" width="20.6640625" style="3" customWidth="1"/>
    <col min="14" max="14" width="21.109375" style="3" customWidth="1"/>
    <col min="15" max="15" width="3.109375" style="3" customWidth="1"/>
    <col min="16" max="16" width="31.33203125" style="3" customWidth="1"/>
    <col min="17" max="17" width="16.33203125" style="3" customWidth="1"/>
    <col min="18" max="18" width="3.109375" style="3" customWidth="1"/>
    <col min="19" max="19" width="6.88671875" style="3" customWidth="1"/>
    <col min="20" max="16384" width="11.44140625" style="3"/>
  </cols>
  <sheetData>
    <row r="2" spans="2:18" ht="36" customHeight="1" x14ac:dyDescent="0.25">
      <c r="B2" s="1" t="s">
        <v>337</v>
      </c>
      <c r="C2" s="159" t="s">
        <v>336</v>
      </c>
      <c r="D2" s="159"/>
      <c r="E2" s="159"/>
      <c r="F2" s="159"/>
      <c r="G2" s="159"/>
      <c r="H2" s="159"/>
      <c r="I2" s="159"/>
      <c r="J2" s="159"/>
      <c r="K2" s="159"/>
      <c r="L2" s="159"/>
      <c r="M2" s="159"/>
      <c r="N2" s="159"/>
      <c r="O2" s="2"/>
      <c r="R2" s="2"/>
    </row>
    <row r="3" spans="2:18" x14ac:dyDescent="0.25">
      <c r="C3" s="4"/>
      <c r="D3" s="4"/>
      <c r="E3" s="4"/>
      <c r="F3" s="4"/>
      <c r="G3" s="4"/>
      <c r="H3" s="4"/>
      <c r="I3" s="4"/>
      <c r="J3" s="4"/>
      <c r="K3" s="4"/>
      <c r="L3" s="4"/>
      <c r="M3" s="4"/>
      <c r="N3" s="4"/>
      <c r="O3" s="4"/>
      <c r="R3" s="4"/>
    </row>
    <row r="4" spans="2:18" ht="29.25" customHeight="1" x14ac:dyDescent="0.25">
      <c r="B4" s="1" t="s">
        <v>338</v>
      </c>
      <c r="C4" s="159" t="s">
        <v>139</v>
      </c>
      <c r="D4" s="159"/>
      <c r="E4" s="159"/>
      <c r="F4" s="159"/>
      <c r="G4" s="159"/>
      <c r="H4" s="159"/>
      <c r="I4" s="159"/>
      <c r="J4" s="159"/>
      <c r="K4" s="159"/>
      <c r="L4" s="159"/>
      <c r="M4" s="159"/>
      <c r="N4" s="159"/>
      <c r="O4" s="2"/>
      <c r="R4" s="2"/>
    </row>
    <row r="5" spans="2:18" ht="15" customHeight="1" x14ac:dyDescent="0.25">
      <c r="B5" s="5"/>
      <c r="C5" s="6"/>
      <c r="D5" s="6"/>
      <c r="E5" s="6"/>
      <c r="F5" s="6"/>
      <c r="G5" s="6"/>
      <c r="H5" s="6"/>
      <c r="I5" s="6"/>
      <c r="J5" s="6"/>
      <c r="K5" s="6"/>
      <c r="L5" s="6"/>
      <c r="M5" s="6"/>
      <c r="N5" s="6"/>
      <c r="O5" s="6"/>
      <c r="R5" s="6"/>
    </row>
    <row r="6" spans="2:18" ht="16.5" customHeight="1" x14ac:dyDescent="0.25">
      <c r="B6" s="160" t="s">
        <v>0</v>
      </c>
      <c r="C6" s="151" t="s">
        <v>13</v>
      </c>
      <c r="D6" s="152"/>
      <c r="E6" s="152"/>
      <c r="F6" s="153"/>
      <c r="G6" s="151" t="s">
        <v>2</v>
      </c>
      <c r="H6" s="152"/>
      <c r="I6" s="152"/>
      <c r="J6" s="152"/>
      <c r="K6" s="152"/>
      <c r="L6" s="152"/>
      <c r="M6" s="153"/>
      <c r="N6" s="154" t="s">
        <v>3</v>
      </c>
      <c r="O6" s="7"/>
      <c r="P6" s="158" t="s">
        <v>11</v>
      </c>
      <c r="Q6" s="158"/>
      <c r="R6" s="7"/>
    </row>
    <row r="7" spans="2:18" ht="31.5" customHeight="1" x14ac:dyDescent="0.25">
      <c r="B7" s="160"/>
      <c r="C7" s="20" t="s">
        <v>9</v>
      </c>
      <c r="D7" s="20" t="s">
        <v>10</v>
      </c>
      <c r="E7" s="20" t="s">
        <v>1</v>
      </c>
      <c r="F7" s="20" t="s">
        <v>16</v>
      </c>
      <c r="G7" s="20" t="s">
        <v>14</v>
      </c>
      <c r="H7" s="24" t="s">
        <v>15</v>
      </c>
      <c r="I7" s="20" t="s">
        <v>18</v>
      </c>
      <c r="J7" s="24" t="s">
        <v>17</v>
      </c>
      <c r="K7" s="20" t="s">
        <v>19</v>
      </c>
      <c r="L7" s="24" t="s">
        <v>20</v>
      </c>
      <c r="M7" s="20" t="s">
        <v>4</v>
      </c>
      <c r="N7" s="154"/>
      <c r="O7" s="7"/>
      <c r="P7" s="8" t="s">
        <v>26</v>
      </c>
      <c r="Q7" s="8" t="s">
        <v>5</v>
      </c>
      <c r="R7" s="7"/>
    </row>
    <row r="8" spans="2:18" ht="55.2" x14ac:dyDescent="0.25">
      <c r="B8" s="164" t="s">
        <v>339</v>
      </c>
      <c r="C8" s="155">
        <v>1750000000</v>
      </c>
      <c r="D8" s="167">
        <v>0</v>
      </c>
      <c r="E8" s="167">
        <v>0</v>
      </c>
      <c r="F8" s="173">
        <f>+C8+D8+E8</f>
        <v>1750000000</v>
      </c>
      <c r="G8" s="155">
        <v>3150000000</v>
      </c>
      <c r="H8" s="155"/>
      <c r="I8" s="167">
        <v>0</v>
      </c>
      <c r="J8" s="167"/>
      <c r="K8" s="167">
        <v>5000000000</v>
      </c>
      <c r="L8" s="167" t="s">
        <v>30</v>
      </c>
      <c r="M8" s="167">
        <f>+G8+I8+K8</f>
        <v>8150000000</v>
      </c>
      <c r="N8" s="170">
        <f>+F8+M8</f>
        <v>9900000000</v>
      </c>
      <c r="O8" s="11"/>
      <c r="P8" s="12" t="s">
        <v>341</v>
      </c>
      <c r="Q8" s="34">
        <v>22000</v>
      </c>
      <c r="R8" s="11"/>
    </row>
    <row r="9" spans="2:18" ht="15" x14ac:dyDescent="0.25">
      <c r="B9" s="166"/>
      <c r="C9" s="157"/>
      <c r="D9" s="169"/>
      <c r="E9" s="169"/>
      <c r="F9" s="175"/>
      <c r="G9" s="157"/>
      <c r="H9" s="157"/>
      <c r="I9" s="169"/>
      <c r="J9" s="169"/>
      <c r="K9" s="169"/>
      <c r="L9" s="169"/>
      <c r="M9" s="169"/>
      <c r="N9" s="172"/>
      <c r="O9" s="11"/>
      <c r="P9" s="12" t="s">
        <v>340</v>
      </c>
      <c r="Q9" s="34">
        <v>11</v>
      </c>
      <c r="R9" s="11"/>
    </row>
    <row r="10" spans="2:18" ht="55.2" x14ac:dyDescent="0.25">
      <c r="B10" s="21" t="s">
        <v>342</v>
      </c>
      <c r="C10" s="28">
        <v>500000000</v>
      </c>
      <c r="D10" s="9">
        <v>0</v>
      </c>
      <c r="E10" s="9">
        <v>0</v>
      </c>
      <c r="F10" s="27">
        <f t="shared" ref="F10:F15" si="0">+C10+D10+E10</f>
        <v>500000000</v>
      </c>
      <c r="G10" s="28">
        <v>500000000</v>
      </c>
      <c r="H10" s="28"/>
      <c r="I10" s="9">
        <v>0</v>
      </c>
      <c r="J10" s="9"/>
      <c r="K10" s="9">
        <v>0</v>
      </c>
      <c r="L10" s="9"/>
      <c r="M10" s="9">
        <f t="shared" ref="M10:M15" si="1">+G10+I10+K10</f>
        <v>500000000</v>
      </c>
      <c r="N10" s="30">
        <f t="shared" ref="N10:N15" si="2">+F10+M10</f>
        <v>1000000000</v>
      </c>
      <c r="O10" s="11"/>
      <c r="P10" s="12" t="s">
        <v>341</v>
      </c>
      <c r="Q10" s="34">
        <v>460000</v>
      </c>
      <c r="R10" s="11"/>
    </row>
    <row r="11" spans="2:18" ht="15" x14ac:dyDescent="0.25">
      <c r="B11" s="21" t="s">
        <v>343</v>
      </c>
      <c r="C11" s="28">
        <v>700000000</v>
      </c>
      <c r="D11" s="9">
        <v>0</v>
      </c>
      <c r="E11" s="9">
        <v>0</v>
      </c>
      <c r="F11" s="27">
        <f t="shared" si="0"/>
        <v>700000000</v>
      </c>
      <c r="G11" s="28">
        <v>500000000</v>
      </c>
      <c r="H11" s="28"/>
      <c r="I11" s="9">
        <v>0</v>
      </c>
      <c r="J11" s="9"/>
      <c r="K11" s="9">
        <v>0</v>
      </c>
      <c r="L11" s="9"/>
      <c r="M11" s="9">
        <f t="shared" si="1"/>
        <v>500000000</v>
      </c>
      <c r="N11" s="30">
        <f t="shared" si="2"/>
        <v>1200000000</v>
      </c>
      <c r="O11" s="11"/>
      <c r="P11" s="12"/>
      <c r="Q11" s="34"/>
      <c r="R11" s="11"/>
    </row>
    <row r="12" spans="2:18" ht="15" x14ac:dyDescent="0.25">
      <c r="B12" s="21" t="s">
        <v>344</v>
      </c>
      <c r="C12" s="9">
        <v>0</v>
      </c>
      <c r="D12" s="9">
        <v>0</v>
      </c>
      <c r="E12" s="9">
        <v>0</v>
      </c>
      <c r="F12" s="27">
        <f t="shared" si="0"/>
        <v>0</v>
      </c>
      <c r="G12" s="28">
        <v>100000000</v>
      </c>
      <c r="H12" s="28" t="s">
        <v>345</v>
      </c>
      <c r="I12" s="9">
        <v>0</v>
      </c>
      <c r="J12" s="9"/>
      <c r="K12" s="9">
        <v>0</v>
      </c>
      <c r="L12" s="9"/>
      <c r="M12" s="9">
        <f t="shared" si="1"/>
        <v>100000000</v>
      </c>
      <c r="N12" s="30">
        <f t="shared" si="2"/>
        <v>100000000</v>
      </c>
      <c r="O12" s="11"/>
      <c r="P12" s="12"/>
      <c r="Q12" s="34"/>
      <c r="R12" s="11"/>
    </row>
    <row r="13" spans="2:18" ht="15" x14ac:dyDescent="0.25">
      <c r="B13" s="21" t="s">
        <v>346</v>
      </c>
      <c r="C13" s="9">
        <v>0</v>
      </c>
      <c r="D13" s="9">
        <v>0</v>
      </c>
      <c r="E13" s="9">
        <v>0</v>
      </c>
      <c r="F13" s="27">
        <f t="shared" si="0"/>
        <v>0</v>
      </c>
      <c r="G13" s="9">
        <v>0</v>
      </c>
      <c r="H13" s="9"/>
      <c r="I13" s="9">
        <v>0</v>
      </c>
      <c r="J13" s="9"/>
      <c r="K13" s="9">
        <v>4000000000</v>
      </c>
      <c r="L13" s="9" t="s">
        <v>30</v>
      </c>
      <c r="M13" s="9">
        <f t="shared" si="1"/>
        <v>4000000000</v>
      </c>
      <c r="N13" s="30">
        <f t="shared" si="2"/>
        <v>4000000000</v>
      </c>
      <c r="O13" s="11"/>
      <c r="P13" s="12"/>
      <c r="Q13" s="34"/>
      <c r="R13" s="11"/>
    </row>
    <row r="14" spans="2:18" ht="15" x14ac:dyDescent="0.25">
      <c r="B14" s="21" t="s">
        <v>347</v>
      </c>
      <c r="C14" s="9">
        <v>0</v>
      </c>
      <c r="D14" s="9">
        <v>0</v>
      </c>
      <c r="E14" s="9">
        <v>0</v>
      </c>
      <c r="F14" s="27">
        <f t="shared" si="0"/>
        <v>0</v>
      </c>
      <c r="G14" s="9">
        <v>0</v>
      </c>
      <c r="H14" s="9"/>
      <c r="I14" s="9">
        <v>0</v>
      </c>
      <c r="J14" s="9"/>
      <c r="K14" s="9">
        <v>28000000000</v>
      </c>
      <c r="L14" s="9" t="s">
        <v>30</v>
      </c>
      <c r="M14" s="9">
        <f t="shared" si="1"/>
        <v>28000000000</v>
      </c>
      <c r="N14" s="30">
        <f t="shared" si="2"/>
        <v>28000000000</v>
      </c>
      <c r="O14" s="11"/>
      <c r="P14" s="12"/>
      <c r="Q14" s="34"/>
      <c r="R14" s="11"/>
    </row>
    <row r="15" spans="2:18" ht="27.6" x14ac:dyDescent="0.25">
      <c r="B15" s="21" t="s">
        <v>348</v>
      </c>
      <c r="C15" s="9">
        <v>0</v>
      </c>
      <c r="D15" s="9">
        <v>0</v>
      </c>
      <c r="E15" s="9">
        <v>0</v>
      </c>
      <c r="F15" s="27">
        <f t="shared" si="0"/>
        <v>0</v>
      </c>
      <c r="G15" s="9">
        <v>0</v>
      </c>
      <c r="H15" s="9"/>
      <c r="I15" s="9">
        <v>0</v>
      </c>
      <c r="J15" s="9"/>
      <c r="K15" s="9">
        <v>4000000000</v>
      </c>
      <c r="L15" s="9" t="s">
        <v>30</v>
      </c>
      <c r="M15" s="9">
        <f t="shared" si="1"/>
        <v>4000000000</v>
      </c>
      <c r="N15" s="30">
        <f t="shared" si="2"/>
        <v>4000000000</v>
      </c>
      <c r="O15" s="11"/>
      <c r="P15" s="12" t="s">
        <v>62</v>
      </c>
      <c r="Q15" s="34">
        <v>15</v>
      </c>
      <c r="R15" s="11"/>
    </row>
    <row r="16" spans="2:18" ht="55.2" x14ac:dyDescent="0.25">
      <c r="B16" s="14" t="s">
        <v>6</v>
      </c>
      <c r="C16" s="15">
        <f>SUM(C8:C15)</f>
        <v>2950000000</v>
      </c>
      <c r="D16" s="15">
        <f>SUM(D8:D15)</f>
        <v>0</v>
      </c>
      <c r="E16" s="15">
        <f>SUM(E8:E15)</f>
        <v>0</v>
      </c>
      <c r="F16" s="15">
        <f>SUM(F8:F15)</f>
        <v>2950000000</v>
      </c>
      <c r="G16" s="15">
        <f>SUM(G8:G15)</f>
        <v>4250000000</v>
      </c>
      <c r="I16" s="15">
        <f>SUM(I8:I15)</f>
        <v>0</v>
      </c>
      <c r="K16" s="15">
        <f>SUM(K8:K15)</f>
        <v>41000000000</v>
      </c>
      <c r="M16" s="31">
        <f>SUM(M8:M15)</f>
        <v>45250000000</v>
      </c>
      <c r="N16" s="31">
        <f>SUM(N8:N15)</f>
        <v>48200000000</v>
      </c>
      <c r="O16" s="16"/>
      <c r="P16" s="43" t="s">
        <v>341</v>
      </c>
      <c r="Q16" s="40">
        <f>+Q8+Q10</f>
        <v>482000</v>
      </c>
      <c r="R16" s="16"/>
    </row>
    <row r="17" spans="1:17" x14ac:dyDescent="0.25">
      <c r="P17" s="43" t="s">
        <v>340</v>
      </c>
      <c r="Q17" s="40">
        <f>+Q9</f>
        <v>11</v>
      </c>
    </row>
    <row r="18" spans="1:17" ht="27.6" x14ac:dyDescent="0.25">
      <c r="B18" s="14" t="s">
        <v>12</v>
      </c>
      <c r="C18" s="46">
        <f>F16</f>
        <v>2950000000</v>
      </c>
      <c r="D18" s="22"/>
      <c r="P18" s="43" t="s">
        <v>62</v>
      </c>
      <c r="Q18" s="40">
        <f>+Q15</f>
        <v>15</v>
      </c>
    </row>
    <row r="19" spans="1:17" ht="15.6" x14ac:dyDescent="0.25">
      <c r="B19" s="14" t="s">
        <v>7</v>
      </c>
      <c r="C19" s="17">
        <f>+M16</f>
        <v>45250000000</v>
      </c>
      <c r="D19" s="22"/>
    </row>
    <row r="20" spans="1:17" ht="15.6" x14ac:dyDescent="0.25">
      <c r="B20" s="14" t="s">
        <v>3</v>
      </c>
      <c r="C20" s="18">
        <f>+C18+C19</f>
        <v>48200000000</v>
      </c>
      <c r="D20" s="23"/>
    </row>
    <row r="22" spans="1:17" x14ac:dyDescent="0.25">
      <c r="A22" s="25"/>
      <c r="B22" s="25"/>
      <c r="C22" s="25"/>
      <c r="D22" s="25"/>
      <c r="E22" s="25"/>
      <c r="F22" s="25"/>
      <c r="G22" s="25"/>
      <c r="H22" s="25"/>
      <c r="I22" s="25"/>
      <c r="J22" s="25"/>
      <c r="K22" s="25"/>
      <c r="L22" s="25"/>
      <c r="M22" s="25"/>
      <c r="N22" s="25"/>
      <c r="O22" s="25"/>
      <c r="P22" s="25"/>
      <c r="Q22" s="25"/>
    </row>
  </sheetData>
  <mergeCells count="20">
    <mergeCell ref="P6:Q6"/>
    <mergeCell ref="C2:N2"/>
    <mergeCell ref="C4:N4"/>
    <mergeCell ref="K8:K9"/>
    <mergeCell ref="L8:L9"/>
    <mergeCell ref="M8:M9"/>
    <mergeCell ref="N8:N9"/>
    <mergeCell ref="B6:B7"/>
    <mergeCell ref="C6:F6"/>
    <mergeCell ref="G6:M6"/>
    <mergeCell ref="N6:N7"/>
    <mergeCell ref="G8:G9"/>
    <mergeCell ref="B8:B9"/>
    <mergeCell ref="C8:C9"/>
    <mergeCell ref="D8:D9"/>
    <mergeCell ref="E8:E9"/>
    <mergeCell ref="F8:F9"/>
    <mergeCell ref="H8:H9"/>
    <mergeCell ref="I8:I9"/>
    <mergeCell ref="J8:J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AV142"/>
  <sheetViews>
    <sheetView showGridLines="0" zoomScale="50" zoomScaleNormal="50" zoomScaleSheetLayoutView="10" workbookViewId="0">
      <selection activeCell="G29" sqref="G29:G32"/>
    </sheetView>
  </sheetViews>
  <sheetFormatPr baseColWidth="10" defaultColWidth="11.44140625" defaultRowHeight="30" customHeight="1" x14ac:dyDescent="0.25"/>
  <cols>
    <col min="1" max="2" width="7.33203125" style="47" customWidth="1"/>
    <col min="3" max="3" width="30.33203125" style="47" customWidth="1"/>
    <col min="4" max="4" width="16" style="75" customWidth="1"/>
    <col min="5" max="5" width="28.44140625" style="47" customWidth="1"/>
    <col min="6" max="6" width="22" style="75" customWidth="1"/>
    <col min="7" max="7" width="23.6640625" style="75" customWidth="1"/>
    <col min="8" max="8" width="21.44140625" style="75" customWidth="1"/>
    <col min="9" max="9" width="23.109375" style="75" customWidth="1"/>
    <col min="10" max="10" width="24.109375" style="75" customWidth="1"/>
    <col min="11" max="11" width="25.6640625" style="47" customWidth="1"/>
    <col min="12" max="12" width="25.33203125" style="47" customWidth="1"/>
    <col min="13" max="13" width="41.88671875" style="47" customWidth="1"/>
    <col min="14" max="14" width="22.109375" style="47" customWidth="1"/>
    <col min="15" max="15" width="35.44140625" style="47" customWidth="1"/>
    <col min="16" max="16" width="18.44140625" style="47" customWidth="1"/>
    <col min="17" max="17" width="42" style="47" customWidth="1"/>
    <col min="18" max="19" width="33.109375" style="47" customWidth="1"/>
    <col min="20" max="20" width="23.88671875" style="47" customWidth="1"/>
    <col min="21" max="21" width="17.88671875" style="47" customWidth="1"/>
    <col min="22" max="22" width="64" style="47" customWidth="1"/>
    <col min="23" max="23" width="37.6640625" style="47" customWidth="1"/>
    <col min="24" max="24" width="18.109375" style="47" customWidth="1"/>
    <col min="25" max="25" width="26.109375" style="47" customWidth="1"/>
    <col min="26" max="26" width="90.109375" style="47" customWidth="1"/>
    <col min="27" max="27" width="14.109375" style="47" customWidth="1"/>
    <col min="28" max="28" width="24.6640625" style="47" customWidth="1"/>
    <col min="29" max="29" width="22.88671875" style="47" customWidth="1"/>
    <col min="30" max="30" width="16.44140625" style="47" customWidth="1"/>
    <col min="31" max="31" width="59.109375" style="47" customWidth="1"/>
    <col min="32" max="32" width="16.6640625" style="47" customWidth="1"/>
    <col min="33" max="33" width="61.88671875" style="47" customWidth="1"/>
    <col min="34" max="34" width="53.6640625" style="47" customWidth="1"/>
    <col min="35" max="35" width="45.6640625" style="47" customWidth="1"/>
    <col min="36" max="48" width="19.88671875" style="47" customWidth="1"/>
    <col min="49" max="16384" width="11.44140625" style="47"/>
  </cols>
  <sheetData>
    <row r="1" spans="1:48" ht="30" customHeight="1" x14ac:dyDescent="0.25">
      <c r="A1" s="221"/>
      <c r="B1" s="222"/>
      <c r="C1" s="222"/>
      <c r="D1" s="222"/>
      <c r="E1" s="223"/>
      <c r="F1" s="196" t="s">
        <v>677</v>
      </c>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59" t="s">
        <v>490</v>
      </c>
    </row>
    <row r="2" spans="1:48" ht="30" customHeight="1" x14ac:dyDescent="0.25">
      <c r="A2" s="224"/>
      <c r="B2" s="225"/>
      <c r="C2" s="225"/>
      <c r="D2" s="225"/>
      <c r="E2" s="226"/>
      <c r="F2" s="198"/>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60" t="s">
        <v>491</v>
      </c>
    </row>
    <row r="3" spans="1:48" ht="30" customHeight="1" thickBot="1" x14ac:dyDescent="0.3">
      <c r="A3" s="227"/>
      <c r="B3" s="228"/>
      <c r="C3" s="228"/>
      <c r="D3" s="228"/>
      <c r="E3" s="229"/>
      <c r="F3" s="200"/>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61" t="s">
        <v>492</v>
      </c>
    </row>
    <row r="5" spans="1:48" ht="30" customHeight="1" thickBot="1" x14ac:dyDescent="0.3">
      <c r="D5" s="62"/>
      <c r="F5" s="62"/>
      <c r="G5" s="62"/>
      <c r="H5" s="62"/>
      <c r="I5" s="62"/>
      <c r="J5" s="62"/>
      <c r="K5" s="62"/>
      <c r="L5" s="63"/>
      <c r="M5" s="63"/>
      <c r="N5" s="63"/>
      <c r="O5" s="63"/>
      <c r="P5" s="63"/>
      <c r="Q5" s="63"/>
      <c r="R5" s="63"/>
      <c r="S5" s="63"/>
      <c r="T5" s="63"/>
      <c r="U5" s="63"/>
      <c r="V5" s="63"/>
      <c r="W5" s="63"/>
      <c r="X5" s="63"/>
      <c r="Y5" s="63"/>
      <c r="Z5" s="63"/>
      <c r="AA5" s="63"/>
      <c r="AB5" s="63"/>
      <c r="AC5" s="63"/>
      <c r="AD5" s="63"/>
      <c r="AE5" s="63"/>
      <c r="AF5" s="63"/>
      <c r="AG5" s="63"/>
      <c r="AH5" s="63"/>
      <c r="AI5" s="63"/>
    </row>
    <row r="6" spans="1:48" ht="30" customHeight="1" thickBot="1" x14ac:dyDescent="0.3">
      <c r="A6" s="230" t="s">
        <v>567</v>
      </c>
      <c r="B6" s="231"/>
      <c r="C6" s="231"/>
      <c r="D6" s="231"/>
      <c r="E6" s="231"/>
      <c r="F6" s="231"/>
      <c r="G6" s="231"/>
      <c r="H6" s="231"/>
      <c r="I6" s="231"/>
      <c r="J6" s="231"/>
      <c r="K6" s="231"/>
      <c r="L6" s="231"/>
      <c r="M6" s="231"/>
      <c r="N6" s="231"/>
      <c r="O6" s="231"/>
      <c r="P6" s="231"/>
      <c r="Q6" s="231"/>
      <c r="R6" s="231"/>
      <c r="S6" s="231"/>
      <c r="T6" s="231"/>
      <c r="U6" s="231"/>
      <c r="V6" s="231"/>
      <c r="W6" s="232"/>
      <c r="X6" s="204" t="s">
        <v>566</v>
      </c>
      <c r="Y6" s="205"/>
      <c r="Z6" s="205"/>
      <c r="AA6" s="205"/>
      <c r="AB6" s="205"/>
      <c r="AC6" s="205"/>
      <c r="AD6" s="205"/>
      <c r="AE6" s="205"/>
      <c r="AF6" s="205"/>
      <c r="AG6" s="205"/>
      <c r="AH6" s="205"/>
      <c r="AI6" s="206"/>
    </row>
    <row r="7" spans="1:48" ht="30" customHeight="1" x14ac:dyDescent="0.25">
      <c r="A7" s="253" t="s">
        <v>443</v>
      </c>
      <c r="B7" s="202" t="s">
        <v>426</v>
      </c>
      <c r="C7" s="207" t="s">
        <v>356</v>
      </c>
      <c r="D7" s="207" t="s">
        <v>419</v>
      </c>
      <c r="E7" s="207" t="s">
        <v>421</v>
      </c>
      <c r="F7" s="207" t="s">
        <v>372</v>
      </c>
      <c r="G7" s="207" t="s">
        <v>394</v>
      </c>
      <c r="H7" s="207" t="s">
        <v>439</v>
      </c>
      <c r="I7" s="207" t="s">
        <v>479</v>
      </c>
      <c r="J7" s="207" t="s">
        <v>375</v>
      </c>
      <c r="K7" s="207" t="s">
        <v>376</v>
      </c>
      <c r="L7" s="207" t="s">
        <v>412</v>
      </c>
      <c r="M7" s="207" t="s">
        <v>428</v>
      </c>
      <c r="N7" s="207" t="s">
        <v>370</v>
      </c>
      <c r="O7" s="207" t="s">
        <v>353</v>
      </c>
      <c r="P7" s="218" t="s">
        <v>434</v>
      </c>
      <c r="Q7" s="219"/>
      <c r="R7" s="220"/>
      <c r="S7" s="207" t="s">
        <v>349</v>
      </c>
      <c r="T7" s="207" t="s">
        <v>350</v>
      </c>
      <c r="U7" s="207" t="s">
        <v>354</v>
      </c>
      <c r="V7" s="207"/>
      <c r="W7" s="211" t="s">
        <v>355</v>
      </c>
      <c r="X7" s="209" t="s">
        <v>361</v>
      </c>
      <c r="Y7" s="187" t="s">
        <v>392</v>
      </c>
      <c r="Z7" s="187"/>
      <c r="AA7" s="187" t="s">
        <v>371</v>
      </c>
      <c r="AB7" s="187"/>
      <c r="AC7" s="187"/>
      <c r="AD7" s="187" t="s">
        <v>369</v>
      </c>
      <c r="AE7" s="187"/>
      <c r="AF7" s="187" t="s">
        <v>364</v>
      </c>
      <c r="AG7" s="187"/>
      <c r="AH7" s="187" t="s">
        <v>362</v>
      </c>
      <c r="AI7" s="214" t="s">
        <v>366</v>
      </c>
      <c r="AJ7" s="364" t="s">
        <v>678</v>
      </c>
      <c r="AK7" s="365" t="s">
        <v>679</v>
      </c>
      <c r="AL7" s="365"/>
      <c r="AM7" s="365"/>
      <c r="AN7" s="365"/>
      <c r="AO7" s="365"/>
      <c r="AP7" s="365"/>
      <c r="AQ7" s="365"/>
      <c r="AR7" s="365"/>
      <c r="AS7" s="365"/>
      <c r="AT7" s="365"/>
      <c r="AU7" s="366" t="s">
        <v>400</v>
      </c>
      <c r="AV7" s="366"/>
    </row>
    <row r="8" spans="1:48" ht="30" customHeight="1" thickBot="1" x14ac:dyDescent="0.3">
      <c r="A8" s="254" t="s">
        <v>356</v>
      </c>
      <c r="B8" s="203" t="s">
        <v>356</v>
      </c>
      <c r="C8" s="208" t="s">
        <v>356</v>
      </c>
      <c r="D8" s="208" t="s">
        <v>357</v>
      </c>
      <c r="E8" s="208" t="s">
        <v>356</v>
      </c>
      <c r="F8" s="208" t="s">
        <v>357</v>
      </c>
      <c r="G8" s="208" t="s">
        <v>357</v>
      </c>
      <c r="H8" s="208" t="s">
        <v>357</v>
      </c>
      <c r="I8" s="208" t="s">
        <v>358</v>
      </c>
      <c r="J8" s="208" t="s">
        <v>359</v>
      </c>
      <c r="K8" s="208" t="s">
        <v>352</v>
      </c>
      <c r="L8" s="208" t="s">
        <v>360</v>
      </c>
      <c r="M8" s="208" t="s">
        <v>353</v>
      </c>
      <c r="N8" s="208" t="s">
        <v>353</v>
      </c>
      <c r="O8" s="208" t="s">
        <v>353</v>
      </c>
      <c r="P8" s="64" t="s">
        <v>368</v>
      </c>
      <c r="Q8" s="64" t="s">
        <v>367</v>
      </c>
      <c r="R8" s="64" t="s">
        <v>493</v>
      </c>
      <c r="S8" s="208" t="s">
        <v>349</v>
      </c>
      <c r="T8" s="208" t="s">
        <v>350</v>
      </c>
      <c r="U8" s="64" t="s">
        <v>363</v>
      </c>
      <c r="V8" s="64" t="s">
        <v>393</v>
      </c>
      <c r="W8" s="212"/>
      <c r="X8" s="210"/>
      <c r="Y8" s="65" t="s">
        <v>385</v>
      </c>
      <c r="Z8" s="65" t="s">
        <v>413</v>
      </c>
      <c r="AA8" s="65" t="s">
        <v>389</v>
      </c>
      <c r="AB8" s="65" t="s">
        <v>388</v>
      </c>
      <c r="AC8" s="65" t="s">
        <v>386</v>
      </c>
      <c r="AD8" s="65" t="s">
        <v>427</v>
      </c>
      <c r="AE8" s="65" t="s">
        <v>387</v>
      </c>
      <c r="AF8" s="65" t="s">
        <v>365</v>
      </c>
      <c r="AG8" s="65" t="s">
        <v>495</v>
      </c>
      <c r="AH8" s="213"/>
      <c r="AI8" s="215" t="s">
        <v>362</v>
      </c>
      <c r="AJ8" s="364"/>
      <c r="AK8" s="129" t="s">
        <v>688</v>
      </c>
      <c r="AL8" s="129" t="s">
        <v>680</v>
      </c>
      <c r="AM8" s="129" t="s">
        <v>689</v>
      </c>
      <c r="AN8" s="129" t="s">
        <v>681</v>
      </c>
      <c r="AO8" s="129" t="s">
        <v>690</v>
      </c>
      <c r="AP8" s="129" t="s">
        <v>682</v>
      </c>
      <c r="AQ8" s="129" t="s">
        <v>691</v>
      </c>
      <c r="AR8" s="129" t="s">
        <v>683</v>
      </c>
      <c r="AS8" s="129" t="s">
        <v>692</v>
      </c>
      <c r="AT8" s="129" t="s">
        <v>684</v>
      </c>
      <c r="AU8" s="128" t="s">
        <v>686</v>
      </c>
      <c r="AV8" s="128" t="s">
        <v>687</v>
      </c>
    </row>
    <row r="9" spans="1:48" s="68" customFormat="1" ht="30" customHeight="1" x14ac:dyDescent="0.25">
      <c r="A9" s="252" t="s">
        <v>505</v>
      </c>
      <c r="B9" s="245">
        <v>1</v>
      </c>
      <c r="C9" s="194" t="s">
        <v>499</v>
      </c>
      <c r="D9" s="216" t="s">
        <v>420</v>
      </c>
      <c r="E9" s="216" t="s">
        <v>425</v>
      </c>
      <c r="F9" s="216" t="s">
        <v>500</v>
      </c>
      <c r="G9" s="216" t="s">
        <v>481</v>
      </c>
      <c r="H9" s="216" t="s">
        <v>506</v>
      </c>
      <c r="I9" s="216" t="s">
        <v>478</v>
      </c>
      <c r="J9" s="216" t="s">
        <v>374</v>
      </c>
      <c r="K9" s="216" t="s">
        <v>377</v>
      </c>
      <c r="L9" s="216" t="s">
        <v>378</v>
      </c>
      <c r="M9" s="194" t="s">
        <v>501</v>
      </c>
      <c r="N9" s="271">
        <v>500</v>
      </c>
      <c r="O9" s="194" t="s">
        <v>482</v>
      </c>
      <c r="P9" s="216" t="s">
        <v>436</v>
      </c>
      <c r="Q9" s="194" t="str">
        <f>IF(AND(P9&lt;&gt;""),VLOOKUP(P9,[1]Presentación!$B$27:$F$30,2,FALSE),"")</f>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
      <c r="R9" s="194" t="s">
        <v>502</v>
      </c>
      <c r="S9" s="216" t="s">
        <v>396</v>
      </c>
      <c r="T9" s="216" t="s">
        <v>503</v>
      </c>
      <c r="U9" s="233">
        <v>0</v>
      </c>
      <c r="V9" s="194" t="s">
        <v>453</v>
      </c>
      <c r="W9" s="235" t="s">
        <v>504</v>
      </c>
      <c r="X9" s="237"/>
      <c r="Y9" s="239"/>
      <c r="Z9" s="179"/>
      <c r="AA9" s="181"/>
      <c r="AB9" s="66"/>
      <c r="AC9" s="67"/>
      <c r="AD9" s="181"/>
      <c r="AE9" s="183"/>
      <c r="AF9" s="185"/>
      <c r="AG9" s="110" t="s">
        <v>496</v>
      </c>
      <c r="AH9" s="179"/>
      <c r="AI9" s="273"/>
      <c r="AJ9" s="367" t="s">
        <v>685</v>
      </c>
      <c r="AK9" s="370">
        <v>1</v>
      </c>
      <c r="AL9" s="373">
        <v>1</v>
      </c>
      <c r="AM9" s="370">
        <v>2</v>
      </c>
      <c r="AN9" s="373">
        <v>1</v>
      </c>
      <c r="AO9" s="370">
        <v>1</v>
      </c>
      <c r="AP9" s="373">
        <v>1</v>
      </c>
      <c r="AQ9" s="370">
        <v>0</v>
      </c>
      <c r="AR9" s="373" t="s">
        <v>588</v>
      </c>
      <c r="AS9" s="370">
        <f>AK9+AM9+AO9+AQ9</f>
        <v>4</v>
      </c>
      <c r="AT9" s="373">
        <f>AVERAGE(AL9,AN9,AP9,AR9)</f>
        <v>1</v>
      </c>
      <c r="AU9" s="376">
        <v>44597</v>
      </c>
      <c r="AV9" s="376">
        <v>44924</v>
      </c>
    </row>
    <row r="10" spans="1:48" s="68" customFormat="1" ht="30" customHeight="1" x14ac:dyDescent="0.25">
      <c r="A10" s="252"/>
      <c r="B10" s="246"/>
      <c r="C10" s="195"/>
      <c r="D10" s="217"/>
      <c r="E10" s="217"/>
      <c r="F10" s="217"/>
      <c r="G10" s="217" t="s">
        <v>379</v>
      </c>
      <c r="H10" s="217"/>
      <c r="I10" s="217" t="s">
        <v>373</v>
      </c>
      <c r="J10" s="217" t="s">
        <v>374</v>
      </c>
      <c r="K10" s="217" t="s">
        <v>377</v>
      </c>
      <c r="L10" s="217" t="s">
        <v>378</v>
      </c>
      <c r="M10" s="195"/>
      <c r="N10" s="272"/>
      <c r="O10" s="195"/>
      <c r="P10" s="217"/>
      <c r="Q10" s="195"/>
      <c r="R10" s="195" t="s">
        <v>380</v>
      </c>
      <c r="S10" s="217"/>
      <c r="T10" s="217"/>
      <c r="U10" s="234"/>
      <c r="V10" s="195"/>
      <c r="W10" s="236"/>
      <c r="X10" s="238"/>
      <c r="Y10" s="240"/>
      <c r="Z10" s="180"/>
      <c r="AA10" s="182"/>
      <c r="AB10" s="69"/>
      <c r="AC10" s="67"/>
      <c r="AD10" s="182"/>
      <c r="AE10" s="184"/>
      <c r="AF10" s="186"/>
      <c r="AG10" s="110" t="s">
        <v>497</v>
      </c>
      <c r="AH10" s="180"/>
      <c r="AI10" s="274"/>
      <c r="AJ10" s="368"/>
      <c r="AK10" s="371"/>
      <c r="AL10" s="374"/>
      <c r="AM10" s="371"/>
      <c r="AN10" s="374"/>
      <c r="AO10" s="371"/>
      <c r="AP10" s="374"/>
      <c r="AQ10" s="371"/>
      <c r="AR10" s="374"/>
      <c r="AS10" s="371"/>
      <c r="AT10" s="374"/>
      <c r="AU10" s="368"/>
      <c r="AV10" s="368"/>
    </row>
    <row r="11" spans="1:48" s="68" customFormat="1" ht="30" customHeight="1" x14ac:dyDescent="0.25">
      <c r="A11" s="252"/>
      <c r="B11" s="246"/>
      <c r="C11" s="195"/>
      <c r="D11" s="217"/>
      <c r="E11" s="217"/>
      <c r="F11" s="217"/>
      <c r="G11" s="217"/>
      <c r="H11" s="217"/>
      <c r="I11" s="217"/>
      <c r="J11" s="217"/>
      <c r="K11" s="217"/>
      <c r="L11" s="217"/>
      <c r="M11" s="195"/>
      <c r="N11" s="272"/>
      <c r="O11" s="195"/>
      <c r="P11" s="217"/>
      <c r="Q11" s="195"/>
      <c r="R11" s="195"/>
      <c r="S11" s="217"/>
      <c r="T11" s="217"/>
      <c r="U11" s="234"/>
      <c r="V11" s="195"/>
      <c r="W11" s="236"/>
      <c r="X11" s="238"/>
      <c r="Y11" s="240"/>
      <c r="Z11" s="180"/>
      <c r="AA11" s="182"/>
      <c r="AB11" s="69"/>
      <c r="AC11" s="67"/>
      <c r="AD11" s="182"/>
      <c r="AE11" s="184"/>
      <c r="AF11" s="186"/>
      <c r="AG11" s="70"/>
      <c r="AH11" s="180"/>
      <c r="AI11" s="274"/>
      <c r="AJ11" s="368"/>
      <c r="AK11" s="371"/>
      <c r="AL11" s="374"/>
      <c r="AM11" s="371"/>
      <c r="AN11" s="374"/>
      <c r="AO11" s="371"/>
      <c r="AP11" s="374"/>
      <c r="AQ11" s="371"/>
      <c r="AR11" s="374"/>
      <c r="AS11" s="371"/>
      <c r="AT11" s="374"/>
      <c r="AU11" s="368"/>
      <c r="AV11" s="368"/>
    </row>
    <row r="12" spans="1:48" s="68" customFormat="1" ht="30" customHeight="1" x14ac:dyDescent="0.25">
      <c r="A12" s="252"/>
      <c r="B12" s="246"/>
      <c r="C12" s="195"/>
      <c r="D12" s="217"/>
      <c r="E12" s="217"/>
      <c r="F12" s="217"/>
      <c r="G12" s="217" t="s">
        <v>379</v>
      </c>
      <c r="H12" s="217"/>
      <c r="I12" s="217" t="s">
        <v>373</v>
      </c>
      <c r="J12" s="217" t="s">
        <v>374</v>
      </c>
      <c r="K12" s="217" t="s">
        <v>377</v>
      </c>
      <c r="L12" s="217" t="s">
        <v>378</v>
      </c>
      <c r="M12" s="195"/>
      <c r="N12" s="272"/>
      <c r="O12" s="195"/>
      <c r="P12" s="217"/>
      <c r="Q12" s="195"/>
      <c r="R12" s="195" t="s">
        <v>380</v>
      </c>
      <c r="S12" s="217"/>
      <c r="T12" s="217"/>
      <c r="U12" s="234"/>
      <c r="V12" s="195"/>
      <c r="W12" s="236"/>
      <c r="X12" s="238"/>
      <c r="Y12" s="240"/>
      <c r="Z12" s="180"/>
      <c r="AA12" s="182"/>
      <c r="AB12" s="71"/>
      <c r="AC12" s="67"/>
      <c r="AD12" s="182"/>
      <c r="AE12" s="184"/>
      <c r="AF12" s="186"/>
      <c r="AG12" s="70"/>
      <c r="AH12" s="180"/>
      <c r="AI12" s="274"/>
      <c r="AJ12" s="369"/>
      <c r="AK12" s="372"/>
      <c r="AL12" s="375"/>
      <c r="AM12" s="372"/>
      <c r="AN12" s="375"/>
      <c r="AO12" s="372"/>
      <c r="AP12" s="375"/>
      <c r="AQ12" s="372"/>
      <c r="AR12" s="375"/>
      <c r="AS12" s="372"/>
      <c r="AT12" s="375"/>
      <c r="AU12" s="369"/>
      <c r="AV12" s="369"/>
    </row>
    <row r="13" spans="1:48" s="68" customFormat="1" ht="30" customHeight="1" x14ac:dyDescent="0.25">
      <c r="A13" s="252"/>
      <c r="B13" s="245">
        <v>2</v>
      </c>
      <c r="C13" s="247" t="s">
        <v>451</v>
      </c>
      <c r="D13" s="249" t="s">
        <v>420</v>
      </c>
      <c r="E13" s="250" t="s">
        <v>425</v>
      </c>
      <c r="F13" s="188" t="s">
        <v>480</v>
      </c>
      <c r="G13" s="188" t="s">
        <v>481</v>
      </c>
      <c r="H13" s="188"/>
      <c r="I13" s="188" t="s">
        <v>478</v>
      </c>
      <c r="J13" s="188" t="s">
        <v>374</v>
      </c>
      <c r="K13" s="188" t="s">
        <v>377</v>
      </c>
      <c r="L13" s="188" t="s">
        <v>378</v>
      </c>
      <c r="M13" s="190"/>
      <c r="N13" s="192" t="s">
        <v>447</v>
      </c>
      <c r="O13" s="190" t="s">
        <v>482</v>
      </c>
      <c r="P13" s="189" t="s">
        <v>435</v>
      </c>
      <c r="Q13" s="191" t="e">
        <f>IF(AND(P13&lt;&gt;""),VLOOKUP(P13,Presentación!#REF!,2,FALSE),"")</f>
        <v>#REF!</v>
      </c>
      <c r="R13" s="191" t="s">
        <v>452</v>
      </c>
      <c r="S13" s="188" t="s">
        <v>396</v>
      </c>
      <c r="T13" s="188" t="s">
        <v>418</v>
      </c>
      <c r="U13" s="243">
        <v>300000000</v>
      </c>
      <c r="V13" s="190" t="s">
        <v>453</v>
      </c>
      <c r="W13" s="241" t="s">
        <v>454</v>
      </c>
      <c r="X13" s="237"/>
      <c r="Y13" s="239"/>
      <c r="Z13" s="179"/>
      <c r="AA13" s="181"/>
      <c r="AB13" s="66"/>
      <c r="AC13" s="67"/>
      <c r="AD13" s="181"/>
      <c r="AE13" s="183"/>
      <c r="AF13" s="185"/>
      <c r="AG13" s="110" t="s">
        <v>496</v>
      </c>
      <c r="AH13" s="179"/>
      <c r="AI13" s="273"/>
      <c r="AJ13" s="367" t="s">
        <v>685</v>
      </c>
      <c r="AK13" s="370">
        <v>1</v>
      </c>
      <c r="AL13" s="373">
        <v>1</v>
      </c>
      <c r="AM13" s="370">
        <v>2</v>
      </c>
      <c r="AN13" s="373">
        <v>1</v>
      </c>
      <c r="AO13" s="370">
        <v>1</v>
      </c>
      <c r="AP13" s="373">
        <v>1</v>
      </c>
      <c r="AQ13" s="370">
        <v>0</v>
      </c>
      <c r="AR13" s="373" t="s">
        <v>588</v>
      </c>
      <c r="AS13" s="370">
        <f>AK13+AM13+AO13+AQ13</f>
        <v>4</v>
      </c>
      <c r="AT13" s="373">
        <f>AVERAGE(AL13,AN13,AP13,AR13)</f>
        <v>1</v>
      </c>
      <c r="AU13" s="376">
        <v>44597</v>
      </c>
      <c r="AV13" s="376">
        <v>44924</v>
      </c>
    </row>
    <row r="14" spans="1:48" s="68" customFormat="1" ht="30" customHeight="1" x14ac:dyDescent="0.25">
      <c r="A14" s="252"/>
      <c r="B14" s="246"/>
      <c r="C14" s="248"/>
      <c r="D14" s="250"/>
      <c r="E14" s="250"/>
      <c r="F14" s="189"/>
      <c r="G14" s="189" t="s">
        <v>379</v>
      </c>
      <c r="H14" s="189"/>
      <c r="I14" s="189" t="s">
        <v>373</v>
      </c>
      <c r="J14" s="189" t="s">
        <v>374</v>
      </c>
      <c r="K14" s="189" t="s">
        <v>377</v>
      </c>
      <c r="L14" s="189" t="s">
        <v>378</v>
      </c>
      <c r="M14" s="191"/>
      <c r="N14" s="193"/>
      <c r="O14" s="191"/>
      <c r="P14" s="189"/>
      <c r="Q14" s="191"/>
      <c r="R14" s="191" t="s">
        <v>380</v>
      </c>
      <c r="S14" s="189"/>
      <c r="T14" s="189"/>
      <c r="U14" s="244"/>
      <c r="V14" s="191"/>
      <c r="W14" s="242"/>
      <c r="X14" s="238"/>
      <c r="Y14" s="240"/>
      <c r="Z14" s="180"/>
      <c r="AA14" s="182"/>
      <c r="AB14" s="69"/>
      <c r="AC14" s="67"/>
      <c r="AD14" s="182"/>
      <c r="AE14" s="184"/>
      <c r="AF14" s="186"/>
      <c r="AG14" s="110" t="s">
        <v>497</v>
      </c>
      <c r="AH14" s="180"/>
      <c r="AI14" s="274"/>
      <c r="AJ14" s="368"/>
      <c r="AK14" s="371"/>
      <c r="AL14" s="374"/>
      <c r="AM14" s="371"/>
      <c r="AN14" s="374"/>
      <c r="AO14" s="371"/>
      <c r="AP14" s="374"/>
      <c r="AQ14" s="371"/>
      <c r="AR14" s="374"/>
      <c r="AS14" s="371"/>
      <c r="AT14" s="374"/>
      <c r="AU14" s="368"/>
      <c r="AV14" s="368"/>
    </row>
    <row r="15" spans="1:48" s="68" customFormat="1" ht="30" customHeight="1" x14ac:dyDescent="0.25">
      <c r="A15" s="252"/>
      <c r="B15" s="246"/>
      <c r="C15" s="248"/>
      <c r="D15" s="250"/>
      <c r="E15" s="250"/>
      <c r="F15" s="189"/>
      <c r="G15" s="189"/>
      <c r="H15" s="189"/>
      <c r="I15" s="189"/>
      <c r="J15" s="189"/>
      <c r="K15" s="189"/>
      <c r="L15" s="189"/>
      <c r="M15" s="191"/>
      <c r="N15" s="193"/>
      <c r="O15" s="191"/>
      <c r="P15" s="189"/>
      <c r="Q15" s="191"/>
      <c r="R15" s="191"/>
      <c r="S15" s="189"/>
      <c r="T15" s="189"/>
      <c r="U15" s="244"/>
      <c r="V15" s="191"/>
      <c r="W15" s="242"/>
      <c r="X15" s="238"/>
      <c r="Y15" s="240"/>
      <c r="Z15" s="180"/>
      <c r="AA15" s="182"/>
      <c r="AB15" s="69"/>
      <c r="AC15" s="67"/>
      <c r="AD15" s="182"/>
      <c r="AE15" s="184"/>
      <c r="AF15" s="186"/>
      <c r="AG15" s="70"/>
      <c r="AH15" s="180"/>
      <c r="AI15" s="274"/>
      <c r="AJ15" s="368"/>
      <c r="AK15" s="371"/>
      <c r="AL15" s="374"/>
      <c r="AM15" s="371"/>
      <c r="AN15" s="374"/>
      <c r="AO15" s="371"/>
      <c r="AP15" s="374"/>
      <c r="AQ15" s="371"/>
      <c r="AR15" s="374"/>
      <c r="AS15" s="371"/>
      <c r="AT15" s="374"/>
      <c r="AU15" s="368"/>
      <c r="AV15" s="368"/>
    </row>
    <row r="16" spans="1:48" s="68" customFormat="1" ht="30" customHeight="1" x14ac:dyDescent="0.25">
      <c r="A16" s="252"/>
      <c r="B16" s="246"/>
      <c r="C16" s="248"/>
      <c r="D16" s="250"/>
      <c r="E16" s="250"/>
      <c r="F16" s="189"/>
      <c r="G16" s="189" t="s">
        <v>379</v>
      </c>
      <c r="H16" s="189"/>
      <c r="I16" s="189" t="s">
        <v>373</v>
      </c>
      <c r="J16" s="189" t="s">
        <v>374</v>
      </c>
      <c r="K16" s="189" t="s">
        <v>377</v>
      </c>
      <c r="L16" s="189" t="s">
        <v>378</v>
      </c>
      <c r="M16" s="191"/>
      <c r="N16" s="193"/>
      <c r="O16" s="191"/>
      <c r="P16" s="189"/>
      <c r="Q16" s="191"/>
      <c r="R16" s="191" t="s">
        <v>380</v>
      </c>
      <c r="S16" s="189"/>
      <c r="T16" s="189"/>
      <c r="U16" s="244"/>
      <c r="V16" s="191"/>
      <c r="W16" s="242"/>
      <c r="X16" s="238"/>
      <c r="Y16" s="240"/>
      <c r="Z16" s="180"/>
      <c r="AA16" s="182"/>
      <c r="AB16" s="71"/>
      <c r="AC16" s="67"/>
      <c r="AD16" s="182"/>
      <c r="AE16" s="184"/>
      <c r="AF16" s="186"/>
      <c r="AG16" s="70"/>
      <c r="AH16" s="180"/>
      <c r="AI16" s="274"/>
      <c r="AJ16" s="369"/>
      <c r="AK16" s="372"/>
      <c r="AL16" s="375"/>
      <c r="AM16" s="372"/>
      <c r="AN16" s="375"/>
      <c r="AO16" s="372"/>
      <c r="AP16" s="375"/>
      <c r="AQ16" s="372"/>
      <c r="AR16" s="375"/>
      <c r="AS16" s="372"/>
      <c r="AT16" s="375"/>
      <c r="AU16" s="369"/>
      <c r="AV16" s="369"/>
    </row>
    <row r="17" spans="1:48" s="68" customFormat="1" ht="30" customHeight="1" x14ac:dyDescent="0.25">
      <c r="A17" s="252"/>
      <c r="B17" s="245">
        <v>3</v>
      </c>
      <c r="C17" s="247" t="s">
        <v>455</v>
      </c>
      <c r="D17" s="249" t="s">
        <v>420</v>
      </c>
      <c r="E17" s="250" t="s">
        <v>425</v>
      </c>
      <c r="F17" s="188" t="s">
        <v>480</v>
      </c>
      <c r="G17" s="188" t="s">
        <v>481</v>
      </c>
      <c r="H17" s="188"/>
      <c r="I17" s="188" t="s">
        <v>478</v>
      </c>
      <c r="J17" s="188" t="s">
        <v>374</v>
      </c>
      <c r="K17" s="188" t="s">
        <v>377</v>
      </c>
      <c r="L17" s="188" t="s">
        <v>378</v>
      </c>
      <c r="M17" s="190"/>
      <c r="N17" s="192" t="s">
        <v>447</v>
      </c>
      <c r="O17" s="190" t="s">
        <v>482</v>
      </c>
      <c r="P17" s="189" t="s">
        <v>435</v>
      </c>
      <c r="Q17" s="191" t="e">
        <f>IF(AND(P17&lt;&gt;""),VLOOKUP(P17,Presentación!#REF!,2,FALSE),"")</f>
        <v>#REF!</v>
      </c>
      <c r="R17" s="191" t="s">
        <v>452</v>
      </c>
      <c r="S17" s="188" t="s">
        <v>396</v>
      </c>
      <c r="T17" s="188" t="s">
        <v>418</v>
      </c>
      <c r="U17" s="243">
        <v>300000000</v>
      </c>
      <c r="V17" s="190" t="s">
        <v>453</v>
      </c>
      <c r="W17" s="241" t="s">
        <v>454</v>
      </c>
      <c r="X17" s="237"/>
      <c r="Y17" s="239"/>
      <c r="Z17" s="179"/>
      <c r="AA17" s="181"/>
      <c r="AB17" s="66"/>
      <c r="AC17" s="67"/>
      <c r="AD17" s="181"/>
      <c r="AE17" s="183"/>
      <c r="AF17" s="185"/>
      <c r="AG17" s="110" t="s">
        <v>496</v>
      </c>
      <c r="AH17" s="179"/>
      <c r="AI17" s="273"/>
      <c r="AJ17" s="367" t="s">
        <v>685</v>
      </c>
      <c r="AK17" s="370">
        <v>1</v>
      </c>
      <c r="AL17" s="373">
        <v>1</v>
      </c>
      <c r="AM17" s="370">
        <v>2</v>
      </c>
      <c r="AN17" s="373">
        <v>1</v>
      </c>
      <c r="AO17" s="370">
        <v>1</v>
      </c>
      <c r="AP17" s="373">
        <v>1</v>
      </c>
      <c r="AQ17" s="370">
        <v>0</v>
      </c>
      <c r="AR17" s="373" t="s">
        <v>588</v>
      </c>
      <c r="AS17" s="370">
        <f>AK17+AM17+AO17+AQ17</f>
        <v>4</v>
      </c>
      <c r="AT17" s="373">
        <f>AVERAGE(AL17,AN17,AP17,AR17)</f>
        <v>1</v>
      </c>
      <c r="AU17" s="376">
        <v>44597</v>
      </c>
      <c r="AV17" s="376">
        <v>44924</v>
      </c>
    </row>
    <row r="18" spans="1:48" s="68" customFormat="1" ht="30" customHeight="1" x14ac:dyDescent="0.25">
      <c r="A18" s="252"/>
      <c r="B18" s="246"/>
      <c r="C18" s="248"/>
      <c r="D18" s="250"/>
      <c r="E18" s="250"/>
      <c r="F18" s="189"/>
      <c r="G18" s="189" t="s">
        <v>379</v>
      </c>
      <c r="H18" s="189"/>
      <c r="I18" s="189" t="s">
        <v>373</v>
      </c>
      <c r="J18" s="189" t="s">
        <v>374</v>
      </c>
      <c r="K18" s="189" t="s">
        <v>377</v>
      </c>
      <c r="L18" s="189" t="s">
        <v>378</v>
      </c>
      <c r="M18" s="191"/>
      <c r="N18" s="193"/>
      <c r="O18" s="191"/>
      <c r="P18" s="189"/>
      <c r="Q18" s="191"/>
      <c r="R18" s="191" t="s">
        <v>380</v>
      </c>
      <c r="S18" s="189"/>
      <c r="T18" s="189"/>
      <c r="U18" s="244"/>
      <c r="V18" s="191"/>
      <c r="W18" s="242"/>
      <c r="X18" s="238"/>
      <c r="Y18" s="240"/>
      <c r="Z18" s="180"/>
      <c r="AA18" s="182"/>
      <c r="AB18" s="69"/>
      <c r="AC18" s="67"/>
      <c r="AD18" s="182"/>
      <c r="AE18" s="184"/>
      <c r="AF18" s="186"/>
      <c r="AG18" s="110" t="s">
        <v>497</v>
      </c>
      <c r="AH18" s="180"/>
      <c r="AI18" s="274"/>
      <c r="AJ18" s="368"/>
      <c r="AK18" s="371"/>
      <c r="AL18" s="374"/>
      <c r="AM18" s="371"/>
      <c r="AN18" s="374"/>
      <c r="AO18" s="371"/>
      <c r="AP18" s="374"/>
      <c r="AQ18" s="371"/>
      <c r="AR18" s="374"/>
      <c r="AS18" s="371"/>
      <c r="AT18" s="374"/>
      <c r="AU18" s="368"/>
      <c r="AV18" s="368"/>
    </row>
    <row r="19" spans="1:48" s="68" customFormat="1" ht="30" customHeight="1" x14ac:dyDescent="0.25">
      <c r="A19" s="252"/>
      <c r="B19" s="246"/>
      <c r="C19" s="248"/>
      <c r="D19" s="250"/>
      <c r="E19" s="250"/>
      <c r="F19" s="189"/>
      <c r="G19" s="189"/>
      <c r="H19" s="189"/>
      <c r="I19" s="189"/>
      <c r="J19" s="189"/>
      <c r="K19" s="189"/>
      <c r="L19" s="189"/>
      <c r="M19" s="191"/>
      <c r="N19" s="193"/>
      <c r="O19" s="191"/>
      <c r="P19" s="189"/>
      <c r="Q19" s="191"/>
      <c r="R19" s="191"/>
      <c r="S19" s="189"/>
      <c r="T19" s="189"/>
      <c r="U19" s="244"/>
      <c r="V19" s="191"/>
      <c r="W19" s="242"/>
      <c r="X19" s="238"/>
      <c r="Y19" s="240"/>
      <c r="Z19" s="180"/>
      <c r="AA19" s="182"/>
      <c r="AB19" s="69"/>
      <c r="AC19" s="67"/>
      <c r="AD19" s="182"/>
      <c r="AE19" s="184"/>
      <c r="AF19" s="186"/>
      <c r="AG19" s="70"/>
      <c r="AH19" s="180"/>
      <c r="AI19" s="274"/>
      <c r="AJ19" s="368"/>
      <c r="AK19" s="371"/>
      <c r="AL19" s="374"/>
      <c r="AM19" s="371"/>
      <c r="AN19" s="374"/>
      <c r="AO19" s="371"/>
      <c r="AP19" s="374"/>
      <c r="AQ19" s="371"/>
      <c r="AR19" s="374"/>
      <c r="AS19" s="371"/>
      <c r="AT19" s="374"/>
      <c r="AU19" s="368"/>
      <c r="AV19" s="368"/>
    </row>
    <row r="20" spans="1:48" s="68" customFormat="1" ht="30" customHeight="1" thickBot="1" x14ac:dyDescent="0.3">
      <c r="A20" s="270"/>
      <c r="B20" s="246"/>
      <c r="C20" s="248"/>
      <c r="D20" s="250"/>
      <c r="E20" s="250"/>
      <c r="F20" s="189"/>
      <c r="G20" s="189" t="s">
        <v>379</v>
      </c>
      <c r="H20" s="189"/>
      <c r="I20" s="189" t="s">
        <v>373</v>
      </c>
      <c r="J20" s="189" t="s">
        <v>374</v>
      </c>
      <c r="K20" s="189" t="s">
        <v>377</v>
      </c>
      <c r="L20" s="189" t="s">
        <v>378</v>
      </c>
      <c r="M20" s="191"/>
      <c r="N20" s="193"/>
      <c r="O20" s="191"/>
      <c r="P20" s="189"/>
      <c r="Q20" s="191"/>
      <c r="R20" s="191" t="s">
        <v>380</v>
      </c>
      <c r="S20" s="189"/>
      <c r="T20" s="189"/>
      <c r="U20" s="244"/>
      <c r="V20" s="191"/>
      <c r="W20" s="242"/>
      <c r="X20" s="238"/>
      <c r="Y20" s="240"/>
      <c r="Z20" s="180"/>
      <c r="AA20" s="182"/>
      <c r="AB20" s="71"/>
      <c r="AC20" s="67"/>
      <c r="AD20" s="182"/>
      <c r="AE20" s="184"/>
      <c r="AF20" s="186"/>
      <c r="AG20" s="70"/>
      <c r="AH20" s="180"/>
      <c r="AI20" s="274"/>
      <c r="AJ20" s="369"/>
      <c r="AK20" s="372"/>
      <c r="AL20" s="375"/>
      <c r="AM20" s="372"/>
      <c r="AN20" s="375"/>
      <c r="AO20" s="372"/>
      <c r="AP20" s="375"/>
      <c r="AQ20" s="372"/>
      <c r="AR20" s="375"/>
      <c r="AS20" s="372"/>
      <c r="AT20" s="375"/>
      <c r="AU20" s="369"/>
      <c r="AV20" s="369"/>
    </row>
    <row r="21" spans="1:48" s="68" customFormat="1" ht="30" customHeight="1" x14ac:dyDescent="0.25">
      <c r="A21" s="252" t="s">
        <v>507</v>
      </c>
      <c r="B21" s="245">
        <v>4</v>
      </c>
      <c r="C21" s="195" t="s">
        <v>514</v>
      </c>
      <c r="D21" s="262" t="s">
        <v>508</v>
      </c>
      <c r="E21" s="262" t="s">
        <v>425</v>
      </c>
      <c r="F21" s="217" t="s">
        <v>509</v>
      </c>
      <c r="G21" s="217" t="s">
        <v>379</v>
      </c>
      <c r="H21" s="217" t="s">
        <v>515</v>
      </c>
      <c r="I21" s="217" t="s">
        <v>510</v>
      </c>
      <c r="J21" s="217" t="s">
        <v>374</v>
      </c>
      <c r="K21" s="217" t="s">
        <v>377</v>
      </c>
      <c r="L21" s="217" t="s">
        <v>378</v>
      </c>
      <c r="M21" s="195" t="s">
        <v>517</v>
      </c>
      <c r="N21" s="272">
        <v>100</v>
      </c>
      <c r="O21" s="195" t="s">
        <v>520</v>
      </c>
      <c r="P21" s="262" t="s">
        <v>436</v>
      </c>
      <c r="Q21" s="184" t="str">
        <f>IF(AND(P21&lt;&gt;""),VLOOKUP(P21,[2]Presentación!$B$26:$F$29,2,FALSE),"")</f>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
      <c r="R21" s="195" t="s">
        <v>511</v>
      </c>
      <c r="S21" s="217" t="s">
        <v>381</v>
      </c>
      <c r="T21" s="217" t="s">
        <v>390</v>
      </c>
      <c r="U21" s="234">
        <v>0</v>
      </c>
      <c r="V21" s="195" t="s">
        <v>522</v>
      </c>
      <c r="W21" s="236" t="s">
        <v>384</v>
      </c>
      <c r="X21" s="342"/>
      <c r="Y21" s="344"/>
      <c r="Z21" s="183"/>
      <c r="AA21" s="346"/>
      <c r="AB21" s="116"/>
      <c r="AC21" s="67"/>
      <c r="AD21" s="346"/>
      <c r="AE21" s="183"/>
      <c r="AF21" s="352"/>
      <c r="AG21" s="110" t="s">
        <v>496</v>
      </c>
      <c r="AH21" s="183"/>
      <c r="AI21" s="353"/>
      <c r="AJ21" s="367" t="s">
        <v>685</v>
      </c>
      <c r="AK21" s="370">
        <v>1</v>
      </c>
      <c r="AL21" s="373">
        <v>1</v>
      </c>
      <c r="AM21" s="370">
        <v>2</v>
      </c>
      <c r="AN21" s="373">
        <v>1</v>
      </c>
      <c r="AO21" s="370">
        <v>1</v>
      </c>
      <c r="AP21" s="373">
        <v>1</v>
      </c>
      <c r="AQ21" s="370">
        <v>0</v>
      </c>
      <c r="AR21" s="373" t="s">
        <v>588</v>
      </c>
      <c r="AS21" s="370">
        <f>AK21+AM21+AO21+AQ21</f>
        <v>4</v>
      </c>
      <c r="AT21" s="373">
        <f>AVERAGE(AL21,AN21,AP21,AR21)</f>
        <v>1</v>
      </c>
      <c r="AU21" s="376">
        <v>44597</v>
      </c>
      <c r="AV21" s="376">
        <v>44924</v>
      </c>
    </row>
    <row r="22" spans="1:48" s="68" customFormat="1" ht="30" customHeight="1" x14ac:dyDescent="0.25">
      <c r="A22" s="252"/>
      <c r="B22" s="246"/>
      <c r="C22" s="195"/>
      <c r="D22" s="262"/>
      <c r="E22" s="262"/>
      <c r="F22" s="217"/>
      <c r="G22" s="217" t="s">
        <v>379</v>
      </c>
      <c r="H22" s="217" t="s">
        <v>512</v>
      </c>
      <c r="I22" s="217" t="s">
        <v>373</v>
      </c>
      <c r="J22" s="217" t="s">
        <v>374</v>
      </c>
      <c r="K22" s="217" t="s">
        <v>377</v>
      </c>
      <c r="L22" s="217" t="s">
        <v>378</v>
      </c>
      <c r="M22" s="195"/>
      <c r="N22" s="272">
        <v>100</v>
      </c>
      <c r="O22" s="195"/>
      <c r="P22" s="262"/>
      <c r="Q22" s="184"/>
      <c r="R22" s="195"/>
      <c r="S22" s="217" t="s">
        <v>381</v>
      </c>
      <c r="T22" s="217" t="s">
        <v>382</v>
      </c>
      <c r="U22" s="234"/>
      <c r="V22" s="195" t="s">
        <v>383</v>
      </c>
      <c r="W22" s="236" t="s">
        <v>384</v>
      </c>
      <c r="X22" s="343"/>
      <c r="Y22" s="345"/>
      <c r="Z22" s="184"/>
      <c r="AA22" s="347"/>
      <c r="AB22" s="114"/>
      <c r="AC22" s="67"/>
      <c r="AD22" s="347"/>
      <c r="AE22" s="184"/>
      <c r="AF22" s="351"/>
      <c r="AG22" s="110" t="s">
        <v>497</v>
      </c>
      <c r="AH22" s="184"/>
      <c r="AI22" s="349"/>
      <c r="AJ22" s="368"/>
      <c r="AK22" s="371"/>
      <c r="AL22" s="374"/>
      <c r="AM22" s="371"/>
      <c r="AN22" s="374"/>
      <c r="AO22" s="371"/>
      <c r="AP22" s="374"/>
      <c r="AQ22" s="371"/>
      <c r="AR22" s="374"/>
      <c r="AS22" s="371"/>
      <c r="AT22" s="374"/>
      <c r="AU22" s="368"/>
      <c r="AV22" s="368"/>
    </row>
    <row r="23" spans="1:48" s="68" customFormat="1" ht="30" customHeight="1" x14ac:dyDescent="0.25">
      <c r="A23" s="252"/>
      <c r="B23" s="246"/>
      <c r="C23" s="195"/>
      <c r="D23" s="262"/>
      <c r="E23" s="262"/>
      <c r="F23" s="217"/>
      <c r="G23" s="217"/>
      <c r="H23" s="217"/>
      <c r="I23" s="217"/>
      <c r="J23" s="217"/>
      <c r="K23" s="217"/>
      <c r="L23" s="217"/>
      <c r="M23" s="195"/>
      <c r="N23" s="272"/>
      <c r="O23" s="195"/>
      <c r="P23" s="262"/>
      <c r="Q23" s="184"/>
      <c r="R23" s="195"/>
      <c r="S23" s="217"/>
      <c r="T23" s="217"/>
      <c r="U23" s="234"/>
      <c r="V23" s="195"/>
      <c r="W23" s="236"/>
      <c r="X23" s="343"/>
      <c r="Y23" s="345"/>
      <c r="Z23" s="184"/>
      <c r="AA23" s="347"/>
      <c r="AB23" s="114"/>
      <c r="AC23" s="67"/>
      <c r="AD23" s="347"/>
      <c r="AE23" s="184"/>
      <c r="AF23" s="351"/>
      <c r="AG23" s="112"/>
      <c r="AH23" s="184"/>
      <c r="AI23" s="349"/>
      <c r="AJ23" s="368"/>
      <c r="AK23" s="371"/>
      <c r="AL23" s="374"/>
      <c r="AM23" s="371"/>
      <c r="AN23" s="374"/>
      <c r="AO23" s="371"/>
      <c r="AP23" s="374"/>
      <c r="AQ23" s="371"/>
      <c r="AR23" s="374"/>
      <c r="AS23" s="371"/>
      <c r="AT23" s="374"/>
      <c r="AU23" s="368"/>
      <c r="AV23" s="368"/>
    </row>
    <row r="24" spans="1:48" s="68" customFormat="1" ht="30" customHeight="1" x14ac:dyDescent="0.25">
      <c r="A24" s="252"/>
      <c r="B24" s="246"/>
      <c r="C24" s="195"/>
      <c r="D24" s="262"/>
      <c r="E24" s="262"/>
      <c r="F24" s="217"/>
      <c r="G24" s="217" t="s">
        <v>379</v>
      </c>
      <c r="H24" s="217" t="s">
        <v>512</v>
      </c>
      <c r="I24" s="217" t="s">
        <v>373</v>
      </c>
      <c r="J24" s="217" t="s">
        <v>374</v>
      </c>
      <c r="K24" s="217" t="s">
        <v>377</v>
      </c>
      <c r="L24" s="217" t="s">
        <v>378</v>
      </c>
      <c r="M24" s="195"/>
      <c r="N24" s="272">
        <v>100</v>
      </c>
      <c r="O24" s="195"/>
      <c r="P24" s="262"/>
      <c r="Q24" s="184"/>
      <c r="R24" s="195"/>
      <c r="S24" s="217" t="s">
        <v>381</v>
      </c>
      <c r="T24" s="217" t="s">
        <v>382</v>
      </c>
      <c r="U24" s="234"/>
      <c r="V24" s="195" t="s">
        <v>383</v>
      </c>
      <c r="W24" s="236" t="s">
        <v>384</v>
      </c>
      <c r="X24" s="343"/>
      <c r="Y24" s="345"/>
      <c r="Z24" s="184"/>
      <c r="AA24" s="347"/>
      <c r="AB24" s="113"/>
      <c r="AC24" s="67"/>
      <c r="AD24" s="347"/>
      <c r="AE24" s="184"/>
      <c r="AF24" s="351"/>
      <c r="AG24" s="112"/>
      <c r="AH24" s="184"/>
      <c r="AI24" s="349"/>
      <c r="AJ24" s="369"/>
      <c r="AK24" s="372"/>
      <c r="AL24" s="375"/>
      <c r="AM24" s="372"/>
      <c r="AN24" s="375"/>
      <c r="AO24" s="372"/>
      <c r="AP24" s="375"/>
      <c r="AQ24" s="372"/>
      <c r="AR24" s="375"/>
      <c r="AS24" s="372"/>
      <c r="AT24" s="375"/>
      <c r="AU24" s="369"/>
      <c r="AV24" s="369"/>
    </row>
    <row r="25" spans="1:48" s="68" customFormat="1" ht="30" customHeight="1" x14ac:dyDescent="0.25">
      <c r="A25" s="252"/>
      <c r="B25" s="245">
        <v>5</v>
      </c>
      <c r="C25" s="195" t="s">
        <v>516</v>
      </c>
      <c r="D25" s="262" t="s">
        <v>508</v>
      </c>
      <c r="E25" s="262" t="s">
        <v>513</v>
      </c>
      <c r="F25" s="217" t="s">
        <v>509</v>
      </c>
      <c r="G25" s="217" t="s">
        <v>379</v>
      </c>
      <c r="H25" s="217" t="s">
        <v>515</v>
      </c>
      <c r="I25" s="217" t="s">
        <v>510</v>
      </c>
      <c r="J25" s="217" t="s">
        <v>374</v>
      </c>
      <c r="K25" s="217" t="s">
        <v>377</v>
      </c>
      <c r="L25" s="217" t="s">
        <v>378</v>
      </c>
      <c r="M25" s="195" t="s">
        <v>518</v>
      </c>
      <c r="N25" s="272">
        <v>100</v>
      </c>
      <c r="O25" s="195" t="s">
        <v>519</v>
      </c>
      <c r="P25" s="262" t="s">
        <v>436</v>
      </c>
      <c r="Q25" s="184" t="str">
        <f>IF(AND(P25&lt;&gt;""),VLOOKUP(P25,[2]Presentación!$B$26:$F$29,2,FALSE),"")</f>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
      <c r="R25" s="195" t="s">
        <v>521</v>
      </c>
      <c r="S25" s="217" t="s">
        <v>381</v>
      </c>
      <c r="T25" s="217" t="s">
        <v>390</v>
      </c>
      <c r="U25" s="234">
        <v>0</v>
      </c>
      <c r="V25" s="195" t="s">
        <v>523</v>
      </c>
      <c r="W25" s="236" t="s">
        <v>384</v>
      </c>
      <c r="X25" s="350" t="s">
        <v>543</v>
      </c>
      <c r="Y25" s="217" t="s">
        <v>390</v>
      </c>
      <c r="Z25" s="195" t="s">
        <v>568</v>
      </c>
      <c r="AA25" s="262">
        <f>SUM(AB25:AB28)</f>
        <v>1</v>
      </c>
      <c r="AB25" s="111">
        <v>1</v>
      </c>
      <c r="AC25" s="111" t="s">
        <v>539</v>
      </c>
      <c r="AD25" s="217">
        <v>668</v>
      </c>
      <c r="AE25" s="184" t="s">
        <v>549</v>
      </c>
      <c r="AF25" s="351">
        <v>0</v>
      </c>
      <c r="AG25" s="112" t="s">
        <v>550</v>
      </c>
      <c r="AH25" s="184" t="s">
        <v>540</v>
      </c>
      <c r="AI25" s="349" t="s">
        <v>541</v>
      </c>
      <c r="AJ25" s="367" t="s">
        <v>685</v>
      </c>
      <c r="AK25" s="370">
        <v>1</v>
      </c>
      <c r="AL25" s="373">
        <v>1</v>
      </c>
      <c r="AM25" s="370">
        <v>2</v>
      </c>
      <c r="AN25" s="373">
        <v>1</v>
      </c>
      <c r="AO25" s="370">
        <v>1</v>
      </c>
      <c r="AP25" s="373">
        <v>1</v>
      </c>
      <c r="AQ25" s="370">
        <v>0</v>
      </c>
      <c r="AR25" s="373" t="s">
        <v>588</v>
      </c>
      <c r="AS25" s="370">
        <f>AK25+AM25+AO25+AQ25</f>
        <v>4</v>
      </c>
      <c r="AT25" s="373">
        <f>AVERAGE(AL25,AN25,AP25,AR25)</f>
        <v>1</v>
      </c>
      <c r="AU25" s="376">
        <v>44597</v>
      </c>
      <c r="AV25" s="376">
        <v>44924</v>
      </c>
    </row>
    <row r="26" spans="1:48" s="68" customFormat="1" ht="30" customHeight="1" x14ac:dyDescent="0.25">
      <c r="A26" s="252"/>
      <c r="B26" s="246"/>
      <c r="C26" s="195"/>
      <c r="D26" s="262"/>
      <c r="E26" s="262"/>
      <c r="F26" s="217"/>
      <c r="G26" s="217" t="s">
        <v>379</v>
      </c>
      <c r="H26" s="217" t="s">
        <v>512</v>
      </c>
      <c r="I26" s="217" t="s">
        <v>373</v>
      </c>
      <c r="J26" s="217" t="s">
        <v>374</v>
      </c>
      <c r="K26" s="217" t="s">
        <v>377</v>
      </c>
      <c r="L26" s="217" t="s">
        <v>378</v>
      </c>
      <c r="M26" s="195"/>
      <c r="N26" s="272">
        <v>100</v>
      </c>
      <c r="O26" s="195"/>
      <c r="P26" s="262"/>
      <c r="Q26" s="184"/>
      <c r="R26" s="195" t="s">
        <v>380</v>
      </c>
      <c r="S26" s="217" t="s">
        <v>381</v>
      </c>
      <c r="T26" s="217" t="s">
        <v>382</v>
      </c>
      <c r="U26" s="234"/>
      <c r="V26" s="195" t="s">
        <v>383</v>
      </c>
      <c r="W26" s="236" t="s">
        <v>384</v>
      </c>
      <c r="X26" s="350"/>
      <c r="Y26" s="217" t="s">
        <v>382</v>
      </c>
      <c r="Z26" s="195"/>
      <c r="AA26" s="262"/>
      <c r="AB26" s="111"/>
      <c r="AC26" s="111"/>
      <c r="AD26" s="217"/>
      <c r="AE26" s="184" t="s">
        <v>542</v>
      </c>
      <c r="AF26" s="351"/>
      <c r="AG26" s="112" t="s">
        <v>551</v>
      </c>
      <c r="AH26" s="184"/>
      <c r="AI26" s="349"/>
      <c r="AJ26" s="368"/>
      <c r="AK26" s="371"/>
      <c r="AL26" s="374"/>
      <c r="AM26" s="371"/>
      <c r="AN26" s="374"/>
      <c r="AO26" s="371"/>
      <c r="AP26" s="374"/>
      <c r="AQ26" s="371"/>
      <c r="AR26" s="374"/>
      <c r="AS26" s="371"/>
      <c r="AT26" s="374"/>
      <c r="AU26" s="368"/>
      <c r="AV26" s="368"/>
    </row>
    <row r="27" spans="1:48" s="68" customFormat="1" ht="30" customHeight="1" x14ac:dyDescent="0.25">
      <c r="A27" s="252"/>
      <c r="B27" s="246"/>
      <c r="C27" s="195"/>
      <c r="D27" s="262"/>
      <c r="E27" s="262"/>
      <c r="F27" s="217"/>
      <c r="G27" s="217"/>
      <c r="H27" s="217"/>
      <c r="I27" s="217"/>
      <c r="J27" s="217"/>
      <c r="K27" s="217"/>
      <c r="L27" s="217"/>
      <c r="M27" s="195"/>
      <c r="N27" s="272"/>
      <c r="O27" s="195"/>
      <c r="P27" s="262"/>
      <c r="Q27" s="184"/>
      <c r="R27" s="195"/>
      <c r="S27" s="217"/>
      <c r="T27" s="217"/>
      <c r="U27" s="234"/>
      <c r="V27" s="195"/>
      <c r="W27" s="236"/>
      <c r="X27" s="350"/>
      <c r="Y27" s="217"/>
      <c r="Z27" s="195"/>
      <c r="AA27" s="262"/>
      <c r="AB27" s="111"/>
      <c r="AC27" s="111"/>
      <c r="AD27" s="217"/>
      <c r="AE27" s="184"/>
      <c r="AF27" s="351"/>
      <c r="AG27" s="112" t="s">
        <v>552</v>
      </c>
      <c r="AH27" s="184"/>
      <c r="AI27" s="349"/>
      <c r="AJ27" s="368"/>
      <c r="AK27" s="371"/>
      <c r="AL27" s="374"/>
      <c r="AM27" s="371"/>
      <c r="AN27" s="374"/>
      <c r="AO27" s="371"/>
      <c r="AP27" s="374"/>
      <c r="AQ27" s="371"/>
      <c r="AR27" s="374"/>
      <c r="AS27" s="371"/>
      <c r="AT27" s="374"/>
      <c r="AU27" s="368"/>
      <c r="AV27" s="368"/>
    </row>
    <row r="28" spans="1:48" s="68" customFormat="1" ht="30" customHeight="1" x14ac:dyDescent="0.25">
      <c r="A28" s="252"/>
      <c r="B28" s="246"/>
      <c r="C28" s="195"/>
      <c r="D28" s="262"/>
      <c r="E28" s="262"/>
      <c r="F28" s="217"/>
      <c r="G28" s="217" t="s">
        <v>379</v>
      </c>
      <c r="H28" s="217" t="s">
        <v>512</v>
      </c>
      <c r="I28" s="217" t="s">
        <v>373</v>
      </c>
      <c r="J28" s="217" t="s">
        <v>374</v>
      </c>
      <c r="K28" s="217" t="s">
        <v>377</v>
      </c>
      <c r="L28" s="217" t="s">
        <v>378</v>
      </c>
      <c r="M28" s="195"/>
      <c r="N28" s="272">
        <v>100</v>
      </c>
      <c r="O28" s="195"/>
      <c r="P28" s="262"/>
      <c r="Q28" s="184"/>
      <c r="R28" s="195" t="s">
        <v>380</v>
      </c>
      <c r="S28" s="217" t="s">
        <v>381</v>
      </c>
      <c r="T28" s="217" t="s">
        <v>382</v>
      </c>
      <c r="U28" s="234"/>
      <c r="V28" s="195" t="s">
        <v>383</v>
      </c>
      <c r="W28" s="236" t="s">
        <v>384</v>
      </c>
      <c r="X28" s="350"/>
      <c r="Y28" s="217" t="s">
        <v>382</v>
      </c>
      <c r="Z28" s="195"/>
      <c r="AA28" s="262"/>
      <c r="AB28" s="111"/>
      <c r="AC28" s="111"/>
      <c r="AD28" s="217"/>
      <c r="AE28" s="184" t="s">
        <v>542</v>
      </c>
      <c r="AF28" s="351"/>
      <c r="AG28" s="112" t="s">
        <v>553</v>
      </c>
      <c r="AH28" s="184"/>
      <c r="AI28" s="349"/>
      <c r="AJ28" s="369"/>
      <c r="AK28" s="372"/>
      <c r="AL28" s="375"/>
      <c r="AM28" s="372"/>
      <c r="AN28" s="375"/>
      <c r="AO28" s="372"/>
      <c r="AP28" s="375"/>
      <c r="AQ28" s="372"/>
      <c r="AR28" s="375"/>
      <c r="AS28" s="372"/>
      <c r="AT28" s="375"/>
      <c r="AU28" s="369"/>
      <c r="AV28" s="369"/>
    </row>
    <row r="29" spans="1:48" s="68" customFormat="1" ht="30" customHeight="1" x14ac:dyDescent="0.25">
      <c r="A29" s="252"/>
      <c r="B29" s="245">
        <v>6</v>
      </c>
      <c r="C29" s="195" t="s">
        <v>544</v>
      </c>
      <c r="D29" s="262" t="s">
        <v>524</v>
      </c>
      <c r="E29" s="262" t="s">
        <v>513</v>
      </c>
      <c r="F29" s="217" t="s">
        <v>525</v>
      </c>
      <c r="G29" s="217" t="s">
        <v>379</v>
      </c>
      <c r="H29" s="348" t="s">
        <v>546</v>
      </c>
      <c r="I29" s="217" t="s">
        <v>510</v>
      </c>
      <c r="J29" s="217" t="s">
        <v>374</v>
      </c>
      <c r="K29" s="217" t="s">
        <v>377</v>
      </c>
      <c r="L29" s="217" t="s">
        <v>526</v>
      </c>
      <c r="M29" s="195" t="s">
        <v>547</v>
      </c>
      <c r="N29" s="272">
        <v>100</v>
      </c>
      <c r="O29" s="195" t="s">
        <v>527</v>
      </c>
      <c r="P29" s="262" t="s">
        <v>438</v>
      </c>
      <c r="Q29" s="184" t="str">
        <f>IF(AND(P29&lt;&gt;""),VLOOKUP(P29,[2]Presentación!$B$26:$F$29,2,FALSE),"")</f>
        <v xml:space="preserve">En esta fase los ciudadanos participan en la evaluación y la vigilancia de los avances y los resultados de la gestión pública y de las políticas, planes, programas, proyectos, servicios o trámites. Aquí se desarrollan, igualmente, los procesos de rendición de cuentas para cumplir con el deber que tienen las entidades y los organismos públicos de responder ante los ciudadanos sobre las responsabilidades. </v>
      </c>
      <c r="R29" s="195" t="s">
        <v>528</v>
      </c>
      <c r="S29" s="217" t="s">
        <v>381</v>
      </c>
      <c r="T29" s="217" t="s">
        <v>529</v>
      </c>
      <c r="U29" s="234">
        <v>0</v>
      </c>
      <c r="V29" s="195" t="s">
        <v>530</v>
      </c>
      <c r="W29" s="236" t="s">
        <v>384</v>
      </c>
      <c r="X29" s="343" t="s">
        <v>554</v>
      </c>
      <c r="Y29" s="217" t="s">
        <v>390</v>
      </c>
      <c r="Z29" s="184" t="s">
        <v>555</v>
      </c>
      <c r="AA29" s="347">
        <v>1</v>
      </c>
      <c r="AB29" s="113">
        <v>1</v>
      </c>
      <c r="AC29" s="113" t="s">
        <v>556</v>
      </c>
      <c r="AD29" s="262">
        <v>614</v>
      </c>
      <c r="AE29" s="184" t="s">
        <v>557</v>
      </c>
      <c r="AF29" s="351">
        <v>0</v>
      </c>
      <c r="AG29" s="112" t="s">
        <v>558</v>
      </c>
      <c r="AH29" s="184" t="s">
        <v>569</v>
      </c>
      <c r="AI29" s="349" t="s">
        <v>534</v>
      </c>
      <c r="AJ29" s="367" t="s">
        <v>685</v>
      </c>
      <c r="AK29" s="370">
        <v>1</v>
      </c>
      <c r="AL29" s="373">
        <v>1</v>
      </c>
      <c r="AM29" s="370">
        <v>2</v>
      </c>
      <c r="AN29" s="373">
        <v>1</v>
      </c>
      <c r="AO29" s="370">
        <v>1</v>
      </c>
      <c r="AP29" s="373">
        <v>1</v>
      </c>
      <c r="AQ29" s="370">
        <v>0</v>
      </c>
      <c r="AR29" s="373" t="s">
        <v>588</v>
      </c>
      <c r="AS29" s="370">
        <f>AK29+AM29+AO29+AQ29</f>
        <v>4</v>
      </c>
      <c r="AT29" s="373">
        <f>AVERAGE(AL29,AN29,AP29,AR29)</f>
        <v>1</v>
      </c>
      <c r="AU29" s="376">
        <v>44597</v>
      </c>
      <c r="AV29" s="376">
        <v>44924</v>
      </c>
    </row>
    <row r="30" spans="1:48" s="68" customFormat="1" ht="30" customHeight="1" x14ac:dyDescent="0.25">
      <c r="A30" s="252"/>
      <c r="B30" s="246"/>
      <c r="C30" s="195"/>
      <c r="D30" s="262"/>
      <c r="E30" s="262"/>
      <c r="F30" s="217"/>
      <c r="G30" s="217"/>
      <c r="H30" s="217" t="s">
        <v>512</v>
      </c>
      <c r="I30" s="217"/>
      <c r="J30" s="217" t="s">
        <v>374</v>
      </c>
      <c r="K30" s="217" t="s">
        <v>377</v>
      </c>
      <c r="L30" s="217"/>
      <c r="M30" s="195"/>
      <c r="N30" s="272"/>
      <c r="O30" s="195"/>
      <c r="P30" s="262"/>
      <c r="Q30" s="184"/>
      <c r="R30" s="195"/>
      <c r="S30" s="217"/>
      <c r="T30" s="217"/>
      <c r="U30" s="234"/>
      <c r="V30" s="195"/>
      <c r="W30" s="236"/>
      <c r="X30" s="343"/>
      <c r="Y30" s="217" t="s">
        <v>382</v>
      </c>
      <c r="Z30" s="184"/>
      <c r="AA30" s="262"/>
      <c r="AB30" s="113"/>
      <c r="AC30" s="113"/>
      <c r="AD30" s="262"/>
      <c r="AE30" s="184"/>
      <c r="AF30" s="351"/>
      <c r="AG30" s="112" t="s">
        <v>559</v>
      </c>
      <c r="AH30" s="184"/>
      <c r="AI30" s="349"/>
      <c r="AJ30" s="368"/>
      <c r="AK30" s="371"/>
      <c r="AL30" s="374"/>
      <c r="AM30" s="371"/>
      <c r="AN30" s="374"/>
      <c r="AO30" s="371"/>
      <c r="AP30" s="374"/>
      <c r="AQ30" s="371"/>
      <c r="AR30" s="374"/>
      <c r="AS30" s="371"/>
      <c r="AT30" s="374"/>
      <c r="AU30" s="368"/>
      <c r="AV30" s="368"/>
    </row>
    <row r="31" spans="1:48" s="68" customFormat="1" ht="30" customHeight="1" x14ac:dyDescent="0.25">
      <c r="A31" s="252"/>
      <c r="B31" s="246"/>
      <c r="C31" s="195"/>
      <c r="D31" s="262"/>
      <c r="E31" s="262"/>
      <c r="F31" s="217"/>
      <c r="G31" s="217" t="s">
        <v>379</v>
      </c>
      <c r="H31" s="217"/>
      <c r="I31" s="217" t="s">
        <v>373</v>
      </c>
      <c r="J31" s="217"/>
      <c r="K31" s="217"/>
      <c r="L31" s="217" t="s">
        <v>378</v>
      </c>
      <c r="M31" s="195"/>
      <c r="N31" s="272">
        <v>100</v>
      </c>
      <c r="O31" s="195"/>
      <c r="P31" s="262"/>
      <c r="Q31" s="184"/>
      <c r="R31" s="195" t="s">
        <v>380</v>
      </c>
      <c r="S31" s="217" t="s">
        <v>381</v>
      </c>
      <c r="T31" s="217" t="s">
        <v>382</v>
      </c>
      <c r="U31" s="234"/>
      <c r="V31" s="195" t="s">
        <v>383</v>
      </c>
      <c r="W31" s="236" t="s">
        <v>384</v>
      </c>
      <c r="X31" s="343"/>
      <c r="Y31" s="217"/>
      <c r="Z31" s="184"/>
      <c r="AA31" s="262"/>
      <c r="AB31" s="113"/>
      <c r="AC31" s="113"/>
      <c r="AD31" s="262"/>
      <c r="AE31" s="184"/>
      <c r="AF31" s="351"/>
      <c r="AG31" s="112" t="s">
        <v>560</v>
      </c>
      <c r="AH31" s="184"/>
      <c r="AI31" s="349"/>
      <c r="AJ31" s="368"/>
      <c r="AK31" s="371"/>
      <c r="AL31" s="374"/>
      <c r="AM31" s="371"/>
      <c r="AN31" s="374"/>
      <c r="AO31" s="371"/>
      <c r="AP31" s="374"/>
      <c r="AQ31" s="371"/>
      <c r="AR31" s="374"/>
      <c r="AS31" s="371"/>
      <c r="AT31" s="374"/>
      <c r="AU31" s="368"/>
      <c r="AV31" s="368"/>
    </row>
    <row r="32" spans="1:48" s="68" customFormat="1" ht="30" customHeight="1" x14ac:dyDescent="0.25">
      <c r="A32" s="252"/>
      <c r="B32" s="246"/>
      <c r="C32" s="195"/>
      <c r="D32" s="262"/>
      <c r="E32" s="262"/>
      <c r="F32" s="217"/>
      <c r="G32" s="217" t="s">
        <v>379</v>
      </c>
      <c r="H32" s="217" t="s">
        <v>512</v>
      </c>
      <c r="I32" s="217" t="s">
        <v>373</v>
      </c>
      <c r="J32" s="217" t="s">
        <v>374</v>
      </c>
      <c r="K32" s="217" t="s">
        <v>377</v>
      </c>
      <c r="L32" s="217" t="s">
        <v>378</v>
      </c>
      <c r="M32" s="195"/>
      <c r="N32" s="272">
        <v>100</v>
      </c>
      <c r="O32" s="195"/>
      <c r="P32" s="262"/>
      <c r="Q32" s="184"/>
      <c r="R32" s="195" t="s">
        <v>380</v>
      </c>
      <c r="S32" s="217" t="s">
        <v>381</v>
      </c>
      <c r="T32" s="217" t="s">
        <v>382</v>
      </c>
      <c r="U32" s="234"/>
      <c r="V32" s="195" t="s">
        <v>383</v>
      </c>
      <c r="W32" s="236" t="s">
        <v>384</v>
      </c>
      <c r="X32" s="343"/>
      <c r="Y32" s="217" t="s">
        <v>382</v>
      </c>
      <c r="Z32" s="184"/>
      <c r="AA32" s="262"/>
      <c r="AB32" s="113"/>
      <c r="AC32" s="113"/>
      <c r="AD32" s="262"/>
      <c r="AE32" s="184"/>
      <c r="AF32" s="351"/>
      <c r="AG32" s="112"/>
      <c r="AH32" s="184"/>
      <c r="AI32" s="349"/>
      <c r="AJ32" s="369"/>
      <c r="AK32" s="372"/>
      <c r="AL32" s="375"/>
      <c r="AM32" s="372"/>
      <c r="AN32" s="375"/>
      <c r="AO32" s="372"/>
      <c r="AP32" s="375"/>
      <c r="AQ32" s="372"/>
      <c r="AR32" s="375"/>
      <c r="AS32" s="372"/>
      <c r="AT32" s="375"/>
      <c r="AU32" s="369"/>
      <c r="AV32" s="369"/>
    </row>
    <row r="33" spans="1:48" s="68" customFormat="1" ht="30" customHeight="1" x14ac:dyDescent="0.25">
      <c r="A33" s="252"/>
      <c r="B33" s="245">
        <v>7</v>
      </c>
      <c r="C33" s="195" t="s">
        <v>545</v>
      </c>
      <c r="D33" s="262" t="s">
        <v>524</v>
      </c>
      <c r="E33" s="262" t="s">
        <v>513</v>
      </c>
      <c r="F33" s="217" t="s">
        <v>509</v>
      </c>
      <c r="G33" s="217" t="s">
        <v>379</v>
      </c>
      <c r="H33" s="348" t="s">
        <v>546</v>
      </c>
      <c r="I33" s="217" t="s">
        <v>510</v>
      </c>
      <c r="J33" s="217" t="s">
        <v>374</v>
      </c>
      <c r="K33" s="217" t="s">
        <v>391</v>
      </c>
      <c r="L33" s="217" t="s">
        <v>531</v>
      </c>
      <c r="M33" s="195" t="s">
        <v>547</v>
      </c>
      <c r="N33" s="272">
        <v>50000</v>
      </c>
      <c r="O33" s="195" t="s">
        <v>532</v>
      </c>
      <c r="P33" s="262" t="s">
        <v>438</v>
      </c>
      <c r="Q33" s="184" t="str">
        <f>IF(AND(P33&lt;&gt;""),VLOOKUP(P33,[2]Presentación!$B$26:$F$29,2,FALSE),"")</f>
        <v xml:space="preserve">En esta fase los ciudadanos participan en la evaluación y la vigilancia de los avances y los resultados de la gestión pública y de las políticas, planes, programas, proyectos, servicios o trámites. Aquí se desarrollan, igualmente, los procesos de rendición de cuentas para cumplir con el deber que tienen las entidades y los organismos públicos de responder ante los ciudadanos sobre las responsabilidades. </v>
      </c>
      <c r="R33" s="195" t="s">
        <v>533</v>
      </c>
      <c r="S33" s="217" t="s">
        <v>381</v>
      </c>
      <c r="T33" s="217" t="s">
        <v>529</v>
      </c>
      <c r="U33" s="234">
        <v>70000000</v>
      </c>
      <c r="V33" s="195" t="s">
        <v>548</v>
      </c>
      <c r="W33" s="236" t="s">
        <v>384</v>
      </c>
      <c r="X33" s="350" t="s">
        <v>565</v>
      </c>
      <c r="Y33" s="217" t="s">
        <v>390</v>
      </c>
      <c r="Z33" s="195" t="s">
        <v>535</v>
      </c>
      <c r="AA33" s="347">
        <f>SUM(AB33:AB36)</f>
        <v>120298</v>
      </c>
      <c r="AB33" s="114">
        <v>614</v>
      </c>
      <c r="AC33" s="113" t="s">
        <v>564</v>
      </c>
      <c r="AD33" s="272">
        <f>AA33</f>
        <v>120298</v>
      </c>
      <c r="AE33" s="184" t="s">
        <v>557</v>
      </c>
      <c r="AF33" s="234">
        <v>0</v>
      </c>
      <c r="AG33" s="112" t="s">
        <v>558</v>
      </c>
      <c r="AH33" s="195" t="s">
        <v>536</v>
      </c>
      <c r="AI33" s="236" t="s">
        <v>537</v>
      </c>
      <c r="AJ33" s="367" t="s">
        <v>685</v>
      </c>
      <c r="AK33" s="370">
        <v>1</v>
      </c>
      <c r="AL33" s="373">
        <v>1</v>
      </c>
      <c r="AM33" s="370">
        <v>2</v>
      </c>
      <c r="AN33" s="373">
        <v>1</v>
      </c>
      <c r="AO33" s="370">
        <v>1</v>
      </c>
      <c r="AP33" s="373">
        <v>1</v>
      </c>
      <c r="AQ33" s="370">
        <v>0</v>
      </c>
      <c r="AR33" s="373" t="s">
        <v>588</v>
      </c>
      <c r="AS33" s="370">
        <f>AK33+AM33+AO33+AQ33</f>
        <v>4</v>
      </c>
      <c r="AT33" s="373">
        <f>AVERAGE(AL33,AN33,AP33,AR33)</f>
        <v>1</v>
      </c>
      <c r="AU33" s="376">
        <v>44597</v>
      </c>
      <c r="AV33" s="376">
        <v>44924</v>
      </c>
    </row>
    <row r="34" spans="1:48" s="68" customFormat="1" ht="30" customHeight="1" x14ac:dyDescent="0.25">
      <c r="A34" s="252"/>
      <c r="B34" s="246"/>
      <c r="C34" s="195"/>
      <c r="D34" s="262"/>
      <c r="E34" s="262"/>
      <c r="F34" s="217"/>
      <c r="G34" s="217"/>
      <c r="H34" s="217" t="s">
        <v>512</v>
      </c>
      <c r="I34" s="217"/>
      <c r="J34" s="217"/>
      <c r="K34" s="217"/>
      <c r="L34" s="217"/>
      <c r="M34" s="195"/>
      <c r="N34" s="272"/>
      <c r="O34" s="195"/>
      <c r="P34" s="262"/>
      <c r="Q34" s="184"/>
      <c r="R34" s="195"/>
      <c r="S34" s="217"/>
      <c r="T34" s="217"/>
      <c r="U34" s="234"/>
      <c r="V34" s="195"/>
      <c r="W34" s="236"/>
      <c r="X34" s="350"/>
      <c r="Y34" s="217" t="s">
        <v>382</v>
      </c>
      <c r="Z34" s="195"/>
      <c r="AA34" s="262"/>
      <c r="AB34" s="114">
        <v>116543</v>
      </c>
      <c r="AC34" s="113" t="s">
        <v>562</v>
      </c>
      <c r="AD34" s="217"/>
      <c r="AE34" s="184"/>
      <c r="AF34" s="234"/>
      <c r="AG34" s="112" t="s">
        <v>570</v>
      </c>
      <c r="AH34" s="195"/>
      <c r="AI34" s="236"/>
      <c r="AJ34" s="368"/>
      <c r="AK34" s="371"/>
      <c r="AL34" s="374"/>
      <c r="AM34" s="371"/>
      <c r="AN34" s="374"/>
      <c r="AO34" s="371"/>
      <c r="AP34" s="374"/>
      <c r="AQ34" s="371"/>
      <c r="AR34" s="374"/>
      <c r="AS34" s="371"/>
      <c r="AT34" s="374"/>
      <c r="AU34" s="368"/>
      <c r="AV34" s="368"/>
    </row>
    <row r="35" spans="1:48" s="68" customFormat="1" ht="30" customHeight="1" x14ac:dyDescent="0.25">
      <c r="A35" s="252"/>
      <c r="B35" s="246"/>
      <c r="C35" s="195"/>
      <c r="D35" s="262"/>
      <c r="E35" s="262"/>
      <c r="F35" s="217"/>
      <c r="G35" s="217"/>
      <c r="H35" s="217"/>
      <c r="I35" s="217"/>
      <c r="J35" s="217"/>
      <c r="K35" s="217"/>
      <c r="L35" s="217"/>
      <c r="M35" s="195"/>
      <c r="N35" s="272"/>
      <c r="O35" s="195"/>
      <c r="P35" s="262"/>
      <c r="Q35" s="184"/>
      <c r="R35" s="195"/>
      <c r="S35" s="217"/>
      <c r="T35" s="217"/>
      <c r="U35" s="234"/>
      <c r="V35" s="195"/>
      <c r="W35" s="236"/>
      <c r="X35" s="350"/>
      <c r="Y35" s="217"/>
      <c r="Z35" s="195"/>
      <c r="AA35" s="262"/>
      <c r="AB35" s="115">
        <v>2886</v>
      </c>
      <c r="AC35" s="113" t="s">
        <v>563</v>
      </c>
      <c r="AD35" s="217"/>
      <c r="AE35" s="184"/>
      <c r="AF35" s="234"/>
      <c r="AG35" s="112" t="s">
        <v>561</v>
      </c>
      <c r="AH35" s="195"/>
      <c r="AI35" s="236"/>
      <c r="AJ35" s="368"/>
      <c r="AK35" s="371"/>
      <c r="AL35" s="374"/>
      <c r="AM35" s="371"/>
      <c r="AN35" s="374"/>
      <c r="AO35" s="371"/>
      <c r="AP35" s="374"/>
      <c r="AQ35" s="371"/>
      <c r="AR35" s="374"/>
      <c r="AS35" s="371"/>
      <c r="AT35" s="374"/>
      <c r="AU35" s="368"/>
      <c r="AV35" s="368"/>
    </row>
    <row r="36" spans="1:48" s="68" customFormat="1" ht="30" customHeight="1" thickBot="1" x14ac:dyDescent="0.3">
      <c r="A36" s="270"/>
      <c r="B36" s="246"/>
      <c r="C36" s="195"/>
      <c r="D36" s="262"/>
      <c r="E36" s="262"/>
      <c r="F36" s="217"/>
      <c r="G36" s="217"/>
      <c r="H36" s="217" t="s">
        <v>512</v>
      </c>
      <c r="I36" s="217"/>
      <c r="J36" s="217"/>
      <c r="K36" s="217"/>
      <c r="L36" s="217"/>
      <c r="M36" s="195"/>
      <c r="N36" s="272"/>
      <c r="O36" s="195"/>
      <c r="P36" s="262"/>
      <c r="Q36" s="184"/>
      <c r="R36" s="195"/>
      <c r="S36" s="217"/>
      <c r="T36" s="217"/>
      <c r="U36" s="234"/>
      <c r="V36" s="195"/>
      <c r="W36" s="236"/>
      <c r="X36" s="350"/>
      <c r="Y36" s="217" t="s">
        <v>382</v>
      </c>
      <c r="Z36" s="195"/>
      <c r="AA36" s="262"/>
      <c r="AB36" s="115">
        <v>255</v>
      </c>
      <c r="AC36" s="111" t="s">
        <v>538</v>
      </c>
      <c r="AD36" s="217"/>
      <c r="AE36" s="184"/>
      <c r="AF36" s="234"/>
      <c r="AG36" s="112"/>
      <c r="AH36" s="195"/>
      <c r="AI36" s="236"/>
      <c r="AJ36" s="369"/>
      <c r="AK36" s="372"/>
      <c r="AL36" s="375"/>
      <c r="AM36" s="372"/>
      <c r="AN36" s="375"/>
      <c r="AO36" s="372"/>
      <c r="AP36" s="375"/>
      <c r="AQ36" s="372"/>
      <c r="AR36" s="375"/>
      <c r="AS36" s="372"/>
      <c r="AT36" s="375"/>
      <c r="AU36" s="369"/>
      <c r="AV36" s="369"/>
    </row>
    <row r="37" spans="1:48" s="68" customFormat="1" ht="30" customHeight="1" x14ac:dyDescent="0.25">
      <c r="A37" s="252" t="s">
        <v>571</v>
      </c>
      <c r="B37" s="245">
        <v>8</v>
      </c>
      <c r="C37" s="310" t="s">
        <v>572</v>
      </c>
      <c r="D37" s="308" t="s">
        <v>420</v>
      </c>
      <c r="E37" s="308" t="s">
        <v>425</v>
      </c>
      <c r="F37" s="308" t="s">
        <v>573</v>
      </c>
      <c r="G37" s="308" t="s">
        <v>574</v>
      </c>
      <c r="H37" s="308" t="s">
        <v>575</v>
      </c>
      <c r="I37" s="308" t="s">
        <v>576</v>
      </c>
      <c r="J37" s="308" t="s">
        <v>374</v>
      </c>
      <c r="K37" s="308" t="s">
        <v>377</v>
      </c>
      <c r="L37" s="308" t="s">
        <v>577</v>
      </c>
      <c r="M37" s="308" t="s">
        <v>578</v>
      </c>
      <c r="N37" s="327">
        <v>20</v>
      </c>
      <c r="O37" s="310" t="s">
        <v>579</v>
      </c>
      <c r="P37" s="308" t="s">
        <v>436</v>
      </c>
      <c r="Q37" s="310" t="str">
        <f>IF(AND(P37&lt;&gt;""),VLOOKUP(P37,[3]Presentación!$B$27:$F$30,2,FALSE),"")</f>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
      <c r="R37" s="310" t="s">
        <v>580</v>
      </c>
      <c r="S37" s="308" t="s">
        <v>396</v>
      </c>
      <c r="T37" s="308" t="s">
        <v>581</v>
      </c>
      <c r="U37" s="312">
        <v>7728000</v>
      </c>
      <c r="V37" s="310" t="s">
        <v>582</v>
      </c>
      <c r="W37" s="314" t="s">
        <v>583</v>
      </c>
      <c r="X37" s="316" t="s">
        <v>584</v>
      </c>
      <c r="Y37" s="318" t="s">
        <v>585</v>
      </c>
      <c r="Z37" s="310" t="s">
        <v>586</v>
      </c>
      <c r="AA37" s="327">
        <v>19</v>
      </c>
      <c r="AB37" s="117">
        <v>8</v>
      </c>
      <c r="AC37" s="118" t="s">
        <v>587</v>
      </c>
      <c r="AD37" s="327" t="s">
        <v>588</v>
      </c>
      <c r="AE37" s="327" t="s">
        <v>588</v>
      </c>
      <c r="AF37" s="312">
        <v>7728000</v>
      </c>
      <c r="AG37" s="380" t="s">
        <v>583</v>
      </c>
      <c r="AH37" s="310" t="s">
        <v>589</v>
      </c>
      <c r="AI37" s="314" t="s">
        <v>590</v>
      </c>
      <c r="AJ37" s="367" t="s">
        <v>685</v>
      </c>
      <c r="AK37" s="370">
        <v>1</v>
      </c>
      <c r="AL37" s="373">
        <v>1</v>
      </c>
      <c r="AM37" s="370">
        <v>2</v>
      </c>
      <c r="AN37" s="373">
        <v>1</v>
      </c>
      <c r="AO37" s="370">
        <v>1</v>
      </c>
      <c r="AP37" s="373">
        <v>1</v>
      </c>
      <c r="AQ37" s="370">
        <v>0</v>
      </c>
      <c r="AR37" s="373" t="s">
        <v>588</v>
      </c>
      <c r="AS37" s="370">
        <f>AK37+AM37+AO37+AQ37</f>
        <v>4</v>
      </c>
      <c r="AT37" s="373">
        <f>AVERAGE(AL37,AN37,AP37,AR37)</f>
        <v>1</v>
      </c>
      <c r="AU37" s="376">
        <v>44597</v>
      </c>
      <c r="AV37" s="376">
        <v>44924</v>
      </c>
    </row>
    <row r="38" spans="1:48" s="68" customFormat="1" ht="30" customHeight="1" x14ac:dyDescent="0.25">
      <c r="A38" s="252"/>
      <c r="B38" s="246"/>
      <c r="C38" s="311"/>
      <c r="D38" s="309"/>
      <c r="E38" s="309"/>
      <c r="F38" s="309"/>
      <c r="G38" s="309" t="s">
        <v>379</v>
      </c>
      <c r="H38" s="309"/>
      <c r="I38" s="309" t="s">
        <v>373</v>
      </c>
      <c r="J38" s="309" t="s">
        <v>374</v>
      </c>
      <c r="K38" s="309" t="s">
        <v>377</v>
      </c>
      <c r="L38" s="309" t="s">
        <v>378</v>
      </c>
      <c r="M38" s="309"/>
      <c r="N38" s="328"/>
      <c r="O38" s="311"/>
      <c r="P38" s="309"/>
      <c r="Q38" s="311"/>
      <c r="R38" s="311" t="s">
        <v>380</v>
      </c>
      <c r="S38" s="309"/>
      <c r="T38" s="309"/>
      <c r="U38" s="313"/>
      <c r="V38" s="311"/>
      <c r="W38" s="315"/>
      <c r="X38" s="317"/>
      <c r="Y38" s="319"/>
      <c r="Z38" s="311"/>
      <c r="AA38" s="328"/>
      <c r="AB38" s="119">
        <v>2</v>
      </c>
      <c r="AC38" s="118" t="s">
        <v>591</v>
      </c>
      <c r="AD38" s="328"/>
      <c r="AE38" s="328"/>
      <c r="AF38" s="313"/>
      <c r="AG38" s="326"/>
      <c r="AH38" s="311"/>
      <c r="AI38" s="315"/>
      <c r="AJ38" s="368"/>
      <c r="AK38" s="371"/>
      <c r="AL38" s="374"/>
      <c r="AM38" s="371"/>
      <c r="AN38" s="374"/>
      <c r="AO38" s="371"/>
      <c r="AP38" s="374"/>
      <c r="AQ38" s="371"/>
      <c r="AR38" s="374"/>
      <c r="AS38" s="371"/>
      <c r="AT38" s="374"/>
      <c r="AU38" s="368"/>
      <c r="AV38" s="368"/>
    </row>
    <row r="39" spans="1:48" s="68" customFormat="1" ht="30" customHeight="1" x14ac:dyDescent="0.25">
      <c r="A39" s="252"/>
      <c r="B39" s="246"/>
      <c r="C39" s="311"/>
      <c r="D39" s="309"/>
      <c r="E39" s="309"/>
      <c r="F39" s="309"/>
      <c r="G39" s="309"/>
      <c r="H39" s="309"/>
      <c r="I39" s="309"/>
      <c r="J39" s="309"/>
      <c r="K39" s="309"/>
      <c r="L39" s="309"/>
      <c r="M39" s="309"/>
      <c r="N39" s="328"/>
      <c r="O39" s="311"/>
      <c r="P39" s="309"/>
      <c r="Q39" s="311"/>
      <c r="R39" s="311"/>
      <c r="S39" s="309"/>
      <c r="T39" s="309"/>
      <c r="U39" s="313"/>
      <c r="V39" s="311"/>
      <c r="W39" s="315"/>
      <c r="X39" s="317"/>
      <c r="Y39" s="319"/>
      <c r="Z39" s="311"/>
      <c r="AA39" s="328"/>
      <c r="AB39" s="119">
        <v>5</v>
      </c>
      <c r="AC39" s="118" t="s">
        <v>539</v>
      </c>
      <c r="AD39" s="328"/>
      <c r="AE39" s="328"/>
      <c r="AF39" s="313"/>
      <c r="AG39" s="326"/>
      <c r="AH39" s="311"/>
      <c r="AI39" s="315"/>
      <c r="AJ39" s="368"/>
      <c r="AK39" s="371"/>
      <c r="AL39" s="374"/>
      <c r="AM39" s="371"/>
      <c r="AN39" s="374"/>
      <c r="AO39" s="371"/>
      <c r="AP39" s="374"/>
      <c r="AQ39" s="371"/>
      <c r="AR39" s="374"/>
      <c r="AS39" s="371"/>
      <c r="AT39" s="374"/>
      <c r="AU39" s="368"/>
      <c r="AV39" s="368"/>
    </row>
    <row r="40" spans="1:48" s="68" customFormat="1" ht="30" customHeight="1" thickBot="1" x14ac:dyDescent="0.3">
      <c r="A40" s="252"/>
      <c r="B40" s="246"/>
      <c r="C40" s="311"/>
      <c r="D40" s="309"/>
      <c r="E40" s="309"/>
      <c r="F40" s="309"/>
      <c r="G40" s="309" t="s">
        <v>379</v>
      </c>
      <c r="H40" s="309"/>
      <c r="I40" s="309" t="s">
        <v>373</v>
      </c>
      <c r="J40" s="309" t="s">
        <v>374</v>
      </c>
      <c r="K40" s="309" t="s">
        <v>377</v>
      </c>
      <c r="L40" s="309" t="s">
        <v>378</v>
      </c>
      <c r="M40" s="309"/>
      <c r="N40" s="328"/>
      <c r="O40" s="311"/>
      <c r="P40" s="309"/>
      <c r="Q40" s="311"/>
      <c r="R40" s="311" t="s">
        <v>380</v>
      </c>
      <c r="S40" s="309"/>
      <c r="T40" s="309"/>
      <c r="U40" s="313"/>
      <c r="V40" s="311"/>
      <c r="W40" s="315"/>
      <c r="X40" s="317"/>
      <c r="Y40" s="319"/>
      <c r="Z40" s="311"/>
      <c r="AA40" s="328"/>
      <c r="AB40" s="120">
        <v>4</v>
      </c>
      <c r="AC40" s="118" t="s">
        <v>592</v>
      </c>
      <c r="AD40" s="328"/>
      <c r="AE40" s="328"/>
      <c r="AF40" s="313"/>
      <c r="AG40" s="308"/>
      <c r="AH40" s="311"/>
      <c r="AI40" s="315"/>
      <c r="AJ40" s="369"/>
      <c r="AK40" s="372"/>
      <c r="AL40" s="375"/>
      <c r="AM40" s="372"/>
      <c r="AN40" s="375"/>
      <c r="AO40" s="372"/>
      <c r="AP40" s="375"/>
      <c r="AQ40" s="372"/>
      <c r="AR40" s="375"/>
      <c r="AS40" s="372"/>
      <c r="AT40" s="375"/>
      <c r="AU40" s="369"/>
      <c r="AV40" s="369"/>
    </row>
    <row r="41" spans="1:48" s="68" customFormat="1" ht="30" customHeight="1" x14ac:dyDescent="0.25">
      <c r="A41" s="252"/>
      <c r="B41" s="245">
        <v>9</v>
      </c>
      <c r="C41" s="310" t="s">
        <v>572</v>
      </c>
      <c r="D41" s="308" t="s">
        <v>420</v>
      </c>
      <c r="E41" s="308" t="s">
        <v>425</v>
      </c>
      <c r="F41" s="308" t="s">
        <v>573</v>
      </c>
      <c r="G41" s="308" t="s">
        <v>574</v>
      </c>
      <c r="H41" s="308" t="s">
        <v>593</v>
      </c>
      <c r="I41" s="308" t="s">
        <v>594</v>
      </c>
      <c r="J41" s="308" t="s">
        <v>374</v>
      </c>
      <c r="K41" s="308" t="s">
        <v>377</v>
      </c>
      <c r="L41" s="308" t="s">
        <v>595</v>
      </c>
      <c r="M41" s="308" t="s">
        <v>578</v>
      </c>
      <c r="N41" s="327">
        <v>20</v>
      </c>
      <c r="O41" s="310" t="s">
        <v>596</v>
      </c>
      <c r="P41" s="308" t="s">
        <v>436</v>
      </c>
      <c r="Q41" s="310" t="str">
        <f>IF(AND(P41&lt;&gt;""),VLOOKUP(P41,[3]Presentación!$B$27:$F$30,2,FALSE),"")</f>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
      <c r="R41" s="310" t="s">
        <v>597</v>
      </c>
      <c r="S41" s="308" t="s">
        <v>396</v>
      </c>
      <c r="T41" s="308" t="s">
        <v>598</v>
      </c>
      <c r="U41" s="312">
        <v>12880000</v>
      </c>
      <c r="V41" s="310" t="s">
        <v>588</v>
      </c>
      <c r="W41" s="314" t="s">
        <v>583</v>
      </c>
      <c r="X41" s="316" t="s">
        <v>599</v>
      </c>
      <c r="Y41" s="318" t="s">
        <v>600</v>
      </c>
      <c r="Z41" s="310" t="s">
        <v>601</v>
      </c>
      <c r="AA41" s="327">
        <v>2300</v>
      </c>
      <c r="AB41" s="117">
        <v>2300</v>
      </c>
      <c r="AC41" s="118" t="s">
        <v>374</v>
      </c>
      <c r="AD41" s="327" t="s">
        <v>588</v>
      </c>
      <c r="AE41" s="327" t="s">
        <v>588</v>
      </c>
      <c r="AF41" s="312">
        <v>12880000</v>
      </c>
      <c r="AG41" s="380" t="s">
        <v>583</v>
      </c>
      <c r="AH41" s="310" t="s">
        <v>602</v>
      </c>
      <c r="AI41" s="314" t="s">
        <v>590</v>
      </c>
      <c r="AJ41" s="367" t="s">
        <v>685</v>
      </c>
      <c r="AK41" s="370">
        <v>1</v>
      </c>
      <c r="AL41" s="373">
        <v>1</v>
      </c>
      <c r="AM41" s="370">
        <v>2</v>
      </c>
      <c r="AN41" s="373">
        <v>1</v>
      </c>
      <c r="AO41" s="370">
        <v>1</v>
      </c>
      <c r="AP41" s="373">
        <v>1</v>
      </c>
      <c r="AQ41" s="370">
        <v>0</v>
      </c>
      <c r="AR41" s="373" t="s">
        <v>588</v>
      </c>
      <c r="AS41" s="370">
        <f>AK41+AM41+AO41+AQ41</f>
        <v>4</v>
      </c>
      <c r="AT41" s="373">
        <f>AVERAGE(AL41,AN41,AP41,AR41)</f>
        <v>1</v>
      </c>
      <c r="AU41" s="376">
        <v>44597</v>
      </c>
      <c r="AV41" s="376">
        <v>44924</v>
      </c>
    </row>
    <row r="42" spans="1:48" s="68" customFormat="1" ht="30" customHeight="1" x14ac:dyDescent="0.25">
      <c r="A42" s="252"/>
      <c r="B42" s="246"/>
      <c r="C42" s="311"/>
      <c r="D42" s="309"/>
      <c r="E42" s="309"/>
      <c r="F42" s="309"/>
      <c r="G42" s="309" t="s">
        <v>379</v>
      </c>
      <c r="H42" s="309"/>
      <c r="I42" s="309" t="s">
        <v>373</v>
      </c>
      <c r="J42" s="309" t="s">
        <v>374</v>
      </c>
      <c r="K42" s="309" t="s">
        <v>377</v>
      </c>
      <c r="L42" s="309" t="s">
        <v>378</v>
      </c>
      <c r="M42" s="309"/>
      <c r="N42" s="328"/>
      <c r="O42" s="311"/>
      <c r="P42" s="309"/>
      <c r="Q42" s="311"/>
      <c r="R42" s="311" t="s">
        <v>380</v>
      </c>
      <c r="S42" s="309"/>
      <c r="T42" s="309"/>
      <c r="U42" s="313"/>
      <c r="V42" s="311"/>
      <c r="W42" s="315"/>
      <c r="X42" s="317"/>
      <c r="Y42" s="319"/>
      <c r="Z42" s="311"/>
      <c r="AA42" s="328"/>
      <c r="AB42" s="119"/>
      <c r="AC42" s="118"/>
      <c r="AD42" s="328"/>
      <c r="AE42" s="328"/>
      <c r="AF42" s="313"/>
      <c r="AG42" s="326"/>
      <c r="AH42" s="311"/>
      <c r="AI42" s="315"/>
      <c r="AJ42" s="368"/>
      <c r="AK42" s="371"/>
      <c r="AL42" s="374"/>
      <c r="AM42" s="371"/>
      <c r="AN42" s="374"/>
      <c r="AO42" s="371"/>
      <c r="AP42" s="374"/>
      <c r="AQ42" s="371"/>
      <c r="AR42" s="374"/>
      <c r="AS42" s="371"/>
      <c r="AT42" s="374"/>
      <c r="AU42" s="368"/>
      <c r="AV42" s="368"/>
    </row>
    <row r="43" spans="1:48" s="68" customFormat="1" ht="30" customHeight="1" x14ac:dyDescent="0.25">
      <c r="A43" s="252"/>
      <c r="B43" s="246"/>
      <c r="C43" s="311"/>
      <c r="D43" s="309"/>
      <c r="E43" s="309"/>
      <c r="F43" s="309"/>
      <c r="G43" s="309"/>
      <c r="H43" s="309"/>
      <c r="I43" s="309"/>
      <c r="J43" s="309"/>
      <c r="K43" s="309"/>
      <c r="L43" s="309"/>
      <c r="M43" s="309"/>
      <c r="N43" s="328"/>
      <c r="O43" s="311"/>
      <c r="P43" s="309"/>
      <c r="Q43" s="311"/>
      <c r="R43" s="311"/>
      <c r="S43" s="309"/>
      <c r="T43" s="309"/>
      <c r="U43" s="313"/>
      <c r="V43" s="311"/>
      <c r="W43" s="315"/>
      <c r="X43" s="317"/>
      <c r="Y43" s="319"/>
      <c r="Z43" s="311"/>
      <c r="AA43" s="328"/>
      <c r="AB43" s="119"/>
      <c r="AC43" s="118"/>
      <c r="AD43" s="328"/>
      <c r="AE43" s="328"/>
      <c r="AF43" s="313"/>
      <c r="AG43" s="326"/>
      <c r="AH43" s="311"/>
      <c r="AI43" s="315"/>
      <c r="AJ43" s="368"/>
      <c r="AK43" s="371"/>
      <c r="AL43" s="374"/>
      <c r="AM43" s="371"/>
      <c r="AN43" s="374"/>
      <c r="AO43" s="371"/>
      <c r="AP43" s="374"/>
      <c r="AQ43" s="371"/>
      <c r="AR43" s="374"/>
      <c r="AS43" s="371"/>
      <c r="AT43" s="374"/>
      <c r="AU43" s="368"/>
      <c r="AV43" s="368"/>
    </row>
    <row r="44" spans="1:48" s="68" customFormat="1" ht="30" customHeight="1" x14ac:dyDescent="0.25">
      <c r="A44" s="252"/>
      <c r="B44" s="246"/>
      <c r="C44" s="311"/>
      <c r="D44" s="309"/>
      <c r="E44" s="309"/>
      <c r="F44" s="309"/>
      <c r="G44" s="309" t="s">
        <v>379</v>
      </c>
      <c r="H44" s="309"/>
      <c r="I44" s="309" t="s">
        <v>373</v>
      </c>
      <c r="J44" s="309" t="s">
        <v>374</v>
      </c>
      <c r="K44" s="309" t="s">
        <v>377</v>
      </c>
      <c r="L44" s="309" t="s">
        <v>378</v>
      </c>
      <c r="M44" s="309"/>
      <c r="N44" s="328"/>
      <c r="O44" s="311"/>
      <c r="P44" s="309"/>
      <c r="Q44" s="311"/>
      <c r="R44" s="311" t="s">
        <v>380</v>
      </c>
      <c r="S44" s="309"/>
      <c r="T44" s="309"/>
      <c r="U44" s="313"/>
      <c r="V44" s="311"/>
      <c r="W44" s="315"/>
      <c r="X44" s="317"/>
      <c r="Y44" s="319"/>
      <c r="Z44" s="311"/>
      <c r="AA44" s="328"/>
      <c r="AB44" s="120"/>
      <c r="AC44" s="118"/>
      <c r="AD44" s="328"/>
      <c r="AE44" s="328"/>
      <c r="AF44" s="313"/>
      <c r="AG44" s="308"/>
      <c r="AH44" s="311"/>
      <c r="AI44" s="315"/>
      <c r="AJ44" s="369"/>
      <c r="AK44" s="372"/>
      <c r="AL44" s="375"/>
      <c r="AM44" s="372"/>
      <c r="AN44" s="375"/>
      <c r="AO44" s="372"/>
      <c r="AP44" s="375"/>
      <c r="AQ44" s="372"/>
      <c r="AR44" s="375"/>
      <c r="AS44" s="372"/>
      <c r="AT44" s="375"/>
      <c r="AU44" s="369"/>
      <c r="AV44" s="369"/>
    </row>
    <row r="45" spans="1:48" s="68" customFormat="1" ht="30" customHeight="1" x14ac:dyDescent="0.25">
      <c r="A45" s="252"/>
      <c r="B45" s="323">
        <v>10</v>
      </c>
      <c r="C45" s="311" t="s">
        <v>603</v>
      </c>
      <c r="D45" s="309" t="s">
        <v>423</v>
      </c>
      <c r="E45" s="309" t="s">
        <v>425</v>
      </c>
      <c r="F45" s="309" t="s">
        <v>604</v>
      </c>
      <c r="G45" s="309" t="s">
        <v>574</v>
      </c>
      <c r="H45" s="309" t="s">
        <v>605</v>
      </c>
      <c r="I45" s="309" t="s">
        <v>478</v>
      </c>
      <c r="J45" s="309" t="s">
        <v>374</v>
      </c>
      <c r="K45" s="309" t="s">
        <v>377</v>
      </c>
      <c r="L45" s="309" t="s">
        <v>577</v>
      </c>
      <c r="M45" s="309" t="s">
        <v>606</v>
      </c>
      <c r="N45" s="328">
        <v>200</v>
      </c>
      <c r="O45" s="311" t="s">
        <v>607</v>
      </c>
      <c r="P45" s="309" t="s">
        <v>437</v>
      </c>
      <c r="Q45" s="311" t="str">
        <f>IF(AND(P45&lt;&gt;""),VLOOKUP(P45,[3]Presentación!$B$27:$F$30,2,FALSE),"")</f>
        <v>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y grupos de interés para que se convierta en protagonista o productora de sus propias soluciones.</v>
      </c>
      <c r="R45" s="311" t="s">
        <v>608</v>
      </c>
      <c r="S45" s="309" t="s">
        <v>396</v>
      </c>
      <c r="T45" s="309" t="s">
        <v>609</v>
      </c>
      <c r="U45" s="313">
        <v>0</v>
      </c>
      <c r="V45" s="311" t="s">
        <v>588</v>
      </c>
      <c r="W45" s="311" t="s">
        <v>588</v>
      </c>
      <c r="X45" s="354" t="s">
        <v>605</v>
      </c>
      <c r="Y45" s="319" t="s">
        <v>610</v>
      </c>
      <c r="Z45" s="311" t="s">
        <v>611</v>
      </c>
      <c r="AA45" s="328">
        <v>223</v>
      </c>
      <c r="AB45" s="119">
        <v>223</v>
      </c>
      <c r="AC45" s="120" t="s">
        <v>374</v>
      </c>
      <c r="AD45" s="328" t="s">
        <v>588</v>
      </c>
      <c r="AE45" s="328" t="s">
        <v>588</v>
      </c>
      <c r="AF45" s="313">
        <v>0</v>
      </c>
      <c r="AG45" s="121" t="s">
        <v>588</v>
      </c>
      <c r="AH45" s="311" t="s">
        <v>612</v>
      </c>
      <c r="AI45" s="315" t="s">
        <v>613</v>
      </c>
      <c r="AJ45" s="367" t="s">
        <v>685</v>
      </c>
      <c r="AK45" s="370">
        <v>1</v>
      </c>
      <c r="AL45" s="373">
        <v>1</v>
      </c>
      <c r="AM45" s="370">
        <v>2</v>
      </c>
      <c r="AN45" s="373">
        <v>1</v>
      </c>
      <c r="AO45" s="370">
        <v>1</v>
      </c>
      <c r="AP45" s="373">
        <v>1</v>
      </c>
      <c r="AQ45" s="370">
        <v>0</v>
      </c>
      <c r="AR45" s="373" t="s">
        <v>588</v>
      </c>
      <c r="AS45" s="370">
        <f>AK45+AM45+AO45+AQ45</f>
        <v>4</v>
      </c>
      <c r="AT45" s="373">
        <f>AVERAGE(AL45,AN45,AP45,AR45)</f>
        <v>1</v>
      </c>
      <c r="AU45" s="376">
        <v>44597</v>
      </c>
      <c r="AV45" s="376">
        <v>44924</v>
      </c>
    </row>
    <row r="46" spans="1:48" s="68" customFormat="1" ht="30" customHeight="1" x14ac:dyDescent="0.25">
      <c r="A46" s="252"/>
      <c r="B46" s="324"/>
      <c r="C46" s="311"/>
      <c r="D46" s="309"/>
      <c r="E46" s="309"/>
      <c r="F46" s="309"/>
      <c r="G46" s="309" t="s">
        <v>379</v>
      </c>
      <c r="H46" s="309"/>
      <c r="I46" s="309" t="s">
        <v>373</v>
      </c>
      <c r="J46" s="309" t="s">
        <v>374</v>
      </c>
      <c r="K46" s="309" t="s">
        <v>377</v>
      </c>
      <c r="L46" s="309" t="s">
        <v>378</v>
      </c>
      <c r="M46" s="309"/>
      <c r="N46" s="328"/>
      <c r="O46" s="311"/>
      <c r="P46" s="309"/>
      <c r="Q46" s="311"/>
      <c r="R46" s="311" t="s">
        <v>380</v>
      </c>
      <c r="S46" s="309"/>
      <c r="T46" s="309"/>
      <c r="U46" s="313"/>
      <c r="V46" s="311"/>
      <c r="W46" s="311"/>
      <c r="X46" s="354"/>
      <c r="Y46" s="319"/>
      <c r="Z46" s="311"/>
      <c r="AA46" s="328"/>
      <c r="AB46" s="119"/>
      <c r="AC46" s="120"/>
      <c r="AD46" s="328"/>
      <c r="AE46" s="328"/>
      <c r="AF46" s="313"/>
      <c r="AG46" s="121"/>
      <c r="AH46" s="311"/>
      <c r="AI46" s="315"/>
      <c r="AJ46" s="368"/>
      <c r="AK46" s="371"/>
      <c r="AL46" s="374"/>
      <c r="AM46" s="371"/>
      <c r="AN46" s="374"/>
      <c r="AO46" s="371"/>
      <c r="AP46" s="374"/>
      <c r="AQ46" s="371"/>
      <c r="AR46" s="374"/>
      <c r="AS46" s="371"/>
      <c r="AT46" s="374"/>
      <c r="AU46" s="368"/>
      <c r="AV46" s="368"/>
    </row>
    <row r="47" spans="1:48" s="68" customFormat="1" ht="30" customHeight="1" x14ac:dyDescent="0.25">
      <c r="A47" s="252"/>
      <c r="B47" s="324"/>
      <c r="C47" s="311"/>
      <c r="D47" s="309"/>
      <c r="E47" s="309"/>
      <c r="F47" s="309"/>
      <c r="G47" s="309"/>
      <c r="H47" s="309"/>
      <c r="I47" s="309"/>
      <c r="J47" s="309"/>
      <c r="K47" s="309"/>
      <c r="L47" s="309"/>
      <c r="M47" s="309"/>
      <c r="N47" s="328"/>
      <c r="O47" s="311"/>
      <c r="P47" s="309"/>
      <c r="Q47" s="311"/>
      <c r="R47" s="311"/>
      <c r="S47" s="309"/>
      <c r="T47" s="309"/>
      <c r="U47" s="313"/>
      <c r="V47" s="311"/>
      <c r="W47" s="311"/>
      <c r="X47" s="354"/>
      <c r="Y47" s="319"/>
      <c r="Z47" s="311"/>
      <c r="AA47" s="328"/>
      <c r="AB47" s="119"/>
      <c r="AC47" s="120"/>
      <c r="AD47" s="328"/>
      <c r="AE47" s="328"/>
      <c r="AF47" s="313"/>
      <c r="AG47" s="121"/>
      <c r="AH47" s="311"/>
      <c r="AI47" s="315"/>
      <c r="AJ47" s="368"/>
      <c r="AK47" s="371"/>
      <c r="AL47" s="374"/>
      <c r="AM47" s="371"/>
      <c r="AN47" s="374"/>
      <c r="AO47" s="371"/>
      <c r="AP47" s="374"/>
      <c r="AQ47" s="371"/>
      <c r="AR47" s="374"/>
      <c r="AS47" s="371"/>
      <c r="AT47" s="374"/>
      <c r="AU47" s="368"/>
      <c r="AV47" s="368"/>
    </row>
    <row r="48" spans="1:48" s="68" customFormat="1" ht="30" customHeight="1" x14ac:dyDescent="0.25">
      <c r="A48" s="252"/>
      <c r="B48" s="245"/>
      <c r="C48" s="311"/>
      <c r="D48" s="309"/>
      <c r="E48" s="309"/>
      <c r="F48" s="309"/>
      <c r="G48" s="309" t="s">
        <v>379</v>
      </c>
      <c r="H48" s="309"/>
      <c r="I48" s="309" t="s">
        <v>373</v>
      </c>
      <c r="J48" s="309" t="s">
        <v>374</v>
      </c>
      <c r="K48" s="309" t="s">
        <v>377</v>
      </c>
      <c r="L48" s="309" t="s">
        <v>378</v>
      </c>
      <c r="M48" s="309"/>
      <c r="N48" s="328"/>
      <c r="O48" s="311"/>
      <c r="P48" s="309"/>
      <c r="Q48" s="311"/>
      <c r="R48" s="311" t="s">
        <v>380</v>
      </c>
      <c r="S48" s="309"/>
      <c r="T48" s="309"/>
      <c r="U48" s="313"/>
      <c r="V48" s="311"/>
      <c r="W48" s="311"/>
      <c r="X48" s="354"/>
      <c r="Y48" s="319"/>
      <c r="Z48" s="311"/>
      <c r="AA48" s="328"/>
      <c r="AB48" s="120"/>
      <c r="AC48" s="120"/>
      <c r="AD48" s="328"/>
      <c r="AE48" s="328"/>
      <c r="AF48" s="313"/>
      <c r="AG48" s="121"/>
      <c r="AH48" s="311"/>
      <c r="AI48" s="315"/>
      <c r="AJ48" s="369"/>
      <c r="AK48" s="372"/>
      <c r="AL48" s="375"/>
      <c r="AM48" s="372"/>
      <c r="AN48" s="375"/>
      <c r="AO48" s="372"/>
      <c r="AP48" s="375"/>
      <c r="AQ48" s="372"/>
      <c r="AR48" s="375"/>
      <c r="AS48" s="372"/>
      <c r="AT48" s="375"/>
      <c r="AU48" s="369"/>
      <c r="AV48" s="369"/>
    </row>
    <row r="49" spans="1:48" s="68" customFormat="1" ht="30" customHeight="1" x14ac:dyDescent="0.25">
      <c r="A49" s="252"/>
      <c r="B49" s="323">
        <v>11</v>
      </c>
      <c r="C49" s="320" t="s">
        <v>614</v>
      </c>
      <c r="D49" s="320" t="s">
        <v>423</v>
      </c>
      <c r="E49" s="320" t="s">
        <v>615</v>
      </c>
      <c r="F49" s="320" t="s">
        <v>616</v>
      </c>
      <c r="G49" s="320" t="s">
        <v>617</v>
      </c>
      <c r="H49" s="320" t="s">
        <v>618</v>
      </c>
      <c r="I49" s="320" t="s">
        <v>587</v>
      </c>
      <c r="J49" s="320" t="s">
        <v>619</v>
      </c>
      <c r="K49" s="320" t="s">
        <v>620</v>
      </c>
      <c r="L49" s="320" t="s">
        <v>621</v>
      </c>
      <c r="M49" s="320" t="s">
        <v>622</v>
      </c>
      <c r="N49" s="362" t="s">
        <v>623</v>
      </c>
      <c r="O49" s="320" t="s">
        <v>624</v>
      </c>
      <c r="P49" s="320" t="s">
        <v>437</v>
      </c>
      <c r="Q49" s="320" t="str">
        <f>IF(AND(P49&lt;&gt;""),VLOOKUP(P49,[4]Presentación!$B$27:$F$30,2,FALSE),"")</f>
        <v>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y grupos de interés para que se convierta en protagonista o productora de sus propias soluciones.</v>
      </c>
      <c r="R49" s="320" t="s">
        <v>625</v>
      </c>
      <c r="S49" s="320" t="s">
        <v>396</v>
      </c>
      <c r="T49" s="320" t="s">
        <v>626</v>
      </c>
      <c r="U49" s="355">
        <v>138000000</v>
      </c>
      <c r="V49" s="320" t="s">
        <v>627</v>
      </c>
      <c r="W49" s="314" t="s">
        <v>628</v>
      </c>
      <c r="X49" s="357" t="s">
        <v>618</v>
      </c>
      <c r="Y49" s="359" t="s">
        <v>629</v>
      </c>
      <c r="Z49" s="320" t="s">
        <v>630</v>
      </c>
      <c r="AA49" s="320" t="s">
        <v>631</v>
      </c>
      <c r="AB49" s="320" t="s">
        <v>632</v>
      </c>
      <c r="AC49" s="320" t="s">
        <v>633</v>
      </c>
      <c r="AD49" s="320" t="s">
        <v>634</v>
      </c>
      <c r="AE49" s="320" t="s">
        <v>635</v>
      </c>
      <c r="AF49" s="355">
        <v>138000000</v>
      </c>
      <c r="AG49" s="320" t="s">
        <v>636</v>
      </c>
      <c r="AH49" s="320" t="s">
        <v>637</v>
      </c>
      <c r="AI49" s="377" t="s">
        <v>638</v>
      </c>
      <c r="AJ49" s="367" t="s">
        <v>685</v>
      </c>
      <c r="AK49" s="370">
        <v>1</v>
      </c>
      <c r="AL49" s="373">
        <v>1</v>
      </c>
      <c r="AM49" s="370">
        <v>2</v>
      </c>
      <c r="AN49" s="373">
        <v>1</v>
      </c>
      <c r="AO49" s="370">
        <v>1</v>
      </c>
      <c r="AP49" s="373">
        <v>1</v>
      </c>
      <c r="AQ49" s="370">
        <v>0</v>
      </c>
      <c r="AR49" s="373" t="s">
        <v>588</v>
      </c>
      <c r="AS49" s="370">
        <f>AK49+AM49+AO49+AQ49</f>
        <v>4</v>
      </c>
      <c r="AT49" s="373">
        <f>AVERAGE(AL49,AN49,AP49,AR49)</f>
        <v>1</v>
      </c>
      <c r="AU49" s="376">
        <v>44597</v>
      </c>
      <c r="AV49" s="376">
        <v>44924</v>
      </c>
    </row>
    <row r="50" spans="1:48" s="68" customFormat="1" ht="30" customHeight="1" x14ac:dyDescent="0.25">
      <c r="A50" s="252"/>
      <c r="B50" s="324"/>
      <c r="C50" s="321"/>
      <c r="D50" s="321"/>
      <c r="E50" s="321"/>
      <c r="F50" s="321"/>
      <c r="G50" s="321"/>
      <c r="H50" s="321"/>
      <c r="I50" s="321"/>
      <c r="J50" s="321"/>
      <c r="K50" s="321"/>
      <c r="L50" s="321"/>
      <c r="M50" s="321"/>
      <c r="N50" s="363"/>
      <c r="O50" s="321"/>
      <c r="P50" s="321"/>
      <c r="Q50" s="321"/>
      <c r="R50" s="321"/>
      <c r="S50" s="321"/>
      <c r="T50" s="321"/>
      <c r="U50" s="356"/>
      <c r="V50" s="321"/>
      <c r="W50" s="315"/>
      <c r="X50" s="358"/>
      <c r="Y50" s="360"/>
      <c r="Z50" s="321"/>
      <c r="AA50" s="321"/>
      <c r="AB50" s="321"/>
      <c r="AC50" s="321"/>
      <c r="AD50" s="321"/>
      <c r="AE50" s="321"/>
      <c r="AF50" s="356"/>
      <c r="AG50" s="321"/>
      <c r="AH50" s="321"/>
      <c r="AI50" s="378"/>
      <c r="AJ50" s="368"/>
      <c r="AK50" s="371"/>
      <c r="AL50" s="374"/>
      <c r="AM50" s="371"/>
      <c r="AN50" s="374"/>
      <c r="AO50" s="371"/>
      <c r="AP50" s="374"/>
      <c r="AQ50" s="371"/>
      <c r="AR50" s="374"/>
      <c r="AS50" s="371"/>
      <c r="AT50" s="374"/>
      <c r="AU50" s="368"/>
      <c r="AV50" s="368"/>
    </row>
    <row r="51" spans="1:48" s="68" customFormat="1" ht="30" customHeight="1" x14ac:dyDescent="0.25">
      <c r="A51" s="252"/>
      <c r="B51" s="324"/>
      <c r="C51" s="321"/>
      <c r="D51" s="321"/>
      <c r="E51" s="321"/>
      <c r="F51" s="321"/>
      <c r="G51" s="321"/>
      <c r="H51" s="321"/>
      <c r="I51" s="321"/>
      <c r="J51" s="321"/>
      <c r="K51" s="321"/>
      <c r="L51" s="321"/>
      <c r="M51" s="321"/>
      <c r="N51" s="363"/>
      <c r="O51" s="321"/>
      <c r="P51" s="321"/>
      <c r="Q51" s="321"/>
      <c r="R51" s="321"/>
      <c r="S51" s="321"/>
      <c r="T51" s="321"/>
      <c r="U51" s="356"/>
      <c r="V51" s="321"/>
      <c r="W51" s="315"/>
      <c r="X51" s="358"/>
      <c r="Y51" s="360"/>
      <c r="Z51" s="321"/>
      <c r="AA51" s="321"/>
      <c r="AB51" s="321"/>
      <c r="AC51" s="321"/>
      <c r="AD51" s="321"/>
      <c r="AE51" s="321"/>
      <c r="AF51" s="356"/>
      <c r="AG51" s="321"/>
      <c r="AH51" s="321"/>
      <c r="AI51" s="378"/>
      <c r="AJ51" s="368"/>
      <c r="AK51" s="371"/>
      <c r="AL51" s="374"/>
      <c r="AM51" s="371"/>
      <c r="AN51" s="374"/>
      <c r="AO51" s="371"/>
      <c r="AP51" s="374"/>
      <c r="AQ51" s="371"/>
      <c r="AR51" s="374"/>
      <c r="AS51" s="371"/>
      <c r="AT51" s="374"/>
      <c r="AU51" s="368"/>
      <c r="AV51" s="368"/>
    </row>
    <row r="52" spans="1:48" s="68" customFormat="1" ht="30" customHeight="1" x14ac:dyDescent="0.25">
      <c r="A52" s="252"/>
      <c r="B52" s="245"/>
      <c r="C52" s="322"/>
      <c r="D52" s="322"/>
      <c r="E52" s="322"/>
      <c r="F52" s="322"/>
      <c r="G52" s="322"/>
      <c r="H52" s="322"/>
      <c r="I52" s="322"/>
      <c r="J52" s="322"/>
      <c r="K52" s="322"/>
      <c r="L52" s="322"/>
      <c r="M52" s="322"/>
      <c r="N52" s="334"/>
      <c r="O52" s="322"/>
      <c r="P52" s="322"/>
      <c r="Q52" s="322"/>
      <c r="R52" s="322"/>
      <c r="S52" s="322"/>
      <c r="T52" s="322"/>
      <c r="U52" s="336"/>
      <c r="V52" s="322"/>
      <c r="W52" s="315"/>
      <c r="X52" s="338"/>
      <c r="Y52" s="361"/>
      <c r="Z52" s="322"/>
      <c r="AA52" s="322"/>
      <c r="AB52" s="322"/>
      <c r="AC52" s="322"/>
      <c r="AD52" s="322"/>
      <c r="AE52" s="322"/>
      <c r="AF52" s="336"/>
      <c r="AG52" s="322"/>
      <c r="AH52" s="322"/>
      <c r="AI52" s="379"/>
      <c r="AJ52" s="369"/>
      <c r="AK52" s="372"/>
      <c r="AL52" s="375"/>
      <c r="AM52" s="372"/>
      <c r="AN52" s="375"/>
      <c r="AO52" s="372"/>
      <c r="AP52" s="375"/>
      <c r="AQ52" s="372"/>
      <c r="AR52" s="375"/>
      <c r="AS52" s="372"/>
      <c r="AT52" s="375"/>
      <c r="AU52" s="369"/>
      <c r="AV52" s="369"/>
    </row>
    <row r="53" spans="1:48" s="68" customFormat="1" ht="30" customHeight="1" x14ac:dyDescent="0.25">
      <c r="A53" s="252"/>
      <c r="B53" s="323">
        <v>12</v>
      </c>
      <c r="C53" s="309" t="s">
        <v>639</v>
      </c>
      <c r="D53" s="309" t="s">
        <v>423</v>
      </c>
      <c r="E53" s="309" t="s">
        <v>425</v>
      </c>
      <c r="F53" s="309" t="s">
        <v>640</v>
      </c>
      <c r="G53" s="309" t="s">
        <v>641</v>
      </c>
      <c r="H53" s="309" t="s">
        <v>642</v>
      </c>
      <c r="I53" s="325" t="s">
        <v>478</v>
      </c>
      <c r="J53" s="325" t="s">
        <v>374</v>
      </c>
      <c r="K53" s="325" t="s">
        <v>377</v>
      </c>
      <c r="L53" s="325" t="s">
        <v>643</v>
      </c>
      <c r="M53" s="311" t="s">
        <v>644</v>
      </c>
      <c r="N53" s="328" t="s">
        <v>645</v>
      </c>
      <c r="O53" s="311" t="s">
        <v>646</v>
      </c>
      <c r="P53" s="309" t="s">
        <v>437</v>
      </c>
      <c r="Q53" s="311" t="str">
        <f>IF(AND(P53&lt;&gt;""),VLOOKUP(P53,[5]Presentación!$B$27:$F$30,2,FALSE),"")</f>
        <v>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y grupos de interés para que se convierta en protagonista o productora de sus propias soluciones.</v>
      </c>
      <c r="R53" s="311" t="s">
        <v>647</v>
      </c>
      <c r="S53" s="309" t="s">
        <v>396</v>
      </c>
      <c r="T53" s="309" t="s">
        <v>648</v>
      </c>
      <c r="U53" s="336">
        <v>3400000000</v>
      </c>
      <c r="V53" s="332" t="s">
        <v>649</v>
      </c>
      <c r="W53" s="315" t="s">
        <v>384</v>
      </c>
      <c r="X53" s="338" t="s">
        <v>650</v>
      </c>
      <c r="Y53" s="340" t="s">
        <v>651</v>
      </c>
      <c r="Z53" s="332" t="s">
        <v>652</v>
      </c>
      <c r="AA53" s="334">
        <v>125</v>
      </c>
      <c r="AB53" s="122">
        <v>100</v>
      </c>
      <c r="AC53" s="118" t="s">
        <v>587</v>
      </c>
      <c r="AD53" s="334">
        <v>125</v>
      </c>
      <c r="AE53" s="332" t="s">
        <v>653</v>
      </c>
      <c r="AF53" s="336">
        <v>0</v>
      </c>
      <c r="AG53" s="123" t="s">
        <v>654</v>
      </c>
      <c r="AH53" s="332" t="s">
        <v>655</v>
      </c>
      <c r="AI53" s="329" t="s">
        <v>656</v>
      </c>
      <c r="AJ53" s="367" t="s">
        <v>685</v>
      </c>
      <c r="AK53" s="370">
        <v>1</v>
      </c>
      <c r="AL53" s="373">
        <v>1</v>
      </c>
      <c r="AM53" s="370">
        <v>2</v>
      </c>
      <c r="AN53" s="373">
        <v>1</v>
      </c>
      <c r="AO53" s="370">
        <v>1</v>
      </c>
      <c r="AP53" s="373">
        <v>1</v>
      </c>
      <c r="AQ53" s="370">
        <v>0</v>
      </c>
      <c r="AR53" s="373" t="s">
        <v>588</v>
      </c>
      <c r="AS53" s="370">
        <f>AK53+AM53+AO53+AQ53</f>
        <v>4</v>
      </c>
      <c r="AT53" s="373">
        <f>AVERAGE(AL53,AN53,AP53,AR53)</f>
        <v>1</v>
      </c>
      <c r="AU53" s="376">
        <v>44597</v>
      </c>
      <c r="AV53" s="376">
        <v>44924</v>
      </c>
    </row>
    <row r="54" spans="1:48" s="68" customFormat="1" ht="30" customHeight="1" x14ac:dyDescent="0.25">
      <c r="A54" s="252"/>
      <c r="B54" s="324"/>
      <c r="C54" s="309"/>
      <c r="D54" s="309"/>
      <c r="E54" s="309"/>
      <c r="F54" s="309"/>
      <c r="G54" s="309" t="s">
        <v>379</v>
      </c>
      <c r="H54" s="309"/>
      <c r="I54" s="326"/>
      <c r="J54" s="326" t="s">
        <v>374</v>
      </c>
      <c r="K54" s="326"/>
      <c r="L54" s="326" t="s">
        <v>378</v>
      </c>
      <c r="M54" s="311"/>
      <c r="N54" s="328"/>
      <c r="O54" s="311"/>
      <c r="P54" s="309"/>
      <c r="Q54" s="311"/>
      <c r="R54" s="311"/>
      <c r="S54" s="309"/>
      <c r="T54" s="309" t="s">
        <v>382</v>
      </c>
      <c r="U54" s="337"/>
      <c r="V54" s="333"/>
      <c r="W54" s="315"/>
      <c r="X54" s="339"/>
      <c r="Y54" s="341"/>
      <c r="Z54" s="333"/>
      <c r="AA54" s="335"/>
      <c r="AB54" s="124">
        <v>25</v>
      </c>
      <c r="AC54" s="118" t="s">
        <v>374</v>
      </c>
      <c r="AD54" s="335"/>
      <c r="AE54" s="333"/>
      <c r="AF54" s="337"/>
      <c r="AG54" s="123" t="s">
        <v>657</v>
      </c>
      <c r="AH54" s="333"/>
      <c r="AI54" s="330"/>
      <c r="AJ54" s="368"/>
      <c r="AK54" s="371"/>
      <c r="AL54" s="374"/>
      <c r="AM54" s="371"/>
      <c r="AN54" s="374"/>
      <c r="AO54" s="371"/>
      <c r="AP54" s="374"/>
      <c r="AQ54" s="371"/>
      <c r="AR54" s="374"/>
      <c r="AS54" s="371"/>
      <c r="AT54" s="374"/>
      <c r="AU54" s="368"/>
      <c r="AV54" s="368"/>
    </row>
    <row r="55" spans="1:48" s="68" customFormat="1" ht="30" customHeight="1" x14ac:dyDescent="0.25">
      <c r="A55" s="252"/>
      <c r="B55" s="324"/>
      <c r="C55" s="309"/>
      <c r="D55" s="309"/>
      <c r="E55" s="309"/>
      <c r="F55" s="309"/>
      <c r="G55" s="309"/>
      <c r="H55" s="309"/>
      <c r="I55" s="326"/>
      <c r="J55" s="326"/>
      <c r="K55" s="326"/>
      <c r="L55" s="326"/>
      <c r="M55" s="311"/>
      <c r="N55" s="328"/>
      <c r="O55" s="311"/>
      <c r="P55" s="309"/>
      <c r="Q55" s="311"/>
      <c r="R55" s="311"/>
      <c r="S55" s="309"/>
      <c r="T55" s="309"/>
      <c r="U55" s="337"/>
      <c r="V55" s="333"/>
      <c r="W55" s="315"/>
      <c r="X55" s="339"/>
      <c r="Y55" s="341"/>
      <c r="Z55" s="333"/>
      <c r="AA55" s="335"/>
      <c r="AB55" s="124"/>
      <c r="AC55" s="118"/>
      <c r="AD55" s="335"/>
      <c r="AE55" s="333"/>
      <c r="AF55" s="337"/>
      <c r="AG55" s="123" t="s">
        <v>658</v>
      </c>
      <c r="AH55" s="333"/>
      <c r="AI55" s="330"/>
      <c r="AJ55" s="368"/>
      <c r="AK55" s="371"/>
      <c r="AL55" s="374"/>
      <c r="AM55" s="371"/>
      <c r="AN55" s="374"/>
      <c r="AO55" s="371"/>
      <c r="AP55" s="374"/>
      <c r="AQ55" s="371"/>
      <c r="AR55" s="374"/>
      <c r="AS55" s="371"/>
      <c r="AT55" s="374"/>
      <c r="AU55" s="368"/>
      <c r="AV55" s="368"/>
    </row>
    <row r="56" spans="1:48" s="68" customFormat="1" ht="30" customHeight="1" x14ac:dyDescent="0.25">
      <c r="A56" s="252"/>
      <c r="B56" s="245"/>
      <c r="C56" s="309"/>
      <c r="D56" s="309"/>
      <c r="E56" s="309"/>
      <c r="F56" s="309"/>
      <c r="G56" s="309" t="s">
        <v>379</v>
      </c>
      <c r="H56" s="309"/>
      <c r="I56" s="308"/>
      <c r="J56" s="308" t="s">
        <v>374</v>
      </c>
      <c r="K56" s="308"/>
      <c r="L56" s="308" t="s">
        <v>378</v>
      </c>
      <c r="M56" s="311"/>
      <c r="N56" s="328"/>
      <c r="O56" s="311"/>
      <c r="P56" s="309"/>
      <c r="Q56" s="311"/>
      <c r="R56" s="311"/>
      <c r="S56" s="309"/>
      <c r="T56" s="309" t="s">
        <v>382</v>
      </c>
      <c r="U56" s="337"/>
      <c r="V56" s="333"/>
      <c r="W56" s="315"/>
      <c r="X56" s="339"/>
      <c r="Y56" s="341"/>
      <c r="Z56" s="333"/>
      <c r="AA56" s="335"/>
      <c r="AB56" s="125"/>
      <c r="AC56" s="118"/>
      <c r="AD56" s="335"/>
      <c r="AE56" s="333"/>
      <c r="AF56" s="337"/>
      <c r="AG56" s="126"/>
      <c r="AH56" s="333"/>
      <c r="AI56" s="330"/>
      <c r="AJ56" s="369"/>
      <c r="AK56" s="372"/>
      <c r="AL56" s="375"/>
      <c r="AM56" s="372"/>
      <c r="AN56" s="375"/>
      <c r="AO56" s="372"/>
      <c r="AP56" s="375"/>
      <c r="AQ56" s="372"/>
      <c r="AR56" s="375"/>
      <c r="AS56" s="372"/>
      <c r="AT56" s="375"/>
      <c r="AU56" s="369"/>
      <c r="AV56" s="369"/>
    </row>
    <row r="57" spans="1:48" s="68" customFormat="1" ht="30" customHeight="1" x14ac:dyDescent="0.25">
      <c r="A57" s="252"/>
      <c r="B57" s="245">
        <v>13</v>
      </c>
      <c r="C57" s="331" t="s">
        <v>659</v>
      </c>
      <c r="D57" s="331" t="s">
        <v>423</v>
      </c>
      <c r="E57" s="331" t="s">
        <v>425</v>
      </c>
      <c r="F57" s="331" t="s">
        <v>640</v>
      </c>
      <c r="G57" s="331" t="s">
        <v>641</v>
      </c>
      <c r="H57" s="331" t="s">
        <v>660</v>
      </c>
      <c r="I57" s="320" t="s">
        <v>478</v>
      </c>
      <c r="J57" s="322" t="s">
        <v>374</v>
      </c>
      <c r="K57" s="322" t="s">
        <v>377</v>
      </c>
      <c r="L57" s="322" t="s">
        <v>661</v>
      </c>
      <c r="M57" s="332" t="s">
        <v>662</v>
      </c>
      <c r="N57" s="334" t="s">
        <v>663</v>
      </c>
      <c r="O57" s="332" t="s">
        <v>482</v>
      </c>
      <c r="P57" s="331" t="s">
        <v>436</v>
      </c>
      <c r="Q57" s="333" t="str">
        <f>IF(AND(P57&lt;&gt;""),VLOOKUP(P57,[5]Presentación!$B$27:$F$30,2,FALSE),"")</f>
        <v xml:space="preserve">Es la incidencia de los ciudadanos y grupos de interés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 </v>
      </c>
      <c r="R57" s="333" t="s">
        <v>664</v>
      </c>
      <c r="S57" s="322" t="s">
        <v>396</v>
      </c>
      <c r="T57" s="322" t="s">
        <v>665</v>
      </c>
      <c r="U57" s="336">
        <v>71802120</v>
      </c>
      <c r="V57" s="332" t="s">
        <v>666</v>
      </c>
      <c r="W57" s="329" t="s">
        <v>667</v>
      </c>
      <c r="X57" s="338" t="s">
        <v>668</v>
      </c>
      <c r="Y57" s="340" t="s">
        <v>669</v>
      </c>
      <c r="Z57" s="332" t="s">
        <v>670</v>
      </c>
      <c r="AA57" s="334">
        <v>66</v>
      </c>
      <c r="AB57" s="122">
        <v>66</v>
      </c>
      <c r="AC57" s="127" t="s">
        <v>374</v>
      </c>
      <c r="AD57" s="334">
        <v>66</v>
      </c>
      <c r="AE57" s="332" t="s">
        <v>671</v>
      </c>
      <c r="AF57" s="336">
        <v>0</v>
      </c>
      <c r="AG57" s="123" t="s">
        <v>672</v>
      </c>
      <c r="AH57" s="332" t="s">
        <v>673</v>
      </c>
      <c r="AI57" s="329" t="s">
        <v>656</v>
      </c>
      <c r="AJ57" s="367" t="s">
        <v>685</v>
      </c>
      <c r="AK57" s="370">
        <v>1</v>
      </c>
      <c r="AL57" s="373">
        <v>1</v>
      </c>
      <c r="AM57" s="370">
        <v>2</v>
      </c>
      <c r="AN57" s="373">
        <v>1</v>
      </c>
      <c r="AO57" s="370">
        <v>1</v>
      </c>
      <c r="AP57" s="373">
        <v>1</v>
      </c>
      <c r="AQ57" s="370">
        <v>0</v>
      </c>
      <c r="AR57" s="373" t="s">
        <v>588</v>
      </c>
      <c r="AS57" s="370">
        <f>AK57+AM57+AO57+AQ57</f>
        <v>4</v>
      </c>
      <c r="AT57" s="373">
        <f>AVERAGE(AL57,AN57,AP57,AR57)</f>
        <v>1</v>
      </c>
      <c r="AU57" s="376">
        <v>44597</v>
      </c>
      <c r="AV57" s="376">
        <v>44924</v>
      </c>
    </row>
    <row r="58" spans="1:48" s="68" customFormat="1" ht="30" customHeight="1" x14ac:dyDescent="0.25">
      <c r="A58" s="252"/>
      <c r="B58" s="246"/>
      <c r="C58" s="331"/>
      <c r="D58" s="331"/>
      <c r="E58" s="331"/>
      <c r="F58" s="331"/>
      <c r="G58" s="331" t="s">
        <v>379</v>
      </c>
      <c r="H58" s="331"/>
      <c r="I58" s="321" t="s">
        <v>373</v>
      </c>
      <c r="J58" s="331" t="s">
        <v>374</v>
      </c>
      <c r="K58" s="331" t="s">
        <v>377</v>
      </c>
      <c r="L58" s="331" t="s">
        <v>378</v>
      </c>
      <c r="M58" s="333"/>
      <c r="N58" s="335"/>
      <c r="O58" s="333"/>
      <c r="P58" s="331"/>
      <c r="Q58" s="333"/>
      <c r="R58" s="333" t="s">
        <v>380</v>
      </c>
      <c r="S58" s="331"/>
      <c r="T58" s="331"/>
      <c r="U58" s="337"/>
      <c r="V58" s="333"/>
      <c r="W58" s="330"/>
      <c r="X58" s="339"/>
      <c r="Y58" s="341"/>
      <c r="Z58" s="333"/>
      <c r="AA58" s="335"/>
      <c r="AB58" s="124"/>
      <c r="AC58" s="127"/>
      <c r="AD58" s="335"/>
      <c r="AE58" s="333"/>
      <c r="AF58" s="337"/>
      <c r="AG58" s="123" t="s">
        <v>674</v>
      </c>
      <c r="AH58" s="333"/>
      <c r="AI58" s="330"/>
      <c r="AJ58" s="368"/>
      <c r="AK58" s="371"/>
      <c r="AL58" s="374"/>
      <c r="AM58" s="371"/>
      <c r="AN58" s="374"/>
      <c r="AO58" s="371"/>
      <c r="AP58" s="374"/>
      <c r="AQ58" s="371"/>
      <c r="AR58" s="374"/>
      <c r="AS58" s="371"/>
      <c r="AT58" s="374"/>
      <c r="AU58" s="368"/>
      <c r="AV58" s="368"/>
    </row>
    <row r="59" spans="1:48" s="68" customFormat="1" ht="30" customHeight="1" x14ac:dyDescent="0.25">
      <c r="A59" s="252"/>
      <c r="B59" s="246"/>
      <c r="C59" s="331"/>
      <c r="D59" s="331"/>
      <c r="E59" s="331"/>
      <c r="F59" s="331"/>
      <c r="G59" s="331"/>
      <c r="H59" s="331"/>
      <c r="I59" s="321"/>
      <c r="J59" s="331"/>
      <c r="K59" s="331"/>
      <c r="L59" s="331"/>
      <c r="M59" s="333"/>
      <c r="N59" s="335"/>
      <c r="O59" s="333"/>
      <c r="P59" s="331"/>
      <c r="Q59" s="333"/>
      <c r="R59" s="333"/>
      <c r="S59" s="331"/>
      <c r="T59" s="331"/>
      <c r="U59" s="337"/>
      <c r="V59" s="333"/>
      <c r="W59" s="330"/>
      <c r="X59" s="339"/>
      <c r="Y59" s="341"/>
      <c r="Z59" s="333"/>
      <c r="AA59" s="335"/>
      <c r="AB59" s="124"/>
      <c r="AC59" s="127"/>
      <c r="AD59" s="335"/>
      <c r="AE59" s="333"/>
      <c r="AF59" s="337"/>
      <c r="AG59" s="126" t="s">
        <v>675</v>
      </c>
      <c r="AH59" s="333"/>
      <c r="AI59" s="330"/>
      <c r="AJ59" s="368"/>
      <c r="AK59" s="371"/>
      <c r="AL59" s="374"/>
      <c r="AM59" s="371"/>
      <c r="AN59" s="374"/>
      <c r="AO59" s="371"/>
      <c r="AP59" s="374"/>
      <c r="AQ59" s="371"/>
      <c r="AR59" s="374"/>
      <c r="AS59" s="371"/>
      <c r="AT59" s="374"/>
      <c r="AU59" s="368"/>
      <c r="AV59" s="368"/>
    </row>
    <row r="60" spans="1:48" s="68" customFormat="1" ht="30" customHeight="1" thickBot="1" x14ac:dyDescent="0.3">
      <c r="A60" s="270"/>
      <c r="B60" s="246"/>
      <c r="C60" s="331"/>
      <c r="D60" s="331"/>
      <c r="E60" s="331"/>
      <c r="F60" s="331"/>
      <c r="G60" s="331" t="s">
        <v>379</v>
      </c>
      <c r="H60" s="331"/>
      <c r="I60" s="322" t="s">
        <v>373</v>
      </c>
      <c r="J60" s="331" t="s">
        <v>374</v>
      </c>
      <c r="K60" s="331" t="s">
        <v>377</v>
      </c>
      <c r="L60" s="331" t="s">
        <v>378</v>
      </c>
      <c r="M60" s="333"/>
      <c r="N60" s="335"/>
      <c r="O60" s="333"/>
      <c r="P60" s="331"/>
      <c r="Q60" s="333"/>
      <c r="R60" s="333" t="s">
        <v>380</v>
      </c>
      <c r="S60" s="331"/>
      <c r="T60" s="331"/>
      <c r="U60" s="337"/>
      <c r="V60" s="333"/>
      <c r="W60" s="330"/>
      <c r="X60" s="339"/>
      <c r="Y60" s="341"/>
      <c r="Z60" s="333"/>
      <c r="AA60" s="335"/>
      <c r="AB60" s="125"/>
      <c r="AC60" s="127"/>
      <c r="AD60" s="335"/>
      <c r="AE60" s="333"/>
      <c r="AF60" s="337"/>
      <c r="AG60" s="126" t="s">
        <v>676</v>
      </c>
      <c r="AH60" s="333"/>
      <c r="AI60" s="330"/>
      <c r="AJ60" s="369"/>
      <c r="AK60" s="372"/>
      <c r="AL60" s="375"/>
      <c r="AM60" s="372"/>
      <c r="AN60" s="375"/>
      <c r="AO60" s="372"/>
      <c r="AP60" s="375"/>
      <c r="AQ60" s="372"/>
      <c r="AR60" s="375"/>
      <c r="AS60" s="372"/>
      <c r="AT60" s="375"/>
      <c r="AU60" s="369"/>
      <c r="AV60" s="369"/>
    </row>
    <row r="61" spans="1:48" s="68" customFormat="1" ht="30" customHeight="1" x14ac:dyDescent="0.25">
      <c r="A61" s="251" t="s">
        <v>472</v>
      </c>
      <c r="B61" s="245">
        <v>14</v>
      </c>
      <c r="C61" s="248" t="s">
        <v>467</v>
      </c>
      <c r="D61" s="250" t="s">
        <v>422</v>
      </c>
      <c r="E61" s="250" t="s">
        <v>425</v>
      </c>
      <c r="F61" s="250" t="s">
        <v>483</v>
      </c>
      <c r="G61" s="189" t="s">
        <v>468</v>
      </c>
      <c r="H61" s="250"/>
      <c r="I61" s="250"/>
      <c r="J61" s="250"/>
      <c r="K61" s="250"/>
      <c r="L61" s="250" t="s">
        <v>395</v>
      </c>
      <c r="M61" s="191"/>
      <c r="N61" s="255"/>
      <c r="O61" s="248" t="s">
        <v>411</v>
      </c>
      <c r="P61" s="275" t="s">
        <v>436</v>
      </c>
      <c r="Q61" s="277" t="e">
        <f>IF(AND(P61&lt;&gt;""),VLOOKUP(P61,Presentación!#REF!,2,FALSE),"")</f>
        <v>#REF!</v>
      </c>
      <c r="R61" s="279"/>
      <c r="S61" s="280"/>
      <c r="T61" s="280"/>
      <c r="U61" s="285"/>
      <c r="V61" s="286"/>
      <c r="W61" s="287"/>
      <c r="X61" s="237"/>
      <c r="Y61" s="239"/>
      <c r="Z61" s="179"/>
      <c r="AA61" s="181"/>
      <c r="AB61" s="66"/>
      <c r="AC61" s="67"/>
      <c r="AD61" s="181"/>
      <c r="AE61" s="183"/>
      <c r="AF61" s="185"/>
      <c r="AG61" s="110" t="s">
        <v>496</v>
      </c>
      <c r="AH61" s="179"/>
      <c r="AI61" s="273"/>
      <c r="AJ61" s="367" t="s">
        <v>685</v>
      </c>
      <c r="AK61" s="370">
        <v>1</v>
      </c>
      <c r="AL61" s="373">
        <v>1</v>
      </c>
      <c r="AM61" s="370">
        <v>2</v>
      </c>
      <c r="AN61" s="373">
        <v>1</v>
      </c>
      <c r="AO61" s="370">
        <v>1</v>
      </c>
      <c r="AP61" s="373">
        <v>1</v>
      </c>
      <c r="AQ61" s="370">
        <v>0</v>
      </c>
      <c r="AR61" s="373" t="s">
        <v>588</v>
      </c>
      <c r="AS61" s="370">
        <f>AK61+AM61+AO61+AQ61</f>
        <v>4</v>
      </c>
      <c r="AT61" s="373">
        <f>AVERAGE(AL61,AN61,AP61,AR61)</f>
        <v>1</v>
      </c>
      <c r="AU61" s="376">
        <v>44597</v>
      </c>
      <c r="AV61" s="376">
        <v>44924</v>
      </c>
    </row>
    <row r="62" spans="1:48" s="68" customFormat="1" ht="30" customHeight="1" x14ac:dyDescent="0.25">
      <c r="A62" s="252"/>
      <c r="B62" s="246"/>
      <c r="C62" s="248"/>
      <c r="D62" s="250"/>
      <c r="E62" s="250"/>
      <c r="F62" s="250"/>
      <c r="G62" s="189"/>
      <c r="H62" s="250"/>
      <c r="I62" s="250"/>
      <c r="J62" s="250"/>
      <c r="K62" s="250"/>
      <c r="L62" s="250"/>
      <c r="M62" s="191"/>
      <c r="N62" s="255"/>
      <c r="O62" s="248"/>
      <c r="P62" s="276"/>
      <c r="Q62" s="278"/>
      <c r="R62" s="279"/>
      <c r="S62" s="280"/>
      <c r="T62" s="280"/>
      <c r="U62" s="285"/>
      <c r="V62" s="286"/>
      <c r="W62" s="287"/>
      <c r="X62" s="238"/>
      <c r="Y62" s="240"/>
      <c r="Z62" s="180"/>
      <c r="AA62" s="182"/>
      <c r="AB62" s="69"/>
      <c r="AC62" s="67"/>
      <c r="AD62" s="182"/>
      <c r="AE62" s="184"/>
      <c r="AF62" s="186"/>
      <c r="AG62" s="110" t="s">
        <v>497</v>
      </c>
      <c r="AH62" s="180"/>
      <c r="AI62" s="274"/>
      <c r="AJ62" s="368"/>
      <c r="AK62" s="371"/>
      <c r="AL62" s="374"/>
      <c r="AM62" s="371"/>
      <c r="AN62" s="374"/>
      <c r="AO62" s="371"/>
      <c r="AP62" s="374"/>
      <c r="AQ62" s="371"/>
      <c r="AR62" s="374"/>
      <c r="AS62" s="371"/>
      <c r="AT62" s="374"/>
      <c r="AU62" s="368"/>
      <c r="AV62" s="368"/>
    </row>
    <row r="63" spans="1:48" s="68" customFormat="1" ht="30" customHeight="1" x14ac:dyDescent="0.25">
      <c r="A63" s="252"/>
      <c r="B63" s="246"/>
      <c r="C63" s="248"/>
      <c r="D63" s="250"/>
      <c r="E63" s="250"/>
      <c r="F63" s="250"/>
      <c r="G63" s="189"/>
      <c r="H63" s="250"/>
      <c r="I63" s="250"/>
      <c r="J63" s="250"/>
      <c r="K63" s="250"/>
      <c r="L63" s="250"/>
      <c r="M63" s="191"/>
      <c r="N63" s="255"/>
      <c r="O63" s="248"/>
      <c r="P63" s="276"/>
      <c r="Q63" s="278"/>
      <c r="R63" s="279"/>
      <c r="S63" s="280"/>
      <c r="T63" s="280"/>
      <c r="U63" s="285"/>
      <c r="V63" s="286"/>
      <c r="W63" s="287"/>
      <c r="X63" s="238"/>
      <c r="Y63" s="240"/>
      <c r="Z63" s="180"/>
      <c r="AA63" s="182"/>
      <c r="AB63" s="69"/>
      <c r="AC63" s="67"/>
      <c r="AD63" s="182"/>
      <c r="AE63" s="184"/>
      <c r="AF63" s="186"/>
      <c r="AG63" s="70"/>
      <c r="AH63" s="180"/>
      <c r="AI63" s="274"/>
      <c r="AJ63" s="368"/>
      <c r="AK63" s="371"/>
      <c r="AL63" s="374"/>
      <c r="AM63" s="371"/>
      <c r="AN63" s="374"/>
      <c r="AO63" s="371"/>
      <c r="AP63" s="374"/>
      <c r="AQ63" s="371"/>
      <c r="AR63" s="374"/>
      <c r="AS63" s="371"/>
      <c r="AT63" s="374"/>
      <c r="AU63" s="368"/>
      <c r="AV63" s="368"/>
    </row>
    <row r="64" spans="1:48" s="68" customFormat="1" ht="30" customHeight="1" x14ac:dyDescent="0.25">
      <c r="A64" s="252"/>
      <c r="B64" s="246"/>
      <c r="C64" s="248"/>
      <c r="D64" s="250"/>
      <c r="E64" s="250"/>
      <c r="F64" s="250"/>
      <c r="G64" s="189"/>
      <c r="H64" s="250"/>
      <c r="I64" s="250"/>
      <c r="J64" s="250"/>
      <c r="K64" s="250"/>
      <c r="L64" s="250"/>
      <c r="M64" s="191"/>
      <c r="N64" s="255"/>
      <c r="O64" s="248"/>
      <c r="P64" s="188"/>
      <c r="Q64" s="190"/>
      <c r="R64" s="279"/>
      <c r="S64" s="280"/>
      <c r="T64" s="280"/>
      <c r="U64" s="285"/>
      <c r="V64" s="286"/>
      <c r="W64" s="287"/>
      <c r="X64" s="288"/>
      <c r="Y64" s="289"/>
      <c r="Z64" s="283"/>
      <c r="AA64" s="290"/>
      <c r="AB64" s="72"/>
      <c r="AC64" s="67"/>
      <c r="AD64" s="290"/>
      <c r="AE64" s="281"/>
      <c r="AF64" s="282"/>
      <c r="AG64" s="73"/>
      <c r="AH64" s="283"/>
      <c r="AI64" s="284"/>
      <c r="AJ64" s="369"/>
      <c r="AK64" s="372"/>
      <c r="AL64" s="375"/>
      <c r="AM64" s="372"/>
      <c r="AN64" s="375"/>
      <c r="AO64" s="372"/>
      <c r="AP64" s="375"/>
      <c r="AQ64" s="372"/>
      <c r="AR64" s="375"/>
      <c r="AS64" s="372"/>
      <c r="AT64" s="375"/>
      <c r="AU64" s="369"/>
      <c r="AV64" s="369"/>
    </row>
    <row r="65" spans="1:48" s="68" customFormat="1" ht="30" customHeight="1" x14ac:dyDescent="0.25">
      <c r="A65" s="252"/>
      <c r="B65" s="245">
        <v>15</v>
      </c>
      <c r="C65" s="191" t="s">
        <v>469</v>
      </c>
      <c r="D65" s="250" t="s">
        <v>422</v>
      </c>
      <c r="E65" s="250" t="s">
        <v>425</v>
      </c>
      <c r="F65" s="250" t="s">
        <v>484</v>
      </c>
      <c r="G65" s="250" t="s">
        <v>470</v>
      </c>
      <c r="H65" s="250"/>
      <c r="I65" s="250"/>
      <c r="J65" s="250"/>
      <c r="K65" s="250"/>
      <c r="L65" s="250" t="s">
        <v>395</v>
      </c>
      <c r="M65" s="191"/>
      <c r="N65" s="255"/>
      <c r="O65" s="248" t="s">
        <v>411</v>
      </c>
      <c r="P65" s="189" t="s">
        <v>436</v>
      </c>
      <c r="Q65" s="191" t="e">
        <f>IF(AND(P65&lt;&gt;""),VLOOKUP(P65,Presentación!#REF!,2,FALSE),"")</f>
        <v>#REF!</v>
      </c>
      <c r="R65" s="279"/>
      <c r="S65" s="280"/>
      <c r="T65" s="280"/>
      <c r="U65" s="285"/>
      <c r="V65" s="286"/>
      <c r="W65" s="287"/>
      <c r="X65" s="238"/>
      <c r="Y65" s="240"/>
      <c r="Z65" s="180"/>
      <c r="AA65" s="182"/>
      <c r="AB65" s="69"/>
      <c r="AC65" s="67"/>
      <c r="AD65" s="182"/>
      <c r="AE65" s="184"/>
      <c r="AF65" s="186"/>
      <c r="AG65" s="109" t="s">
        <v>496</v>
      </c>
      <c r="AH65" s="180"/>
      <c r="AI65" s="274"/>
      <c r="AJ65" s="367" t="s">
        <v>685</v>
      </c>
      <c r="AK65" s="370">
        <v>1</v>
      </c>
      <c r="AL65" s="373">
        <v>1</v>
      </c>
      <c r="AM65" s="370">
        <v>2</v>
      </c>
      <c r="AN65" s="373">
        <v>1</v>
      </c>
      <c r="AO65" s="370">
        <v>1</v>
      </c>
      <c r="AP65" s="373">
        <v>1</v>
      </c>
      <c r="AQ65" s="370">
        <v>0</v>
      </c>
      <c r="AR65" s="373" t="s">
        <v>588</v>
      </c>
      <c r="AS65" s="370">
        <f>AK65+AM65+AO65+AQ65</f>
        <v>4</v>
      </c>
      <c r="AT65" s="373">
        <f>AVERAGE(AL65,AN65,AP65,AR65)</f>
        <v>1</v>
      </c>
      <c r="AU65" s="376">
        <v>44597</v>
      </c>
      <c r="AV65" s="376">
        <v>44924</v>
      </c>
    </row>
    <row r="66" spans="1:48" s="68" customFormat="1" ht="30" customHeight="1" x14ac:dyDescent="0.25">
      <c r="A66" s="252"/>
      <c r="B66" s="246"/>
      <c r="C66" s="191"/>
      <c r="D66" s="250"/>
      <c r="E66" s="250"/>
      <c r="F66" s="250"/>
      <c r="G66" s="250"/>
      <c r="H66" s="250"/>
      <c r="I66" s="250"/>
      <c r="J66" s="250"/>
      <c r="K66" s="250"/>
      <c r="L66" s="250"/>
      <c r="M66" s="191"/>
      <c r="N66" s="255"/>
      <c r="O66" s="248"/>
      <c r="P66" s="189"/>
      <c r="Q66" s="191"/>
      <c r="R66" s="279"/>
      <c r="S66" s="280"/>
      <c r="T66" s="280"/>
      <c r="U66" s="285"/>
      <c r="V66" s="286"/>
      <c r="W66" s="287"/>
      <c r="X66" s="238"/>
      <c r="Y66" s="240"/>
      <c r="Z66" s="180"/>
      <c r="AA66" s="182"/>
      <c r="AB66" s="69"/>
      <c r="AC66" s="67"/>
      <c r="AD66" s="182"/>
      <c r="AE66" s="184"/>
      <c r="AF66" s="186"/>
      <c r="AG66" s="109" t="s">
        <v>497</v>
      </c>
      <c r="AH66" s="180"/>
      <c r="AI66" s="274"/>
      <c r="AJ66" s="368"/>
      <c r="AK66" s="371"/>
      <c r="AL66" s="374"/>
      <c r="AM66" s="371"/>
      <c r="AN66" s="374"/>
      <c r="AO66" s="371"/>
      <c r="AP66" s="374"/>
      <c r="AQ66" s="371"/>
      <c r="AR66" s="374"/>
      <c r="AS66" s="371"/>
      <c r="AT66" s="374"/>
      <c r="AU66" s="368"/>
      <c r="AV66" s="368"/>
    </row>
    <row r="67" spans="1:48" s="68" customFormat="1" ht="30" customHeight="1" x14ac:dyDescent="0.25">
      <c r="A67" s="252"/>
      <c r="B67" s="246"/>
      <c r="C67" s="191"/>
      <c r="D67" s="250"/>
      <c r="E67" s="250"/>
      <c r="F67" s="250"/>
      <c r="G67" s="250"/>
      <c r="H67" s="250"/>
      <c r="I67" s="250"/>
      <c r="J67" s="250"/>
      <c r="K67" s="250"/>
      <c r="L67" s="250"/>
      <c r="M67" s="191"/>
      <c r="N67" s="255"/>
      <c r="O67" s="248"/>
      <c r="P67" s="189"/>
      <c r="Q67" s="191"/>
      <c r="R67" s="279"/>
      <c r="S67" s="280"/>
      <c r="T67" s="280"/>
      <c r="U67" s="285"/>
      <c r="V67" s="286"/>
      <c r="W67" s="287"/>
      <c r="X67" s="238"/>
      <c r="Y67" s="240"/>
      <c r="Z67" s="180"/>
      <c r="AA67" s="182"/>
      <c r="AB67" s="69"/>
      <c r="AC67" s="67"/>
      <c r="AD67" s="182"/>
      <c r="AE67" s="184"/>
      <c r="AF67" s="186"/>
      <c r="AG67" s="70"/>
      <c r="AH67" s="180"/>
      <c r="AI67" s="274"/>
      <c r="AJ67" s="368"/>
      <c r="AK67" s="371"/>
      <c r="AL67" s="374"/>
      <c r="AM67" s="371"/>
      <c r="AN67" s="374"/>
      <c r="AO67" s="371"/>
      <c r="AP67" s="374"/>
      <c r="AQ67" s="371"/>
      <c r="AR67" s="374"/>
      <c r="AS67" s="371"/>
      <c r="AT67" s="374"/>
      <c r="AU67" s="368"/>
      <c r="AV67" s="368"/>
    </row>
    <row r="68" spans="1:48" s="68" customFormat="1" ht="30" customHeight="1" x14ac:dyDescent="0.25">
      <c r="A68" s="252"/>
      <c r="B68" s="246"/>
      <c r="C68" s="191"/>
      <c r="D68" s="250"/>
      <c r="E68" s="250"/>
      <c r="F68" s="250"/>
      <c r="G68" s="250"/>
      <c r="H68" s="250"/>
      <c r="I68" s="250"/>
      <c r="J68" s="250"/>
      <c r="K68" s="250"/>
      <c r="L68" s="250"/>
      <c r="M68" s="191"/>
      <c r="N68" s="255"/>
      <c r="O68" s="248"/>
      <c r="P68" s="189"/>
      <c r="Q68" s="191"/>
      <c r="R68" s="279"/>
      <c r="S68" s="280"/>
      <c r="T68" s="280"/>
      <c r="U68" s="285"/>
      <c r="V68" s="286"/>
      <c r="W68" s="287"/>
      <c r="X68" s="238"/>
      <c r="Y68" s="240"/>
      <c r="Z68" s="180"/>
      <c r="AA68" s="182"/>
      <c r="AB68" s="71"/>
      <c r="AC68" s="67"/>
      <c r="AD68" s="182"/>
      <c r="AE68" s="184"/>
      <c r="AF68" s="186"/>
      <c r="AG68" s="70"/>
      <c r="AH68" s="180"/>
      <c r="AI68" s="274"/>
      <c r="AJ68" s="369"/>
      <c r="AK68" s="372"/>
      <c r="AL68" s="375"/>
      <c r="AM68" s="372"/>
      <c r="AN68" s="375"/>
      <c r="AO68" s="372"/>
      <c r="AP68" s="375"/>
      <c r="AQ68" s="372"/>
      <c r="AR68" s="375"/>
      <c r="AS68" s="372"/>
      <c r="AT68" s="375"/>
      <c r="AU68" s="369"/>
      <c r="AV68" s="369"/>
    </row>
    <row r="69" spans="1:48" s="68" customFormat="1" ht="30" customHeight="1" x14ac:dyDescent="0.25">
      <c r="A69" s="252"/>
      <c r="B69" s="245">
        <v>16</v>
      </c>
      <c r="C69" s="248" t="s">
        <v>456</v>
      </c>
      <c r="D69" s="250" t="s">
        <v>423</v>
      </c>
      <c r="E69" s="250" t="s">
        <v>425</v>
      </c>
      <c r="F69" s="250" t="s">
        <v>484</v>
      </c>
      <c r="G69" s="188" t="s">
        <v>481</v>
      </c>
      <c r="H69" s="189" t="s">
        <v>457</v>
      </c>
      <c r="I69" s="188" t="s">
        <v>478</v>
      </c>
      <c r="J69" s="189" t="s">
        <v>414</v>
      </c>
      <c r="K69" s="189" t="s">
        <v>404</v>
      </c>
      <c r="L69" s="189" t="s">
        <v>405</v>
      </c>
      <c r="M69" s="191"/>
      <c r="N69" s="193"/>
      <c r="O69" s="191" t="s">
        <v>415</v>
      </c>
      <c r="P69" s="189" t="s">
        <v>436</v>
      </c>
      <c r="Q69" s="191" t="e">
        <f>IF(AND(P69&lt;&gt;""),VLOOKUP(P69,Presentación!#REF!,2,FALSE),"")</f>
        <v>#REF!</v>
      </c>
      <c r="R69" s="191" t="s">
        <v>488</v>
      </c>
      <c r="S69" s="189" t="s">
        <v>408</v>
      </c>
      <c r="T69" s="189" t="s">
        <v>390</v>
      </c>
      <c r="U69" s="244" t="s">
        <v>447</v>
      </c>
      <c r="V69" s="191"/>
      <c r="W69" s="242"/>
      <c r="X69" s="291"/>
      <c r="Y69" s="240"/>
      <c r="Z69" s="180"/>
      <c r="AA69" s="267"/>
      <c r="AB69" s="267"/>
      <c r="AC69" s="67"/>
      <c r="AD69" s="267"/>
      <c r="AE69" s="184"/>
      <c r="AF69" s="186"/>
      <c r="AG69" s="109" t="s">
        <v>496</v>
      </c>
      <c r="AH69" s="180"/>
      <c r="AI69" s="274"/>
      <c r="AJ69" s="367" t="s">
        <v>685</v>
      </c>
      <c r="AK69" s="370">
        <v>1</v>
      </c>
      <c r="AL69" s="373">
        <v>1</v>
      </c>
      <c r="AM69" s="370">
        <v>2</v>
      </c>
      <c r="AN69" s="373">
        <v>1</v>
      </c>
      <c r="AO69" s="370">
        <v>1</v>
      </c>
      <c r="AP69" s="373">
        <v>1</v>
      </c>
      <c r="AQ69" s="370">
        <v>0</v>
      </c>
      <c r="AR69" s="373" t="s">
        <v>588</v>
      </c>
      <c r="AS69" s="370">
        <f>AK69+AM69+AO69+AQ69</f>
        <v>4</v>
      </c>
      <c r="AT69" s="373">
        <f>AVERAGE(AL69,AN69,AP69,AR69)</f>
        <v>1</v>
      </c>
      <c r="AU69" s="376">
        <v>44597</v>
      </c>
      <c r="AV69" s="376">
        <v>44924</v>
      </c>
    </row>
    <row r="70" spans="1:48" s="68" customFormat="1" ht="30" customHeight="1" x14ac:dyDescent="0.25">
      <c r="A70" s="252"/>
      <c r="B70" s="246"/>
      <c r="C70" s="248"/>
      <c r="D70" s="250"/>
      <c r="E70" s="250"/>
      <c r="F70" s="250"/>
      <c r="G70" s="189" t="s">
        <v>379</v>
      </c>
      <c r="H70" s="189"/>
      <c r="I70" s="189" t="s">
        <v>373</v>
      </c>
      <c r="J70" s="189"/>
      <c r="K70" s="189"/>
      <c r="L70" s="189"/>
      <c r="M70" s="191"/>
      <c r="N70" s="193"/>
      <c r="O70" s="191"/>
      <c r="P70" s="189"/>
      <c r="Q70" s="191"/>
      <c r="R70" s="191"/>
      <c r="S70" s="189"/>
      <c r="T70" s="189"/>
      <c r="U70" s="244"/>
      <c r="V70" s="191"/>
      <c r="W70" s="242"/>
      <c r="X70" s="291"/>
      <c r="Y70" s="240"/>
      <c r="Z70" s="180"/>
      <c r="AA70" s="267"/>
      <c r="AB70" s="267"/>
      <c r="AC70" s="67"/>
      <c r="AD70" s="267"/>
      <c r="AE70" s="184"/>
      <c r="AF70" s="186"/>
      <c r="AG70" s="109" t="s">
        <v>497</v>
      </c>
      <c r="AH70" s="180"/>
      <c r="AI70" s="274"/>
      <c r="AJ70" s="368"/>
      <c r="AK70" s="371"/>
      <c r="AL70" s="374"/>
      <c r="AM70" s="371"/>
      <c r="AN70" s="374"/>
      <c r="AO70" s="371"/>
      <c r="AP70" s="374"/>
      <c r="AQ70" s="371"/>
      <c r="AR70" s="374"/>
      <c r="AS70" s="371"/>
      <c r="AT70" s="374"/>
      <c r="AU70" s="368"/>
      <c r="AV70" s="368"/>
    </row>
    <row r="71" spans="1:48" s="68" customFormat="1" ht="30" customHeight="1" x14ac:dyDescent="0.25">
      <c r="A71" s="252"/>
      <c r="B71" s="246"/>
      <c r="C71" s="248"/>
      <c r="D71" s="250"/>
      <c r="E71" s="250"/>
      <c r="F71" s="250"/>
      <c r="G71" s="189"/>
      <c r="H71" s="189"/>
      <c r="I71" s="189"/>
      <c r="J71" s="189"/>
      <c r="K71" s="189"/>
      <c r="L71" s="189"/>
      <c r="M71" s="191"/>
      <c r="N71" s="193"/>
      <c r="O71" s="191"/>
      <c r="P71" s="189"/>
      <c r="Q71" s="191"/>
      <c r="R71" s="191"/>
      <c r="S71" s="189"/>
      <c r="T71" s="189"/>
      <c r="U71" s="244"/>
      <c r="V71" s="191"/>
      <c r="W71" s="242"/>
      <c r="X71" s="291"/>
      <c r="Y71" s="240"/>
      <c r="Z71" s="180"/>
      <c r="AA71" s="267"/>
      <c r="AB71" s="267"/>
      <c r="AC71" s="67"/>
      <c r="AD71" s="267"/>
      <c r="AE71" s="184"/>
      <c r="AF71" s="186"/>
      <c r="AG71" s="70"/>
      <c r="AH71" s="180"/>
      <c r="AI71" s="274"/>
      <c r="AJ71" s="368"/>
      <c r="AK71" s="371"/>
      <c r="AL71" s="374"/>
      <c r="AM71" s="371"/>
      <c r="AN71" s="374"/>
      <c r="AO71" s="371"/>
      <c r="AP71" s="374"/>
      <c r="AQ71" s="371"/>
      <c r="AR71" s="374"/>
      <c r="AS71" s="371"/>
      <c r="AT71" s="374"/>
      <c r="AU71" s="368"/>
      <c r="AV71" s="368"/>
    </row>
    <row r="72" spans="1:48" s="68" customFormat="1" ht="30" customHeight="1" x14ac:dyDescent="0.25">
      <c r="A72" s="252"/>
      <c r="B72" s="246"/>
      <c r="C72" s="248"/>
      <c r="D72" s="250"/>
      <c r="E72" s="250"/>
      <c r="F72" s="250"/>
      <c r="G72" s="189" t="s">
        <v>379</v>
      </c>
      <c r="H72" s="189"/>
      <c r="I72" s="189" t="s">
        <v>373</v>
      </c>
      <c r="J72" s="189"/>
      <c r="K72" s="189"/>
      <c r="L72" s="189"/>
      <c r="M72" s="191"/>
      <c r="N72" s="193"/>
      <c r="O72" s="191"/>
      <c r="P72" s="189"/>
      <c r="Q72" s="191"/>
      <c r="R72" s="191"/>
      <c r="S72" s="189"/>
      <c r="T72" s="189"/>
      <c r="U72" s="244"/>
      <c r="V72" s="191"/>
      <c r="W72" s="242"/>
      <c r="X72" s="291"/>
      <c r="Y72" s="240"/>
      <c r="Z72" s="180"/>
      <c r="AA72" s="267"/>
      <c r="AB72" s="267"/>
      <c r="AC72" s="67"/>
      <c r="AD72" s="267"/>
      <c r="AE72" s="184"/>
      <c r="AF72" s="186"/>
      <c r="AG72" s="70"/>
      <c r="AH72" s="180"/>
      <c r="AI72" s="274"/>
      <c r="AJ72" s="369"/>
      <c r="AK72" s="372"/>
      <c r="AL72" s="375"/>
      <c r="AM72" s="372"/>
      <c r="AN72" s="375"/>
      <c r="AO72" s="372"/>
      <c r="AP72" s="375"/>
      <c r="AQ72" s="372"/>
      <c r="AR72" s="375"/>
      <c r="AS72" s="372"/>
      <c r="AT72" s="375"/>
      <c r="AU72" s="369"/>
      <c r="AV72" s="369"/>
    </row>
    <row r="73" spans="1:48" s="68" customFormat="1" ht="30" customHeight="1" x14ac:dyDescent="0.25">
      <c r="A73" s="252"/>
      <c r="B73" s="245">
        <v>17</v>
      </c>
      <c r="C73" s="191" t="s">
        <v>458</v>
      </c>
      <c r="D73" s="250" t="s">
        <v>423</v>
      </c>
      <c r="E73" s="250" t="s">
        <v>425</v>
      </c>
      <c r="F73" s="250" t="s">
        <v>484</v>
      </c>
      <c r="G73" s="188" t="s">
        <v>481</v>
      </c>
      <c r="H73" s="189" t="s">
        <v>460</v>
      </c>
      <c r="I73" s="188" t="s">
        <v>478</v>
      </c>
      <c r="J73" s="189" t="s">
        <v>398</v>
      </c>
      <c r="K73" s="189" t="s">
        <v>391</v>
      </c>
      <c r="L73" s="189" t="s">
        <v>406</v>
      </c>
      <c r="M73" s="191"/>
      <c r="N73" s="193"/>
      <c r="O73" s="191" t="s">
        <v>459</v>
      </c>
      <c r="P73" s="189" t="s">
        <v>436</v>
      </c>
      <c r="Q73" s="191" t="e">
        <f>IF(AND(P73&lt;&gt;""),VLOOKUP(P73,Presentación!#REF!,2,FALSE),"")</f>
        <v>#REF!</v>
      </c>
      <c r="R73" s="191" t="s">
        <v>407</v>
      </c>
      <c r="S73" s="189" t="s">
        <v>408</v>
      </c>
      <c r="T73" s="189" t="s">
        <v>390</v>
      </c>
      <c r="U73" s="244">
        <v>0</v>
      </c>
      <c r="V73" s="191" t="s">
        <v>409</v>
      </c>
      <c r="W73" s="242" t="s">
        <v>454</v>
      </c>
      <c r="X73" s="238"/>
      <c r="Y73" s="240"/>
      <c r="Z73" s="180"/>
      <c r="AA73" s="267"/>
      <c r="AB73" s="71"/>
      <c r="AC73" s="67"/>
      <c r="AD73" s="267"/>
      <c r="AE73" s="180"/>
      <c r="AF73" s="186"/>
      <c r="AG73" s="109" t="s">
        <v>496</v>
      </c>
      <c r="AH73" s="180"/>
      <c r="AI73" s="274"/>
      <c r="AJ73" s="367" t="s">
        <v>685</v>
      </c>
      <c r="AK73" s="370">
        <v>1</v>
      </c>
      <c r="AL73" s="373">
        <v>1</v>
      </c>
      <c r="AM73" s="370">
        <v>2</v>
      </c>
      <c r="AN73" s="373">
        <v>1</v>
      </c>
      <c r="AO73" s="370">
        <v>1</v>
      </c>
      <c r="AP73" s="373">
        <v>1</v>
      </c>
      <c r="AQ73" s="370">
        <v>0</v>
      </c>
      <c r="AR73" s="373" t="s">
        <v>588</v>
      </c>
      <c r="AS73" s="370">
        <f>AK73+AM73+AO73+AQ73</f>
        <v>4</v>
      </c>
      <c r="AT73" s="373">
        <f>AVERAGE(AL73,AN73,AP73,AR73)</f>
        <v>1</v>
      </c>
      <c r="AU73" s="376">
        <v>44597</v>
      </c>
      <c r="AV73" s="376">
        <v>44924</v>
      </c>
    </row>
    <row r="74" spans="1:48" s="68" customFormat="1" ht="30" customHeight="1" x14ac:dyDescent="0.25">
      <c r="A74" s="252"/>
      <c r="B74" s="246"/>
      <c r="C74" s="191"/>
      <c r="D74" s="250"/>
      <c r="E74" s="250"/>
      <c r="F74" s="250"/>
      <c r="G74" s="189" t="s">
        <v>379</v>
      </c>
      <c r="H74" s="189"/>
      <c r="I74" s="189" t="s">
        <v>373</v>
      </c>
      <c r="J74" s="189"/>
      <c r="K74" s="189"/>
      <c r="L74" s="189"/>
      <c r="M74" s="191"/>
      <c r="N74" s="193"/>
      <c r="O74" s="191"/>
      <c r="P74" s="189"/>
      <c r="Q74" s="191"/>
      <c r="R74" s="191"/>
      <c r="S74" s="189" t="s">
        <v>381</v>
      </c>
      <c r="T74" s="189"/>
      <c r="U74" s="244"/>
      <c r="V74" s="191"/>
      <c r="W74" s="242"/>
      <c r="X74" s="238"/>
      <c r="Y74" s="258"/>
      <c r="Z74" s="180"/>
      <c r="AA74" s="267"/>
      <c r="AB74" s="71"/>
      <c r="AC74" s="67"/>
      <c r="AD74" s="267"/>
      <c r="AE74" s="180"/>
      <c r="AF74" s="186"/>
      <c r="AG74" s="109" t="s">
        <v>497</v>
      </c>
      <c r="AH74" s="180"/>
      <c r="AI74" s="274"/>
      <c r="AJ74" s="368"/>
      <c r="AK74" s="371"/>
      <c r="AL74" s="374"/>
      <c r="AM74" s="371"/>
      <c r="AN74" s="374"/>
      <c r="AO74" s="371"/>
      <c r="AP74" s="374"/>
      <c r="AQ74" s="371"/>
      <c r="AR74" s="374"/>
      <c r="AS74" s="371"/>
      <c r="AT74" s="374"/>
      <c r="AU74" s="368"/>
      <c r="AV74" s="368"/>
    </row>
    <row r="75" spans="1:48" s="68" customFormat="1" ht="30" customHeight="1" x14ac:dyDescent="0.25">
      <c r="A75" s="252"/>
      <c r="B75" s="246"/>
      <c r="C75" s="191"/>
      <c r="D75" s="250"/>
      <c r="E75" s="250"/>
      <c r="F75" s="250"/>
      <c r="G75" s="189"/>
      <c r="H75" s="189"/>
      <c r="I75" s="189"/>
      <c r="J75" s="189"/>
      <c r="K75" s="189" t="s">
        <v>377</v>
      </c>
      <c r="L75" s="189"/>
      <c r="M75" s="191"/>
      <c r="N75" s="193"/>
      <c r="O75" s="191"/>
      <c r="P75" s="189"/>
      <c r="Q75" s="191"/>
      <c r="R75" s="191"/>
      <c r="S75" s="189"/>
      <c r="T75" s="189"/>
      <c r="U75" s="244"/>
      <c r="V75" s="191"/>
      <c r="W75" s="242"/>
      <c r="X75" s="238"/>
      <c r="Y75" s="258"/>
      <c r="Z75" s="180"/>
      <c r="AA75" s="267"/>
      <c r="AB75" s="71"/>
      <c r="AC75" s="67"/>
      <c r="AD75" s="267"/>
      <c r="AE75" s="180"/>
      <c r="AF75" s="186"/>
      <c r="AG75" s="70"/>
      <c r="AH75" s="180"/>
      <c r="AI75" s="274"/>
      <c r="AJ75" s="368"/>
      <c r="AK75" s="371"/>
      <c r="AL75" s="374"/>
      <c r="AM75" s="371"/>
      <c r="AN75" s="374"/>
      <c r="AO75" s="371"/>
      <c r="AP75" s="374"/>
      <c r="AQ75" s="371"/>
      <c r="AR75" s="374"/>
      <c r="AS75" s="371"/>
      <c r="AT75" s="374"/>
      <c r="AU75" s="368"/>
      <c r="AV75" s="368"/>
    </row>
    <row r="76" spans="1:48" s="68" customFormat="1" ht="30" customHeight="1" x14ac:dyDescent="0.25">
      <c r="A76" s="252"/>
      <c r="B76" s="246"/>
      <c r="C76" s="191"/>
      <c r="D76" s="250"/>
      <c r="E76" s="250"/>
      <c r="F76" s="250"/>
      <c r="G76" s="189" t="s">
        <v>379</v>
      </c>
      <c r="H76" s="189"/>
      <c r="I76" s="189" t="s">
        <v>373</v>
      </c>
      <c r="J76" s="189"/>
      <c r="K76" s="189" t="s">
        <v>377</v>
      </c>
      <c r="L76" s="189"/>
      <c r="M76" s="191"/>
      <c r="N76" s="193"/>
      <c r="O76" s="191"/>
      <c r="P76" s="189"/>
      <c r="Q76" s="191"/>
      <c r="R76" s="191"/>
      <c r="S76" s="189" t="s">
        <v>381</v>
      </c>
      <c r="T76" s="189"/>
      <c r="U76" s="244"/>
      <c r="V76" s="191"/>
      <c r="W76" s="242"/>
      <c r="X76" s="238"/>
      <c r="Y76" s="258"/>
      <c r="Z76" s="180"/>
      <c r="AA76" s="267"/>
      <c r="AB76" s="71"/>
      <c r="AC76" s="67"/>
      <c r="AD76" s="267"/>
      <c r="AE76" s="180"/>
      <c r="AF76" s="186"/>
      <c r="AG76" s="70"/>
      <c r="AH76" s="180"/>
      <c r="AI76" s="274"/>
      <c r="AJ76" s="369"/>
      <c r="AK76" s="372"/>
      <c r="AL76" s="375"/>
      <c r="AM76" s="372"/>
      <c r="AN76" s="375"/>
      <c r="AO76" s="372"/>
      <c r="AP76" s="375"/>
      <c r="AQ76" s="372"/>
      <c r="AR76" s="375"/>
      <c r="AS76" s="372"/>
      <c r="AT76" s="375"/>
      <c r="AU76" s="369"/>
      <c r="AV76" s="369"/>
    </row>
    <row r="77" spans="1:48" s="58" customFormat="1" ht="30" customHeight="1" x14ac:dyDescent="0.25">
      <c r="A77" s="252"/>
      <c r="B77" s="245">
        <v>18</v>
      </c>
      <c r="C77" s="248" t="s">
        <v>461</v>
      </c>
      <c r="D77" s="250" t="s">
        <v>423</v>
      </c>
      <c r="E77" s="250" t="s">
        <v>425</v>
      </c>
      <c r="F77" s="250" t="s">
        <v>484</v>
      </c>
      <c r="G77" s="188" t="s">
        <v>481</v>
      </c>
      <c r="H77" s="189" t="s">
        <v>460</v>
      </c>
      <c r="I77" s="188" t="s">
        <v>478</v>
      </c>
      <c r="J77" s="189" t="s">
        <v>398</v>
      </c>
      <c r="K77" s="189" t="s">
        <v>391</v>
      </c>
      <c r="L77" s="189" t="s">
        <v>416</v>
      </c>
      <c r="M77" s="189"/>
      <c r="N77" s="193"/>
      <c r="O77" s="189" t="s">
        <v>395</v>
      </c>
      <c r="P77" s="189" t="s">
        <v>436</v>
      </c>
      <c r="Q77" s="191" t="e">
        <f>IF(AND(P77&lt;&gt;""),VLOOKUP(P77,Presentación!#REF!,2,FALSE),"")</f>
        <v>#REF!</v>
      </c>
      <c r="R77" s="191" t="s">
        <v>462</v>
      </c>
      <c r="S77" s="189" t="s">
        <v>396</v>
      </c>
      <c r="T77" s="189" t="s">
        <v>390</v>
      </c>
      <c r="U77" s="244">
        <v>0</v>
      </c>
      <c r="V77" s="191" t="s">
        <v>397</v>
      </c>
      <c r="W77" s="242" t="s">
        <v>454</v>
      </c>
      <c r="X77" s="293"/>
      <c r="Y77" s="296"/>
      <c r="Z77" s="299"/>
      <c r="AA77" s="302"/>
      <c r="AB77" s="74"/>
      <c r="AC77" s="67"/>
      <c r="AD77" s="257"/>
      <c r="AE77" s="195"/>
      <c r="AF77" s="260"/>
      <c r="AG77" s="109" t="s">
        <v>496</v>
      </c>
      <c r="AH77" s="256"/>
      <c r="AI77" s="261"/>
      <c r="AJ77" s="367" t="s">
        <v>685</v>
      </c>
      <c r="AK77" s="370">
        <v>1</v>
      </c>
      <c r="AL77" s="373">
        <v>1</v>
      </c>
      <c r="AM77" s="370">
        <v>2</v>
      </c>
      <c r="AN77" s="373">
        <v>1</v>
      </c>
      <c r="AO77" s="370">
        <v>1</v>
      </c>
      <c r="AP77" s="373">
        <v>1</v>
      </c>
      <c r="AQ77" s="370">
        <v>0</v>
      </c>
      <c r="AR77" s="373" t="s">
        <v>588</v>
      </c>
      <c r="AS77" s="370">
        <f>AK77+AM77+AO77+AQ77</f>
        <v>4</v>
      </c>
      <c r="AT77" s="373">
        <f>AVERAGE(AL77,AN77,AP77,AR77)</f>
        <v>1</v>
      </c>
      <c r="AU77" s="376">
        <v>44597</v>
      </c>
      <c r="AV77" s="376">
        <v>44924</v>
      </c>
    </row>
    <row r="78" spans="1:48" s="58" customFormat="1" ht="30" customHeight="1" x14ac:dyDescent="0.25">
      <c r="A78" s="252"/>
      <c r="B78" s="246"/>
      <c r="C78" s="248"/>
      <c r="D78" s="250"/>
      <c r="E78" s="250"/>
      <c r="F78" s="250"/>
      <c r="G78" s="189" t="s">
        <v>379</v>
      </c>
      <c r="H78" s="189"/>
      <c r="I78" s="189" t="s">
        <v>373</v>
      </c>
      <c r="J78" s="189"/>
      <c r="K78" s="189"/>
      <c r="L78" s="189"/>
      <c r="M78" s="189"/>
      <c r="N78" s="193"/>
      <c r="O78" s="189"/>
      <c r="P78" s="189"/>
      <c r="Q78" s="191"/>
      <c r="R78" s="191" t="s">
        <v>380</v>
      </c>
      <c r="S78" s="189"/>
      <c r="T78" s="189"/>
      <c r="U78" s="244"/>
      <c r="V78" s="191"/>
      <c r="W78" s="242"/>
      <c r="X78" s="294"/>
      <c r="Y78" s="297"/>
      <c r="Z78" s="300"/>
      <c r="AA78" s="303"/>
      <c r="AB78" s="74"/>
      <c r="AC78" s="67"/>
      <c r="AD78" s="257"/>
      <c r="AE78" s="195"/>
      <c r="AF78" s="260"/>
      <c r="AG78" s="109" t="s">
        <v>497</v>
      </c>
      <c r="AH78" s="256"/>
      <c r="AI78" s="261"/>
      <c r="AJ78" s="368"/>
      <c r="AK78" s="371"/>
      <c r="AL78" s="374"/>
      <c r="AM78" s="371"/>
      <c r="AN78" s="374"/>
      <c r="AO78" s="371"/>
      <c r="AP78" s="374"/>
      <c r="AQ78" s="371"/>
      <c r="AR78" s="374"/>
      <c r="AS78" s="371"/>
      <c r="AT78" s="374"/>
      <c r="AU78" s="368"/>
      <c r="AV78" s="368"/>
    </row>
    <row r="79" spans="1:48" s="58" customFormat="1" ht="30" customHeight="1" x14ac:dyDescent="0.25">
      <c r="A79" s="252"/>
      <c r="B79" s="246"/>
      <c r="C79" s="248"/>
      <c r="D79" s="250"/>
      <c r="E79" s="250"/>
      <c r="F79" s="250"/>
      <c r="G79" s="189"/>
      <c r="H79" s="189"/>
      <c r="I79" s="189"/>
      <c r="J79" s="189"/>
      <c r="K79" s="189" t="s">
        <v>377</v>
      </c>
      <c r="L79" s="189"/>
      <c r="M79" s="189"/>
      <c r="N79" s="193"/>
      <c r="O79" s="189"/>
      <c r="P79" s="189"/>
      <c r="Q79" s="191"/>
      <c r="R79" s="191"/>
      <c r="S79" s="189"/>
      <c r="T79" s="189"/>
      <c r="U79" s="244"/>
      <c r="V79" s="191" t="s">
        <v>383</v>
      </c>
      <c r="W79" s="242"/>
      <c r="X79" s="294"/>
      <c r="Y79" s="297"/>
      <c r="Z79" s="300"/>
      <c r="AA79" s="303"/>
      <c r="AB79" s="74"/>
      <c r="AC79" s="67"/>
      <c r="AD79" s="257"/>
      <c r="AE79" s="195"/>
      <c r="AF79" s="260"/>
      <c r="AG79" s="70"/>
      <c r="AH79" s="256"/>
      <c r="AI79" s="261"/>
      <c r="AJ79" s="368"/>
      <c r="AK79" s="371"/>
      <c r="AL79" s="374"/>
      <c r="AM79" s="371"/>
      <c r="AN79" s="374"/>
      <c r="AO79" s="371"/>
      <c r="AP79" s="374"/>
      <c r="AQ79" s="371"/>
      <c r="AR79" s="374"/>
      <c r="AS79" s="371"/>
      <c r="AT79" s="374"/>
      <c r="AU79" s="368"/>
      <c r="AV79" s="368"/>
    </row>
    <row r="80" spans="1:48" s="58" customFormat="1" ht="30" customHeight="1" x14ac:dyDescent="0.25">
      <c r="A80" s="252"/>
      <c r="B80" s="246"/>
      <c r="C80" s="248"/>
      <c r="D80" s="250"/>
      <c r="E80" s="250"/>
      <c r="F80" s="250"/>
      <c r="G80" s="189" t="s">
        <v>379</v>
      </c>
      <c r="H80" s="189"/>
      <c r="I80" s="189" t="s">
        <v>373</v>
      </c>
      <c r="J80" s="189"/>
      <c r="K80" s="189" t="s">
        <v>377</v>
      </c>
      <c r="L80" s="189"/>
      <c r="M80" s="189"/>
      <c r="N80" s="193"/>
      <c r="O80" s="189"/>
      <c r="P80" s="189"/>
      <c r="Q80" s="191"/>
      <c r="R80" s="191" t="s">
        <v>380</v>
      </c>
      <c r="S80" s="189"/>
      <c r="T80" s="189"/>
      <c r="U80" s="244"/>
      <c r="V80" s="191" t="s">
        <v>383</v>
      </c>
      <c r="W80" s="242"/>
      <c r="X80" s="295"/>
      <c r="Y80" s="298"/>
      <c r="Z80" s="301"/>
      <c r="AA80" s="304"/>
      <c r="AB80" s="74"/>
      <c r="AC80" s="67"/>
      <c r="AD80" s="257"/>
      <c r="AE80" s="195"/>
      <c r="AF80" s="260"/>
      <c r="AG80" s="70"/>
      <c r="AH80" s="256"/>
      <c r="AI80" s="261"/>
      <c r="AJ80" s="369"/>
      <c r="AK80" s="372"/>
      <c r="AL80" s="375"/>
      <c r="AM80" s="372"/>
      <c r="AN80" s="375"/>
      <c r="AO80" s="372"/>
      <c r="AP80" s="375"/>
      <c r="AQ80" s="372"/>
      <c r="AR80" s="375"/>
      <c r="AS80" s="372"/>
      <c r="AT80" s="375"/>
      <c r="AU80" s="369"/>
      <c r="AV80" s="369"/>
    </row>
    <row r="81" spans="1:48" s="68" customFormat="1" ht="30" customHeight="1" x14ac:dyDescent="0.25">
      <c r="A81" s="252"/>
      <c r="B81" s="245">
        <v>19</v>
      </c>
      <c r="C81" s="248" t="s">
        <v>463</v>
      </c>
      <c r="D81" s="250" t="s">
        <v>424</v>
      </c>
      <c r="E81" s="250" t="s">
        <v>425</v>
      </c>
      <c r="F81" s="250" t="s">
        <v>484</v>
      </c>
      <c r="G81" s="250" t="s">
        <v>464</v>
      </c>
      <c r="H81" s="250" t="s">
        <v>465</v>
      </c>
      <c r="I81" s="250"/>
      <c r="J81" s="250"/>
      <c r="K81" s="250"/>
      <c r="L81" s="250"/>
      <c r="M81" s="250"/>
      <c r="N81" s="255"/>
      <c r="O81" s="250" t="s">
        <v>410</v>
      </c>
      <c r="P81" s="189" t="s">
        <v>436</v>
      </c>
      <c r="Q81" s="191" t="e">
        <f>IF(AND(P81&lt;&gt;""),VLOOKUP(P81,Presentación!#REF!,2,FALSE),"")</f>
        <v>#REF!</v>
      </c>
      <c r="R81" s="248" t="s">
        <v>466</v>
      </c>
      <c r="S81" s="250" t="s">
        <v>396</v>
      </c>
      <c r="T81" s="189" t="s">
        <v>390</v>
      </c>
      <c r="U81" s="305">
        <v>0</v>
      </c>
      <c r="V81" s="248" t="s">
        <v>417</v>
      </c>
      <c r="W81" s="306" t="s">
        <v>454</v>
      </c>
      <c r="X81" s="307"/>
      <c r="Y81" s="269"/>
      <c r="Z81" s="180"/>
      <c r="AA81" s="267"/>
      <c r="AB81" s="267"/>
      <c r="AC81" s="67"/>
      <c r="AD81" s="267"/>
      <c r="AE81" s="184"/>
      <c r="AF81" s="186"/>
      <c r="AG81" s="109" t="s">
        <v>496</v>
      </c>
      <c r="AH81" s="180"/>
      <c r="AI81" s="274"/>
      <c r="AJ81" s="367" t="s">
        <v>685</v>
      </c>
      <c r="AK81" s="370">
        <v>1</v>
      </c>
      <c r="AL81" s="373">
        <v>1</v>
      </c>
      <c r="AM81" s="370">
        <v>2</v>
      </c>
      <c r="AN81" s="373">
        <v>1</v>
      </c>
      <c r="AO81" s="370">
        <v>1</v>
      </c>
      <c r="AP81" s="373">
        <v>1</v>
      </c>
      <c r="AQ81" s="370">
        <v>0</v>
      </c>
      <c r="AR81" s="373" t="s">
        <v>588</v>
      </c>
      <c r="AS81" s="370">
        <f>AK81+AM81+AO81+AQ81</f>
        <v>4</v>
      </c>
      <c r="AT81" s="373">
        <f>AVERAGE(AL81,AN81,AP81,AR81)</f>
        <v>1</v>
      </c>
      <c r="AU81" s="376">
        <v>44597</v>
      </c>
      <c r="AV81" s="376">
        <v>44924</v>
      </c>
    </row>
    <row r="82" spans="1:48" s="68" customFormat="1" ht="30" customHeight="1" x14ac:dyDescent="0.25">
      <c r="A82" s="252"/>
      <c r="B82" s="246"/>
      <c r="C82" s="248"/>
      <c r="D82" s="250"/>
      <c r="E82" s="250"/>
      <c r="F82" s="250"/>
      <c r="G82" s="250"/>
      <c r="H82" s="250"/>
      <c r="I82" s="250"/>
      <c r="J82" s="250"/>
      <c r="K82" s="250"/>
      <c r="L82" s="250"/>
      <c r="M82" s="250"/>
      <c r="N82" s="255"/>
      <c r="O82" s="250"/>
      <c r="P82" s="189"/>
      <c r="Q82" s="191"/>
      <c r="R82" s="248"/>
      <c r="S82" s="250"/>
      <c r="T82" s="189"/>
      <c r="U82" s="305"/>
      <c r="V82" s="248"/>
      <c r="W82" s="306"/>
      <c r="X82" s="307"/>
      <c r="Y82" s="269"/>
      <c r="Z82" s="180"/>
      <c r="AA82" s="267"/>
      <c r="AB82" s="267"/>
      <c r="AC82" s="67"/>
      <c r="AD82" s="267"/>
      <c r="AE82" s="184"/>
      <c r="AF82" s="186"/>
      <c r="AG82" s="109" t="s">
        <v>497</v>
      </c>
      <c r="AH82" s="180"/>
      <c r="AI82" s="274"/>
      <c r="AJ82" s="368"/>
      <c r="AK82" s="371"/>
      <c r="AL82" s="374"/>
      <c r="AM82" s="371"/>
      <c r="AN82" s="374"/>
      <c r="AO82" s="371"/>
      <c r="AP82" s="374"/>
      <c r="AQ82" s="371"/>
      <c r="AR82" s="374"/>
      <c r="AS82" s="371"/>
      <c r="AT82" s="374"/>
      <c r="AU82" s="368"/>
      <c r="AV82" s="368"/>
    </row>
    <row r="83" spans="1:48" s="68" customFormat="1" ht="30" customHeight="1" x14ac:dyDescent="0.25">
      <c r="A83" s="252"/>
      <c r="B83" s="246"/>
      <c r="C83" s="248"/>
      <c r="D83" s="250"/>
      <c r="E83" s="250"/>
      <c r="F83" s="250"/>
      <c r="G83" s="250"/>
      <c r="H83" s="250"/>
      <c r="I83" s="250"/>
      <c r="J83" s="250"/>
      <c r="K83" s="250"/>
      <c r="L83" s="250"/>
      <c r="M83" s="250"/>
      <c r="N83" s="255"/>
      <c r="O83" s="250"/>
      <c r="P83" s="189"/>
      <c r="Q83" s="191"/>
      <c r="R83" s="248"/>
      <c r="S83" s="250"/>
      <c r="T83" s="189"/>
      <c r="U83" s="305"/>
      <c r="V83" s="248"/>
      <c r="W83" s="306"/>
      <c r="X83" s="307"/>
      <c r="Y83" s="269"/>
      <c r="Z83" s="180"/>
      <c r="AA83" s="267"/>
      <c r="AB83" s="267"/>
      <c r="AC83" s="67"/>
      <c r="AD83" s="267"/>
      <c r="AE83" s="184"/>
      <c r="AF83" s="186"/>
      <c r="AG83" s="70"/>
      <c r="AH83" s="180"/>
      <c r="AI83" s="274"/>
      <c r="AJ83" s="368"/>
      <c r="AK83" s="371"/>
      <c r="AL83" s="374"/>
      <c r="AM83" s="371"/>
      <c r="AN83" s="374"/>
      <c r="AO83" s="371"/>
      <c r="AP83" s="374"/>
      <c r="AQ83" s="371"/>
      <c r="AR83" s="374"/>
      <c r="AS83" s="371"/>
      <c r="AT83" s="374"/>
      <c r="AU83" s="368"/>
      <c r="AV83" s="368"/>
    </row>
    <row r="84" spans="1:48" s="68" customFormat="1" ht="30" customHeight="1" x14ac:dyDescent="0.25">
      <c r="A84" s="252"/>
      <c r="B84" s="246"/>
      <c r="C84" s="248"/>
      <c r="D84" s="250"/>
      <c r="E84" s="250"/>
      <c r="F84" s="250"/>
      <c r="G84" s="250"/>
      <c r="H84" s="250"/>
      <c r="I84" s="250"/>
      <c r="J84" s="250"/>
      <c r="K84" s="250"/>
      <c r="L84" s="250"/>
      <c r="M84" s="250"/>
      <c r="N84" s="255"/>
      <c r="O84" s="250"/>
      <c r="P84" s="189"/>
      <c r="Q84" s="191"/>
      <c r="R84" s="248"/>
      <c r="S84" s="250"/>
      <c r="T84" s="189"/>
      <c r="U84" s="305"/>
      <c r="V84" s="248"/>
      <c r="W84" s="306"/>
      <c r="X84" s="307"/>
      <c r="Y84" s="269"/>
      <c r="Z84" s="180"/>
      <c r="AA84" s="267"/>
      <c r="AB84" s="267"/>
      <c r="AC84" s="67"/>
      <c r="AD84" s="267"/>
      <c r="AE84" s="184"/>
      <c r="AF84" s="186"/>
      <c r="AG84" s="70"/>
      <c r="AH84" s="180"/>
      <c r="AI84" s="274"/>
      <c r="AJ84" s="369"/>
      <c r="AK84" s="372"/>
      <c r="AL84" s="375"/>
      <c r="AM84" s="372"/>
      <c r="AN84" s="375"/>
      <c r="AO84" s="372"/>
      <c r="AP84" s="375"/>
      <c r="AQ84" s="372"/>
      <c r="AR84" s="375"/>
      <c r="AS84" s="372"/>
      <c r="AT84" s="375"/>
      <c r="AU84" s="369"/>
      <c r="AV84" s="369"/>
    </row>
    <row r="85" spans="1:48" s="68" customFormat="1" ht="30" customHeight="1" x14ac:dyDescent="0.25">
      <c r="A85" s="252"/>
      <c r="B85" s="245">
        <v>20</v>
      </c>
      <c r="C85" s="256"/>
      <c r="D85" s="217"/>
      <c r="E85" s="217"/>
      <c r="F85" s="257"/>
      <c r="G85" s="257"/>
      <c r="H85" s="257"/>
      <c r="I85" s="257"/>
      <c r="J85" s="257"/>
      <c r="K85" s="257"/>
      <c r="L85" s="257"/>
      <c r="M85" s="256"/>
      <c r="N85" s="259"/>
      <c r="O85" s="256"/>
      <c r="P85" s="257"/>
      <c r="Q85" s="256" t="str">
        <f>IF(AND(P85&lt;&gt;""),VLOOKUP(P85,Presentación!#REF!,2,FALSE),"")</f>
        <v/>
      </c>
      <c r="R85" s="256"/>
      <c r="S85" s="257"/>
      <c r="T85" s="257"/>
      <c r="U85" s="260"/>
      <c r="V85" s="256"/>
      <c r="W85" s="261"/>
      <c r="X85" s="268"/>
      <c r="Y85" s="269"/>
      <c r="Z85" s="180"/>
      <c r="AA85" s="267"/>
      <c r="AB85" s="71"/>
      <c r="AC85" s="67"/>
      <c r="AD85" s="267"/>
      <c r="AE85" s="180"/>
      <c r="AF85" s="186"/>
      <c r="AG85" s="109" t="s">
        <v>496</v>
      </c>
      <c r="AH85" s="180"/>
      <c r="AI85" s="274"/>
      <c r="AJ85" s="367" t="s">
        <v>685</v>
      </c>
      <c r="AK85" s="370">
        <v>1</v>
      </c>
      <c r="AL85" s="373">
        <v>1</v>
      </c>
      <c r="AM85" s="370">
        <v>2</v>
      </c>
      <c r="AN85" s="373">
        <v>1</v>
      </c>
      <c r="AO85" s="370">
        <v>1</v>
      </c>
      <c r="AP85" s="373">
        <v>1</v>
      </c>
      <c r="AQ85" s="370">
        <v>0</v>
      </c>
      <c r="AR85" s="373" t="s">
        <v>588</v>
      </c>
      <c r="AS85" s="370">
        <f>AK85+AM85+AO85+AQ85</f>
        <v>4</v>
      </c>
      <c r="AT85" s="373">
        <f>AVERAGE(AL85,AN85,AP85,AR85)</f>
        <v>1</v>
      </c>
      <c r="AU85" s="376">
        <v>44597</v>
      </c>
      <c r="AV85" s="376">
        <v>44924</v>
      </c>
    </row>
    <row r="86" spans="1:48" s="68" customFormat="1" ht="30" customHeight="1" x14ac:dyDescent="0.25">
      <c r="A86" s="252"/>
      <c r="B86" s="246"/>
      <c r="C86" s="256"/>
      <c r="D86" s="217"/>
      <c r="E86" s="217"/>
      <c r="F86" s="257"/>
      <c r="G86" s="257"/>
      <c r="H86" s="257"/>
      <c r="I86" s="257"/>
      <c r="J86" s="257"/>
      <c r="K86" s="257"/>
      <c r="L86" s="257"/>
      <c r="M86" s="256"/>
      <c r="N86" s="259"/>
      <c r="O86" s="256"/>
      <c r="P86" s="257"/>
      <c r="Q86" s="256"/>
      <c r="R86" s="256"/>
      <c r="S86" s="257"/>
      <c r="T86" s="257"/>
      <c r="U86" s="260"/>
      <c r="V86" s="256"/>
      <c r="W86" s="261"/>
      <c r="X86" s="268"/>
      <c r="Y86" s="292"/>
      <c r="Z86" s="180"/>
      <c r="AA86" s="267"/>
      <c r="AB86" s="71"/>
      <c r="AC86" s="67"/>
      <c r="AD86" s="267"/>
      <c r="AE86" s="180"/>
      <c r="AF86" s="186"/>
      <c r="AG86" s="109" t="s">
        <v>497</v>
      </c>
      <c r="AH86" s="180"/>
      <c r="AI86" s="274"/>
      <c r="AJ86" s="368"/>
      <c r="AK86" s="371"/>
      <c r="AL86" s="374"/>
      <c r="AM86" s="371"/>
      <c r="AN86" s="374"/>
      <c r="AO86" s="371"/>
      <c r="AP86" s="374"/>
      <c r="AQ86" s="371"/>
      <c r="AR86" s="374"/>
      <c r="AS86" s="371"/>
      <c r="AT86" s="374"/>
      <c r="AU86" s="368"/>
      <c r="AV86" s="368"/>
    </row>
    <row r="87" spans="1:48" s="68" customFormat="1" ht="30" customHeight="1" x14ac:dyDescent="0.25">
      <c r="A87" s="252"/>
      <c r="B87" s="246"/>
      <c r="C87" s="256"/>
      <c r="D87" s="217"/>
      <c r="E87" s="217"/>
      <c r="F87" s="257"/>
      <c r="G87" s="257"/>
      <c r="H87" s="257"/>
      <c r="I87" s="257"/>
      <c r="J87" s="257"/>
      <c r="K87" s="257"/>
      <c r="L87" s="257"/>
      <c r="M87" s="256"/>
      <c r="N87" s="259"/>
      <c r="O87" s="256"/>
      <c r="P87" s="257"/>
      <c r="Q87" s="256"/>
      <c r="R87" s="256"/>
      <c r="S87" s="257"/>
      <c r="T87" s="257"/>
      <c r="U87" s="260"/>
      <c r="V87" s="256"/>
      <c r="W87" s="261"/>
      <c r="X87" s="268"/>
      <c r="Y87" s="292"/>
      <c r="Z87" s="180"/>
      <c r="AA87" s="267"/>
      <c r="AB87" s="71"/>
      <c r="AC87" s="67"/>
      <c r="AD87" s="267"/>
      <c r="AE87" s="180"/>
      <c r="AF87" s="186"/>
      <c r="AG87" s="70"/>
      <c r="AH87" s="180"/>
      <c r="AI87" s="274"/>
      <c r="AJ87" s="368"/>
      <c r="AK87" s="371"/>
      <c r="AL87" s="374"/>
      <c r="AM87" s="371"/>
      <c r="AN87" s="374"/>
      <c r="AO87" s="371"/>
      <c r="AP87" s="374"/>
      <c r="AQ87" s="371"/>
      <c r="AR87" s="374"/>
      <c r="AS87" s="371"/>
      <c r="AT87" s="374"/>
      <c r="AU87" s="368"/>
      <c r="AV87" s="368"/>
    </row>
    <row r="88" spans="1:48" s="68" customFormat="1" ht="30" customHeight="1" x14ac:dyDescent="0.25">
      <c r="A88" s="252"/>
      <c r="B88" s="246"/>
      <c r="C88" s="256"/>
      <c r="D88" s="217"/>
      <c r="E88" s="217"/>
      <c r="F88" s="257"/>
      <c r="G88" s="257"/>
      <c r="H88" s="257"/>
      <c r="I88" s="257"/>
      <c r="J88" s="257"/>
      <c r="K88" s="257"/>
      <c r="L88" s="257"/>
      <c r="M88" s="256"/>
      <c r="N88" s="259"/>
      <c r="O88" s="256"/>
      <c r="P88" s="257"/>
      <c r="Q88" s="256"/>
      <c r="R88" s="256"/>
      <c r="S88" s="257"/>
      <c r="T88" s="257"/>
      <c r="U88" s="260"/>
      <c r="V88" s="256"/>
      <c r="W88" s="261"/>
      <c r="X88" s="268"/>
      <c r="Y88" s="292"/>
      <c r="Z88" s="180"/>
      <c r="AA88" s="267"/>
      <c r="AB88" s="71"/>
      <c r="AC88" s="67"/>
      <c r="AD88" s="267"/>
      <c r="AE88" s="180"/>
      <c r="AF88" s="186"/>
      <c r="AG88" s="70"/>
      <c r="AH88" s="180"/>
      <c r="AI88" s="274"/>
      <c r="AJ88" s="369"/>
      <c r="AK88" s="372"/>
      <c r="AL88" s="375"/>
      <c r="AM88" s="372"/>
      <c r="AN88" s="375"/>
      <c r="AO88" s="372"/>
      <c r="AP88" s="375"/>
      <c r="AQ88" s="372"/>
      <c r="AR88" s="375"/>
      <c r="AS88" s="372"/>
      <c r="AT88" s="375"/>
      <c r="AU88" s="369"/>
      <c r="AV88" s="369"/>
    </row>
    <row r="89" spans="1:48" s="58" customFormat="1" ht="30" customHeight="1" x14ac:dyDescent="0.25">
      <c r="A89" s="252"/>
      <c r="B89" s="245">
        <v>21</v>
      </c>
      <c r="C89" s="195"/>
      <c r="D89" s="217"/>
      <c r="E89" s="217"/>
      <c r="F89" s="257"/>
      <c r="G89" s="257"/>
      <c r="H89" s="257"/>
      <c r="I89" s="257"/>
      <c r="J89" s="257"/>
      <c r="K89" s="257"/>
      <c r="L89" s="257"/>
      <c r="M89" s="257"/>
      <c r="N89" s="259"/>
      <c r="O89" s="257"/>
      <c r="P89" s="257"/>
      <c r="Q89" s="256" t="str">
        <f>IF(AND(P89&lt;&gt;""),VLOOKUP(P89,Presentación!#REF!,2,FALSE),"")</f>
        <v/>
      </c>
      <c r="R89" s="256"/>
      <c r="S89" s="257"/>
      <c r="T89" s="257"/>
      <c r="U89" s="260"/>
      <c r="V89" s="256"/>
      <c r="W89" s="261"/>
      <c r="X89" s="293"/>
      <c r="Y89" s="296"/>
      <c r="Z89" s="299"/>
      <c r="AA89" s="302"/>
      <c r="AB89" s="74"/>
      <c r="AC89" s="67"/>
      <c r="AD89" s="257"/>
      <c r="AE89" s="195"/>
      <c r="AF89" s="260"/>
      <c r="AG89" s="109" t="s">
        <v>496</v>
      </c>
      <c r="AH89" s="256"/>
      <c r="AI89" s="261"/>
      <c r="AJ89" s="367" t="s">
        <v>685</v>
      </c>
      <c r="AK89" s="370">
        <v>1</v>
      </c>
      <c r="AL89" s="373">
        <v>1</v>
      </c>
      <c r="AM89" s="370">
        <v>2</v>
      </c>
      <c r="AN89" s="373">
        <v>1</v>
      </c>
      <c r="AO89" s="370">
        <v>1</v>
      </c>
      <c r="AP89" s="373">
        <v>1</v>
      </c>
      <c r="AQ89" s="370">
        <v>0</v>
      </c>
      <c r="AR89" s="373" t="s">
        <v>588</v>
      </c>
      <c r="AS89" s="370">
        <f>AK89+AM89+AO89+AQ89</f>
        <v>4</v>
      </c>
      <c r="AT89" s="373">
        <f>AVERAGE(AL89,AN89,AP89,AR89)</f>
        <v>1</v>
      </c>
      <c r="AU89" s="376">
        <v>44597</v>
      </c>
      <c r="AV89" s="376">
        <v>44924</v>
      </c>
    </row>
    <row r="90" spans="1:48" s="58" customFormat="1" ht="30" customHeight="1" x14ac:dyDescent="0.25">
      <c r="A90" s="252"/>
      <c r="B90" s="246"/>
      <c r="C90" s="195"/>
      <c r="D90" s="217"/>
      <c r="E90" s="217"/>
      <c r="F90" s="257"/>
      <c r="G90" s="257"/>
      <c r="H90" s="257"/>
      <c r="I90" s="257"/>
      <c r="J90" s="257"/>
      <c r="K90" s="257"/>
      <c r="L90" s="257"/>
      <c r="M90" s="257"/>
      <c r="N90" s="259"/>
      <c r="O90" s="257"/>
      <c r="P90" s="257"/>
      <c r="Q90" s="256"/>
      <c r="R90" s="256"/>
      <c r="S90" s="257"/>
      <c r="T90" s="257"/>
      <c r="U90" s="260"/>
      <c r="V90" s="256"/>
      <c r="W90" s="261"/>
      <c r="X90" s="294"/>
      <c r="Y90" s="297"/>
      <c r="Z90" s="300"/>
      <c r="AA90" s="303"/>
      <c r="AB90" s="74"/>
      <c r="AC90" s="67"/>
      <c r="AD90" s="257"/>
      <c r="AE90" s="195"/>
      <c r="AF90" s="260"/>
      <c r="AG90" s="109" t="s">
        <v>497</v>
      </c>
      <c r="AH90" s="256"/>
      <c r="AI90" s="261"/>
      <c r="AJ90" s="368"/>
      <c r="AK90" s="371"/>
      <c r="AL90" s="374"/>
      <c r="AM90" s="371"/>
      <c r="AN90" s="374"/>
      <c r="AO90" s="371"/>
      <c r="AP90" s="374"/>
      <c r="AQ90" s="371"/>
      <c r="AR90" s="374"/>
      <c r="AS90" s="371"/>
      <c r="AT90" s="374"/>
      <c r="AU90" s="368"/>
      <c r="AV90" s="368"/>
    </row>
    <row r="91" spans="1:48" s="58" customFormat="1" ht="30" customHeight="1" x14ac:dyDescent="0.25">
      <c r="A91" s="252"/>
      <c r="B91" s="246"/>
      <c r="C91" s="195"/>
      <c r="D91" s="217"/>
      <c r="E91" s="217"/>
      <c r="F91" s="257"/>
      <c r="G91" s="257"/>
      <c r="H91" s="257"/>
      <c r="I91" s="257"/>
      <c r="J91" s="257"/>
      <c r="K91" s="257"/>
      <c r="L91" s="257"/>
      <c r="M91" s="257"/>
      <c r="N91" s="259"/>
      <c r="O91" s="257"/>
      <c r="P91" s="257"/>
      <c r="Q91" s="256"/>
      <c r="R91" s="256"/>
      <c r="S91" s="257"/>
      <c r="T91" s="257"/>
      <c r="U91" s="260"/>
      <c r="V91" s="256"/>
      <c r="W91" s="261"/>
      <c r="X91" s="294"/>
      <c r="Y91" s="297"/>
      <c r="Z91" s="300"/>
      <c r="AA91" s="303"/>
      <c r="AB91" s="74"/>
      <c r="AC91" s="67"/>
      <c r="AD91" s="257"/>
      <c r="AE91" s="195"/>
      <c r="AF91" s="260"/>
      <c r="AG91" s="70"/>
      <c r="AH91" s="256"/>
      <c r="AI91" s="261"/>
      <c r="AJ91" s="368"/>
      <c r="AK91" s="371"/>
      <c r="AL91" s="374"/>
      <c r="AM91" s="371"/>
      <c r="AN91" s="374"/>
      <c r="AO91" s="371"/>
      <c r="AP91" s="374"/>
      <c r="AQ91" s="371"/>
      <c r="AR91" s="374"/>
      <c r="AS91" s="371"/>
      <c r="AT91" s="374"/>
      <c r="AU91" s="368"/>
      <c r="AV91" s="368"/>
    </row>
    <row r="92" spans="1:48" s="58" customFormat="1" ht="30" customHeight="1" thickBot="1" x14ac:dyDescent="0.3">
      <c r="A92" s="252"/>
      <c r="B92" s="246"/>
      <c r="C92" s="195"/>
      <c r="D92" s="217"/>
      <c r="E92" s="217"/>
      <c r="F92" s="257"/>
      <c r="G92" s="257"/>
      <c r="H92" s="257"/>
      <c r="I92" s="257"/>
      <c r="J92" s="257"/>
      <c r="K92" s="257"/>
      <c r="L92" s="257"/>
      <c r="M92" s="257"/>
      <c r="N92" s="259"/>
      <c r="O92" s="257"/>
      <c r="P92" s="257"/>
      <c r="Q92" s="256"/>
      <c r="R92" s="256"/>
      <c r="S92" s="257"/>
      <c r="T92" s="257"/>
      <c r="U92" s="260"/>
      <c r="V92" s="256"/>
      <c r="W92" s="261"/>
      <c r="X92" s="295"/>
      <c r="Y92" s="298"/>
      <c r="Z92" s="301"/>
      <c r="AA92" s="304"/>
      <c r="AB92" s="74"/>
      <c r="AC92" s="67"/>
      <c r="AD92" s="257"/>
      <c r="AE92" s="195"/>
      <c r="AF92" s="260"/>
      <c r="AG92" s="70"/>
      <c r="AH92" s="256"/>
      <c r="AI92" s="261"/>
      <c r="AJ92" s="369"/>
      <c r="AK92" s="372"/>
      <c r="AL92" s="375"/>
      <c r="AM92" s="372"/>
      <c r="AN92" s="375"/>
      <c r="AO92" s="372"/>
      <c r="AP92" s="375"/>
      <c r="AQ92" s="372"/>
      <c r="AR92" s="375"/>
      <c r="AS92" s="372"/>
      <c r="AT92" s="375"/>
      <c r="AU92" s="369"/>
      <c r="AV92" s="369"/>
    </row>
    <row r="93" spans="1:48" s="58" customFormat="1" ht="30" customHeight="1" x14ac:dyDescent="0.25">
      <c r="A93" s="251" t="s">
        <v>498</v>
      </c>
      <c r="B93" s="245">
        <v>22</v>
      </c>
      <c r="C93" s="191" t="s">
        <v>440</v>
      </c>
      <c r="D93" s="250" t="s">
        <v>444</v>
      </c>
      <c r="E93" s="250" t="s">
        <v>425</v>
      </c>
      <c r="F93" s="189" t="s">
        <v>445</v>
      </c>
      <c r="G93" s="188" t="s">
        <v>481</v>
      </c>
      <c r="H93" s="189" t="s">
        <v>448</v>
      </c>
      <c r="I93" s="188" t="s">
        <v>478</v>
      </c>
      <c r="J93" s="189" t="s">
        <v>374</v>
      </c>
      <c r="K93" s="189" t="s">
        <v>377</v>
      </c>
      <c r="L93" s="189" t="s">
        <v>378</v>
      </c>
      <c r="M93" s="191" t="s">
        <v>446</v>
      </c>
      <c r="N93" s="193" t="s">
        <v>447</v>
      </c>
      <c r="O93" s="191" t="s">
        <v>449</v>
      </c>
      <c r="P93" s="188" t="s">
        <v>436</v>
      </c>
      <c r="Q93" s="190" t="e">
        <f>IF(AND(P93&lt;&gt;""),VLOOKUP(P93,Presentación!#REF!,2,FALSE),"")</f>
        <v>#REF!</v>
      </c>
      <c r="R93" s="191" t="s">
        <v>485</v>
      </c>
      <c r="S93" s="189" t="s">
        <v>381</v>
      </c>
      <c r="T93" s="189" t="s">
        <v>390</v>
      </c>
      <c r="U93" s="244">
        <v>0</v>
      </c>
      <c r="V93" s="191" t="s">
        <v>450</v>
      </c>
      <c r="W93" s="242" t="s">
        <v>384</v>
      </c>
      <c r="X93" s="268"/>
      <c r="Y93" s="269"/>
      <c r="Z93" s="256"/>
      <c r="AA93" s="257"/>
      <c r="AB93" s="74"/>
      <c r="AC93" s="67"/>
      <c r="AD93" s="257"/>
      <c r="AE93" s="195"/>
      <c r="AF93" s="260"/>
      <c r="AG93" s="109" t="s">
        <v>496</v>
      </c>
      <c r="AH93" s="256"/>
      <c r="AI93" s="261"/>
      <c r="AJ93" s="367" t="s">
        <v>685</v>
      </c>
      <c r="AK93" s="370">
        <v>1</v>
      </c>
      <c r="AL93" s="373">
        <v>1</v>
      </c>
      <c r="AM93" s="370">
        <v>2</v>
      </c>
      <c r="AN93" s="373">
        <v>1</v>
      </c>
      <c r="AO93" s="370">
        <v>1</v>
      </c>
      <c r="AP93" s="373">
        <v>1</v>
      </c>
      <c r="AQ93" s="370">
        <v>0</v>
      </c>
      <c r="AR93" s="373" t="s">
        <v>588</v>
      </c>
      <c r="AS93" s="370">
        <f>AK93+AM93+AO93+AQ93</f>
        <v>4</v>
      </c>
      <c r="AT93" s="373">
        <f>AVERAGE(AL93,AN93,AP93,AR93)</f>
        <v>1</v>
      </c>
      <c r="AU93" s="376">
        <v>44597</v>
      </c>
      <c r="AV93" s="376">
        <v>44924</v>
      </c>
    </row>
    <row r="94" spans="1:48" s="58" customFormat="1" ht="30" customHeight="1" x14ac:dyDescent="0.25">
      <c r="A94" s="252"/>
      <c r="B94" s="246"/>
      <c r="C94" s="191"/>
      <c r="D94" s="250"/>
      <c r="E94" s="250"/>
      <c r="F94" s="189"/>
      <c r="G94" s="189" t="s">
        <v>379</v>
      </c>
      <c r="H94" s="189"/>
      <c r="I94" s="189" t="s">
        <v>373</v>
      </c>
      <c r="J94" s="189" t="s">
        <v>374</v>
      </c>
      <c r="K94" s="189" t="s">
        <v>377</v>
      </c>
      <c r="L94" s="189" t="s">
        <v>378</v>
      </c>
      <c r="M94" s="191"/>
      <c r="N94" s="193"/>
      <c r="O94" s="191"/>
      <c r="P94" s="189"/>
      <c r="Q94" s="191"/>
      <c r="R94" s="191" t="s">
        <v>380</v>
      </c>
      <c r="S94" s="189" t="s">
        <v>381</v>
      </c>
      <c r="T94" s="189" t="s">
        <v>382</v>
      </c>
      <c r="U94" s="244"/>
      <c r="V94" s="191" t="s">
        <v>383</v>
      </c>
      <c r="W94" s="242" t="s">
        <v>384</v>
      </c>
      <c r="X94" s="268"/>
      <c r="Y94" s="269"/>
      <c r="Z94" s="256"/>
      <c r="AA94" s="257"/>
      <c r="AB94" s="74"/>
      <c r="AC94" s="67"/>
      <c r="AD94" s="257"/>
      <c r="AE94" s="195"/>
      <c r="AF94" s="260"/>
      <c r="AG94" s="109" t="s">
        <v>497</v>
      </c>
      <c r="AH94" s="256"/>
      <c r="AI94" s="261"/>
      <c r="AJ94" s="368"/>
      <c r="AK94" s="371"/>
      <c r="AL94" s="374"/>
      <c r="AM94" s="371"/>
      <c r="AN94" s="374"/>
      <c r="AO94" s="371"/>
      <c r="AP94" s="374"/>
      <c r="AQ94" s="371"/>
      <c r="AR94" s="374"/>
      <c r="AS94" s="371"/>
      <c r="AT94" s="374"/>
      <c r="AU94" s="368"/>
      <c r="AV94" s="368"/>
    </row>
    <row r="95" spans="1:48" s="58" customFormat="1" ht="30" customHeight="1" x14ac:dyDescent="0.25">
      <c r="A95" s="252"/>
      <c r="B95" s="246"/>
      <c r="C95" s="191"/>
      <c r="D95" s="250"/>
      <c r="E95" s="250"/>
      <c r="F95" s="189"/>
      <c r="G95" s="189"/>
      <c r="H95" s="189"/>
      <c r="I95" s="189"/>
      <c r="J95" s="189"/>
      <c r="K95" s="189"/>
      <c r="L95" s="189"/>
      <c r="M95" s="191"/>
      <c r="N95" s="193"/>
      <c r="O95" s="191"/>
      <c r="P95" s="189"/>
      <c r="Q95" s="191"/>
      <c r="R95" s="191"/>
      <c r="S95" s="189"/>
      <c r="T95" s="189"/>
      <c r="U95" s="244"/>
      <c r="V95" s="191"/>
      <c r="W95" s="242"/>
      <c r="X95" s="268"/>
      <c r="Y95" s="269"/>
      <c r="Z95" s="256"/>
      <c r="AA95" s="257"/>
      <c r="AB95" s="74"/>
      <c r="AC95" s="67"/>
      <c r="AD95" s="257"/>
      <c r="AE95" s="195"/>
      <c r="AF95" s="260"/>
      <c r="AG95" s="70"/>
      <c r="AH95" s="256"/>
      <c r="AI95" s="261"/>
      <c r="AJ95" s="368"/>
      <c r="AK95" s="371"/>
      <c r="AL95" s="374"/>
      <c r="AM95" s="371"/>
      <c r="AN95" s="374"/>
      <c r="AO95" s="371"/>
      <c r="AP95" s="374"/>
      <c r="AQ95" s="371"/>
      <c r="AR95" s="374"/>
      <c r="AS95" s="371"/>
      <c r="AT95" s="374"/>
      <c r="AU95" s="368"/>
      <c r="AV95" s="368"/>
    </row>
    <row r="96" spans="1:48" s="58" customFormat="1" ht="30" customHeight="1" x14ac:dyDescent="0.25">
      <c r="A96" s="252"/>
      <c r="B96" s="246"/>
      <c r="C96" s="191"/>
      <c r="D96" s="250"/>
      <c r="E96" s="250"/>
      <c r="F96" s="189"/>
      <c r="G96" s="189" t="s">
        <v>379</v>
      </c>
      <c r="H96" s="189"/>
      <c r="I96" s="189" t="s">
        <v>373</v>
      </c>
      <c r="J96" s="189" t="s">
        <v>374</v>
      </c>
      <c r="K96" s="189" t="s">
        <v>377</v>
      </c>
      <c r="L96" s="189" t="s">
        <v>378</v>
      </c>
      <c r="M96" s="191"/>
      <c r="N96" s="193"/>
      <c r="O96" s="191"/>
      <c r="P96" s="189"/>
      <c r="Q96" s="191"/>
      <c r="R96" s="191" t="s">
        <v>380</v>
      </c>
      <c r="S96" s="189" t="s">
        <v>381</v>
      </c>
      <c r="T96" s="189" t="s">
        <v>382</v>
      </c>
      <c r="U96" s="244"/>
      <c r="V96" s="191" t="s">
        <v>383</v>
      </c>
      <c r="W96" s="242" t="s">
        <v>384</v>
      </c>
      <c r="X96" s="268"/>
      <c r="Y96" s="269"/>
      <c r="Z96" s="256"/>
      <c r="AA96" s="257"/>
      <c r="AB96" s="74"/>
      <c r="AC96" s="67"/>
      <c r="AD96" s="257"/>
      <c r="AE96" s="195"/>
      <c r="AF96" s="260"/>
      <c r="AG96" s="70"/>
      <c r="AH96" s="256"/>
      <c r="AI96" s="261"/>
      <c r="AJ96" s="369"/>
      <c r="AK96" s="372"/>
      <c r="AL96" s="375"/>
      <c r="AM96" s="372"/>
      <c r="AN96" s="375"/>
      <c r="AO96" s="372"/>
      <c r="AP96" s="375"/>
      <c r="AQ96" s="372"/>
      <c r="AR96" s="375"/>
      <c r="AS96" s="372"/>
      <c r="AT96" s="375"/>
      <c r="AU96" s="369"/>
      <c r="AV96" s="369"/>
    </row>
    <row r="97" spans="1:48" s="58" customFormat="1" ht="30" customHeight="1" x14ac:dyDescent="0.25">
      <c r="A97" s="252"/>
      <c r="B97" s="245">
        <v>23</v>
      </c>
      <c r="C97" s="195"/>
      <c r="D97" s="262" t="s">
        <v>444</v>
      </c>
      <c r="E97" s="263"/>
      <c r="F97" s="257"/>
      <c r="G97" s="257"/>
      <c r="H97" s="257"/>
      <c r="I97" s="257"/>
      <c r="J97" s="257"/>
      <c r="K97" s="257"/>
      <c r="L97" s="257"/>
      <c r="M97" s="256"/>
      <c r="N97" s="259"/>
      <c r="O97" s="256"/>
      <c r="P97" s="266"/>
      <c r="Q97" s="179"/>
      <c r="R97" s="256"/>
      <c r="S97" s="257"/>
      <c r="T97" s="257"/>
      <c r="U97" s="260"/>
      <c r="V97" s="256"/>
      <c r="W97" s="261"/>
      <c r="X97" s="268"/>
      <c r="Y97" s="269"/>
      <c r="Z97" s="256"/>
      <c r="AA97" s="257"/>
      <c r="AB97" s="74"/>
      <c r="AC97" s="67"/>
      <c r="AD97" s="257"/>
      <c r="AE97" s="184"/>
      <c r="AF97" s="260"/>
      <c r="AG97" s="109" t="s">
        <v>496</v>
      </c>
      <c r="AH97" s="256"/>
      <c r="AI97" s="261"/>
      <c r="AJ97" s="367" t="s">
        <v>685</v>
      </c>
      <c r="AK97" s="370">
        <v>1</v>
      </c>
      <c r="AL97" s="373">
        <v>1</v>
      </c>
      <c r="AM97" s="370">
        <v>2</v>
      </c>
      <c r="AN97" s="373">
        <v>1</v>
      </c>
      <c r="AO97" s="370">
        <v>1</v>
      </c>
      <c r="AP97" s="373">
        <v>1</v>
      </c>
      <c r="AQ97" s="370">
        <v>0</v>
      </c>
      <c r="AR97" s="373" t="s">
        <v>588</v>
      </c>
      <c r="AS97" s="370">
        <f>AK97+AM97+AO97+AQ97</f>
        <v>4</v>
      </c>
      <c r="AT97" s="373">
        <f>AVERAGE(AL97,AN97,AP97,AR97)</f>
        <v>1</v>
      </c>
      <c r="AU97" s="376">
        <v>44597</v>
      </c>
      <c r="AV97" s="376">
        <v>44924</v>
      </c>
    </row>
    <row r="98" spans="1:48" s="58" customFormat="1" ht="30" customHeight="1" x14ac:dyDescent="0.25">
      <c r="A98" s="252"/>
      <c r="B98" s="246"/>
      <c r="C98" s="195"/>
      <c r="D98" s="262"/>
      <c r="E98" s="264"/>
      <c r="F98" s="257"/>
      <c r="G98" s="257"/>
      <c r="H98" s="257"/>
      <c r="I98" s="257"/>
      <c r="J98" s="257"/>
      <c r="K98" s="257"/>
      <c r="L98" s="257"/>
      <c r="M98" s="256"/>
      <c r="N98" s="259"/>
      <c r="O98" s="256"/>
      <c r="P98" s="267"/>
      <c r="Q98" s="180"/>
      <c r="R98" s="256"/>
      <c r="S98" s="257"/>
      <c r="T98" s="257"/>
      <c r="U98" s="260"/>
      <c r="V98" s="256"/>
      <c r="W98" s="261"/>
      <c r="X98" s="268"/>
      <c r="Y98" s="269"/>
      <c r="Z98" s="256"/>
      <c r="AA98" s="257"/>
      <c r="AB98" s="74"/>
      <c r="AC98" s="67"/>
      <c r="AD98" s="257"/>
      <c r="AE98" s="184"/>
      <c r="AF98" s="260"/>
      <c r="AG98" s="109" t="s">
        <v>497</v>
      </c>
      <c r="AH98" s="256"/>
      <c r="AI98" s="261"/>
      <c r="AJ98" s="368"/>
      <c r="AK98" s="371"/>
      <c r="AL98" s="374"/>
      <c r="AM98" s="371"/>
      <c r="AN98" s="374"/>
      <c r="AO98" s="371"/>
      <c r="AP98" s="374"/>
      <c r="AQ98" s="371"/>
      <c r="AR98" s="374"/>
      <c r="AS98" s="371"/>
      <c r="AT98" s="374"/>
      <c r="AU98" s="368"/>
      <c r="AV98" s="368"/>
    </row>
    <row r="99" spans="1:48" s="58" customFormat="1" ht="30" customHeight="1" x14ac:dyDescent="0.25">
      <c r="A99" s="252"/>
      <c r="B99" s="246"/>
      <c r="C99" s="195"/>
      <c r="D99" s="262"/>
      <c r="E99" s="264"/>
      <c r="F99" s="257"/>
      <c r="G99" s="257"/>
      <c r="H99" s="257"/>
      <c r="I99" s="257"/>
      <c r="J99" s="257"/>
      <c r="K99" s="257"/>
      <c r="L99" s="257"/>
      <c r="M99" s="256"/>
      <c r="N99" s="259"/>
      <c r="O99" s="256"/>
      <c r="P99" s="267"/>
      <c r="Q99" s="180"/>
      <c r="R99" s="256"/>
      <c r="S99" s="257"/>
      <c r="T99" s="257"/>
      <c r="U99" s="260"/>
      <c r="V99" s="256"/>
      <c r="W99" s="261"/>
      <c r="X99" s="268"/>
      <c r="Y99" s="269"/>
      <c r="Z99" s="256"/>
      <c r="AA99" s="257"/>
      <c r="AB99" s="74"/>
      <c r="AC99" s="67"/>
      <c r="AD99" s="257"/>
      <c r="AE99" s="184"/>
      <c r="AF99" s="260"/>
      <c r="AG99" s="70"/>
      <c r="AH99" s="256"/>
      <c r="AI99" s="261"/>
      <c r="AJ99" s="368"/>
      <c r="AK99" s="371"/>
      <c r="AL99" s="374"/>
      <c r="AM99" s="371"/>
      <c r="AN99" s="374"/>
      <c r="AO99" s="371"/>
      <c r="AP99" s="374"/>
      <c r="AQ99" s="371"/>
      <c r="AR99" s="374"/>
      <c r="AS99" s="371"/>
      <c r="AT99" s="374"/>
      <c r="AU99" s="368"/>
      <c r="AV99" s="368"/>
    </row>
    <row r="100" spans="1:48" s="58" customFormat="1" ht="30" customHeight="1" thickBot="1" x14ac:dyDescent="0.3">
      <c r="A100" s="270"/>
      <c r="B100" s="246"/>
      <c r="C100" s="195"/>
      <c r="D100" s="262"/>
      <c r="E100" s="265"/>
      <c r="F100" s="257"/>
      <c r="G100" s="257"/>
      <c r="H100" s="257"/>
      <c r="I100" s="257"/>
      <c r="J100" s="257"/>
      <c r="K100" s="257"/>
      <c r="L100" s="257"/>
      <c r="M100" s="256"/>
      <c r="N100" s="259"/>
      <c r="O100" s="256"/>
      <c r="P100" s="267"/>
      <c r="Q100" s="180"/>
      <c r="R100" s="256"/>
      <c r="S100" s="257"/>
      <c r="T100" s="257"/>
      <c r="U100" s="260"/>
      <c r="V100" s="256"/>
      <c r="W100" s="261"/>
      <c r="X100" s="268"/>
      <c r="Y100" s="269"/>
      <c r="Z100" s="256"/>
      <c r="AA100" s="257"/>
      <c r="AB100" s="74"/>
      <c r="AC100" s="67"/>
      <c r="AD100" s="257"/>
      <c r="AE100" s="184"/>
      <c r="AF100" s="260"/>
      <c r="AG100" s="70"/>
      <c r="AH100" s="256"/>
      <c r="AI100" s="261"/>
      <c r="AJ100" s="369"/>
      <c r="AK100" s="372"/>
      <c r="AL100" s="375"/>
      <c r="AM100" s="372"/>
      <c r="AN100" s="375"/>
      <c r="AO100" s="372"/>
      <c r="AP100" s="375"/>
      <c r="AQ100" s="372"/>
      <c r="AR100" s="375"/>
      <c r="AS100" s="372"/>
      <c r="AT100" s="375"/>
      <c r="AU100" s="369"/>
      <c r="AV100" s="369"/>
    </row>
    <row r="132" spans="7:10" ht="30" customHeight="1" x14ac:dyDescent="0.25">
      <c r="G132" s="76"/>
      <c r="H132" s="76"/>
      <c r="I132" s="76"/>
      <c r="J132" s="47"/>
    </row>
    <row r="142" spans="7:10" ht="30" customHeight="1" x14ac:dyDescent="0.25">
      <c r="G142" s="76"/>
      <c r="H142" s="76"/>
      <c r="I142" s="76"/>
      <c r="J142" s="47"/>
    </row>
  </sheetData>
  <autoFilter ref="B8:AI100" xr:uid="{00000000-0009-0000-0000-00000A000000}"/>
  <mergeCells count="1058">
    <mergeCell ref="AS93:AS96"/>
    <mergeCell ref="AT93:AT96"/>
    <mergeCell ref="AU93:AU96"/>
    <mergeCell ref="AV93:AV96"/>
    <mergeCell ref="AJ97:AJ100"/>
    <mergeCell ref="AK97:AK100"/>
    <mergeCell ref="AL97:AL100"/>
    <mergeCell ref="AM97:AM100"/>
    <mergeCell ref="AN97:AN100"/>
    <mergeCell ref="AO97:AO100"/>
    <mergeCell ref="AP97:AP100"/>
    <mergeCell ref="AQ97:AQ100"/>
    <mergeCell ref="AR97:AR100"/>
    <mergeCell ref="AS97:AS100"/>
    <mergeCell ref="AT97:AT100"/>
    <mergeCell ref="AU97:AU100"/>
    <mergeCell ref="AV97:AV100"/>
    <mergeCell ref="AJ93:AJ96"/>
    <mergeCell ref="AK93:AK96"/>
    <mergeCell ref="AL93:AL96"/>
    <mergeCell ref="AM93:AM96"/>
    <mergeCell ref="AN93:AN96"/>
    <mergeCell ref="AO93:AO96"/>
    <mergeCell ref="AP93:AP96"/>
    <mergeCell ref="AQ93:AQ96"/>
    <mergeCell ref="AR93:AR96"/>
    <mergeCell ref="AS85:AS88"/>
    <mergeCell ref="AT85:AT88"/>
    <mergeCell ref="AU85:AU88"/>
    <mergeCell ref="AV85:AV88"/>
    <mergeCell ref="AJ89:AJ92"/>
    <mergeCell ref="AK89:AK92"/>
    <mergeCell ref="AL89:AL92"/>
    <mergeCell ref="AM89:AM92"/>
    <mergeCell ref="AN89:AN92"/>
    <mergeCell ref="AO89:AO92"/>
    <mergeCell ref="AP89:AP92"/>
    <mergeCell ref="AQ89:AQ92"/>
    <mergeCell ref="AR89:AR92"/>
    <mergeCell ref="AS89:AS92"/>
    <mergeCell ref="AT89:AT92"/>
    <mergeCell ref="AU89:AU92"/>
    <mergeCell ref="AV89:AV92"/>
    <mergeCell ref="AJ85:AJ88"/>
    <mergeCell ref="AK85:AK88"/>
    <mergeCell ref="AL85:AL88"/>
    <mergeCell ref="AM85:AM88"/>
    <mergeCell ref="AN85:AN88"/>
    <mergeCell ref="AO85:AO88"/>
    <mergeCell ref="AP85:AP88"/>
    <mergeCell ref="AQ85:AQ88"/>
    <mergeCell ref="AR85:AR88"/>
    <mergeCell ref="AS77:AS80"/>
    <mergeCell ref="AT77:AT80"/>
    <mergeCell ref="AU77:AU80"/>
    <mergeCell ref="AV77:AV80"/>
    <mergeCell ref="AJ81:AJ84"/>
    <mergeCell ref="AK81:AK84"/>
    <mergeCell ref="AL81:AL84"/>
    <mergeCell ref="AM81:AM84"/>
    <mergeCell ref="AN81:AN84"/>
    <mergeCell ref="AO81:AO84"/>
    <mergeCell ref="AP81:AP84"/>
    <mergeCell ref="AQ81:AQ84"/>
    <mergeCell ref="AR81:AR84"/>
    <mergeCell ref="AS81:AS84"/>
    <mergeCell ref="AT81:AT84"/>
    <mergeCell ref="AU81:AU84"/>
    <mergeCell ref="AV81:AV84"/>
    <mergeCell ref="AJ77:AJ80"/>
    <mergeCell ref="AK77:AK80"/>
    <mergeCell ref="AL77:AL80"/>
    <mergeCell ref="AM77:AM80"/>
    <mergeCell ref="AN77:AN80"/>
    <mergeCell ref="AO77:AO80"/>
    <mergeCell ref="AP77:AP80"/>
    <mergeCell ref="AQ77:AQ80"/>
    <mergeCell ref="AR77:AR80"/>
    <mergeCell ref="AS69:AS72"/>
    <mergeCell ref="AT69:AT72"/>
    <mergeCell ref="AU69:AU72"/>
    <mergeCell ref="AV69:AV72"/>
    <mergeCell ref="AJ73:AJ76"/>
    <mergeCell ref="AK73:AK76"/>
    <mergeCell ref="AL73:AL76"/>
    <mergeCell ref="AM73:AM76"/>
    <mergeCell ref="AN73:AN76"/>
    <mergeCell ref="AO73:AO76"/>
    <mergeCell ref="AP73:AP76"/>
    <mergeCell ref="AQ73:AQ76"/>
    <mergeCell ref="AR73:AR76"/>
    <mergeCell ref="AS73:AS76"/>
    <mergeCell ref="AT73:AT76"/>
    <mergeCell ref="AU73:AU76"/>
    <mergeCell ref="AV73:AV76"/>
    <mergeCell ref="AJ69:AJ72"/>
    <mergeCell ref="AK69:AK72"/>
    <mergeCell ref="AL69:AL72"/>
    <mergeCell ref="AM69:AM72"/>
    <mergeCell ref="AN69:AN72"/>
    <mergeCell ref="AO69:AO72"/>
    <mergeCell ref="AP69:AP72"/>
    <mergeCell ref="AQ69:AQ72"/>
    <mergeCell ref="AR69:AR72"/>
    <mergeCell ref="AS61:AS64"/>
    <mergeCell ref="AT61:AT64"/>
    <mergeCell ref="AU61:AU64"/>
    <mergeCell ref="AV61:AV64"/>
    <mergeCell ref="AJ65:AJ68"/>
    <mergeCell ref="AK65:AK68"/>
    <mergeCell ref="AL65:AL68"/>
    <mergeCell ref="AM65:AM68"/>
    <mergeCell ref="AN65:AN68"/>
    <mergeCell ref="AO65:AO68"/>
    <mergeCell ref="AP65:AP68"/>
    <mergeCell ref="AQ65:AQ68"/>
    <mergeCell ref="AR65:AR68"/>
    <mergeCell ref="AS65:AS68"/>
    <mergeCell ref="AT65:AT68"/>
    <mergeCell ref="AU65:AU68"/>
    <mergeCell ref="AV65:AV68"/>
    <mergeCell ref="AJ61:AJ64"/>
    <mergeCell ref="AK61:AK64"/>
    <mergeCell ref="AL61:AL64"/>
    <mergeCell ref="AM61:AM64"/>
    <mergeCell ref="AN61:AN64"/>
    <mergeCell ref="AO61:AO64"/>
    <mergeCell ref="AP61:AP64"/>
    <mergeCell ref="AQ61:AQ64"/>
    <mergeCell ref="AR61:AR64"/>
    <mergeCell ref="AS53:AS56"/>
    <mergeCell ref="AT53:AT56"/>
    <mergeCell ref="AU53:AU56"/>
    <mergeCell ref="AV53:AV56"/>
    <mergeCell ref="AJ57:AJ60"/>
    <mergeCell ref="AK57:AK60"/>
    <mergeCell ref="AL57:AL60"/>
    <mergeCell ref="AM57:AM60"/>
    <mergeCell ref="AN57:AN60"/>
    <mergeCell ref="AO57:AO60"/>
    <mergeCell ref="AP57:AP60"/>
    <mergeCell ref="AQ57:AQ60"/>
    <mergeCell ref="AR57:AR60"/>
    <mergeCell ref="AS57:AS60"/>
    <mergeCell ref="AT57:AT60"/>
    <mergeCell ref="AU57:AU60"/>
    <mergeCell ref="AV57:AV60"/>
    <mergeCell ref="AJ53:AJ56"/>
    <mergeCell ref="AK53:AK56"/>
    <mergeCell ref="AL53:AL56"/>
    <mergeCell ref="AM53:AM56"/>
    <mergeCell ref="AN53:AN56"/>
    <mergeCell ref="AO53:AO56"/>
    <mergeCell ref="AP53:AP56"/>
    <mergeCell ref="AQ53:AQ56"/>
    <mergeCell ref="AR53:AR56"/>
    <mergeCell ref="AS45:AS48"/>
    <mergeCell ref="AT45:AT48"/>
    <mergeCell ref="AU45:AU48"/>
    <mergeCell ref="AV45:AV48"/>
    <mergeCell ref="AJ49:AJ52"/>
    <mergeCell ref="AK49:AK52"/>
    <mergeCell ref="AL49:AL52"/>
    <mergeCell ref="AM49:AM52"/>
    <mergeCell ref="AN49:AN52"/>
    <mergeCell ref="AO49:AO52"/>
    <mergeCell ref="AP49:AP52"/>
    <mergeCell ref="AQ49:AQ52"/>
    <mergeCell ref="AR49:AR52"/>
    <mergeCell ref="AS49:AS52"/>
    <mergeCell ref="AT49:AT52"/>
    <mergeCell ref="AU49:AU52"/>
    <mergeCell ref="AV49:AV52"/>
    <mergeCell ref="AJ45:AJ48"/>
    <mergeCell ref="AK45:AK48"/>
    <mergeCell ref="AL45:AL48"/>
    <mergeCell ref="AM45:AM48"/>
    <mergeCell ref="AN45:AN48"/>
    <mergeCell ref="AO45:AO48"/>
    <mergeCell ref="AP45:AP48"/>
    <mergeCell ref="AQ45:AQ48"/>
    <mergeCell ref="AR45:AR48"/>
    <mergeCell ref="AS37:AS40"/>
    <mergeCell ref="AT37:AT40"/>
    <mergeCell ref="AU37:AU40"/>
    <mergeCell ref="AV37:AV40"/>
    <mergeCell ref="AJ41:AJ44"/>
    <mergeCell ref="AK41:AK44"/>
    <mergeCell ref="AL41:AL44"/>
    <mergeCell ref="AM41:AM44"/>
    <mergeCell ref="AN41:AN44"/>
    <mergeCell ref="AO41:AO44"/>
    <mergeCell ref="AP41:AP44"/>
    <mergeCell ref="AQ41:AQ44"/>
    <mergeCell ref="AR41:AR44"/>
    <mergeCell ref="AS41:AS44"/>
    <mergeCell ref="AT41:AT44"/>
    <mergeCell ref="AU41:AU44"/>
    <mergeCell ref="AV41:AV44"/>
    <mergeCell ref="AJ37:AJ40"/>
    <mergeCell ref="AK37:AK40"/>
    <mergeCell ref="AL37:AL40"/>
    <mergeCell ref="AM37:AM40"/>
    <mergeCell ref="AN37:AN40"/>
    <mergeCell ref="AO37:AO40"/>
    <mergeCell ref="AP37:AP40"/>
    <mergeCell ref="AQ37:AQ40"/>
    <mergeCell ref="AR37:AR40"/>
    <mergeCell ref="AS29:AS32"/>
    <mergeCell ref="AT29:AT32"/>
    <mergeCell ref="AU29:AU32"/>
    <mergeCell ref="AV29:AV32"/>
    <mergeCell ref="AJ33:AJ36"/>
    <mergeCell ref="AK33:AK36"/>
    <mergeCell ref="AL33:AL36"/>
    <mergeCell ref="AM33:AM36"/>
    <mergeCell ref="AN33:AN36"/>
    <mergeCell ref="AO33:AO36"/>
    <mergeCell ref="AP33:AP36"/>
    <mergeCell ref="AQ33:AQ36"/>
    <mergeCell ref="AR33:AR36"/>
    <mergeCell ref="AS33:AS36"/>
    <mergeCell ref="AT33:AT36"/>
    <mergeCell ref="AU33:AU36"/>
    <mergeCell ref="AV33:AV36"/>
    <mergeCell ref="AJ29:AJ32"/>
    <mergeCell ref="AK29:AK32"/>
    <mergeCell ref="AL29:AL32"/>
    <mergeCell ref="AM29:AM32"/>
    <mergeCell ref="AN29:AN32"/>
    <mergeCell ref="AO29:AO32"/>
    <mergeCell ref="AP29:AP32"/>
    <mergeCell ref="AQ29:AQ32"/>
    <mergeCell ref="AR29:AR32"/>
    <mergeCell ref="AO13:AO16"/>
    <mergeCell ref="AP13:AP16"/>
    <mergeCell ref="AQ13:AQ16"/>
    <mergeCell ref="AR13:AR16"/>
    <mergeCell ref="AS21:AS24"/>
    <mergeCell ref="AT21:AT24"/>
    <mergeCell ref="AU21:AU24"/>
    <mergeCell ref="AV21:AV24"/>
    <mergeCell ref="AJ25:AJ28"/>
    <mergeCell ref="AK25:AK28"/>
    <mergeCell ref="AL25:AL28"/>
    <mergeCell ref="AM25:AM28"/>
    <mergeCell ref="AN25:AN28"/>
    <mergeCell ref="AO25:AO28"/>
    <mergeCell ref="AP25:AP28"/>
    <mergeCell ref="AQ25:AQ28"/>
    <mergeCell ref="AR25:AR28"/>
    <mergeCell ref="AS25:AS28"/>
    <mergeCell ref="AT25:AT28"/>
    <mergeCell ref="AU25:AU28"/>
    <mergeCell ref="AV25:AV28"/>
    <mergeCell ref="AJ21:AJ24"/>
    <mergeCell ref="AK21:AK24"/>
    <mergeCell ref="AL21:AL24"/>
    <mergeCell ref="AM21:AM24"/>
    <mergeCell ref="AN21:AN24"/>
    <mergeCell ref="AO21:AO24"/>
    <mergeCell ref="AP21:AP24"/>
    <mergeCell ref="AQ21:AQ24"/>
    <mergeCell ref="AR21:AR24"/>
    <mergeCell ref="AH49:AH52"/>
    <mergeCell ref="AI49:AI52"/>
    <mergeCell ref="AG37:AG40"/>
    <mergeCell ref="AG41:AG44"/>
    <mergeCell ref="AH33:AH36"/>
    <mergeCell ref="AI33:AI36"/>
    <mergeCell ref="AH25:AH28"/>
    <mergeCell ref="AI25:AI28"/>
    <mergeCell ref="AF29:AF32"/>
    <mergeCell ref="AH29:AH32"/>
    <mergeCell ref="AS13:AS16"/>
    <mergeCell ref="AT13:AT16"/>
    <mergeCell ref="AU13:AU16"/>
    <mergeCell ref="AV13:AV16"/>
    <mergeCell ref="AJ17:AJ20"/>
    <mergeCell ref="AK17:AK20"/>
    <mergeCell ref="AL17:AL20"/>
    <mergeCell ref="AM17:AM20"/>
    <mergeCell ref="AN17:AN20"/>
    <mergeCell ref="AO17:AO20"/>
    <mergeCell ref="AP17:AP20"/>
    <mergeCell ref="AQ17:AQ20"/>
    <mergeCell ref="AR17:AR20"/>
    <mergeCell ref="AS17:AS20"/>
    <mergeCell ref="AT17:AT20"/>
    <mergeCell ref="AU17:AU20"/>
    <mergeCell ref="AV17:AV20"/>
    <mergeCell ref="AJ13:AJ16"/>
    <mergeCell ref="AK13:AK16"/>
    <mergeCell ref="AL13:AL16"/>
    <mergeCell ref="AM13:AM16"/>
    <mergeCell ref="AN13:AN16"/>
    <mergeCell ref="AA53:AA56"/>
    <mergeCell ref="J53:J56"/>
    <mergeCell ref="K53:K56"/>
    <mergeCell ref="L53:L56"/>
    <mergeCell ref="M53:M56"/>
    <mergeCell ref="N53:N56"/>
    <mergeCell ref="O53:O56"/>
    <mergeCell ref="P53:P56"/>
    <mergeCell ref="Q53:Q56"/>
    <mergeCell ref="R53:R56"/>
    <mergeCell ref="AJ7:AJ8"/>
    <mergeCell ref="AK7:AT7"/>
    <mergeCell ref="AU7:AV7"/>
    <mergeCell ref="AJ9:AJ12"/>
    <mergeCell ref="AK9:AK12"/>
    <mergeCell ref="AL9:AL12"/>
    <mergeCell ref="AM9:AM12"/>
    <mergeCell ref="AN9:AN12"/>
    <mergeCell ref="AO9:AO12"/>
    <mergeCell ref="AP9:AP12"/>
    <mergeCell ref="AQ9:AQ12"/>
    <mergeCell ref="AR9:AR12"/>
    <mergeCell ref="AS9:AS12"/>
    <mergeCell ref="AT9:AT12"/>
    <mergeCell ref="AU9:AU12"/>
    <mergeCell ref="AV9:AV12"/>
    <mergeCell ref="AD53:AD56"/>
    <mergeCell ref="AE53:AE56"/>
    <mergeCell ref="AF53:AF56"/>
    <mergeCell ref="AH53:AH56"/>
    <mergeCell ref="AI53:AI56"/>
    <mergeCell ref="AG49:AG52"/>
    <mergeCell ref="J49:J52"/>
    <mergeCell ref="K49:K52"/>
    <mergeCell ref="L49:L52"/>
    <mergeCell ref="M49:M52"/>
    <mergeCell ref="N49:N52"/>
    <mergeCell ref="O49:O52"/>
    <mergeCell ref="P49:P52"/>
    <mergeCell ref="Q49:Q52"/>
    <mergeCell ref="R49:R52"/>
    <mergeCell ref="S53:S56"/>
    <mergeCell ref="T53:T56"/>
    <mergeCell ref="U53:U56"/>
    <mergeCell ref="V53:V56"/>
    <mergeCell ref="W53:W56"/>
    <mergeCell ref="X53:X56"/>
    <mergeCell ref="Y53:Y56"/>
    <mergeCell ref="Z53:Z56"/>
    <mergeCell ref="Y29:Y32"/>
    <mergeCell ref="Z29:Z32"/>
    <mergeCell ref="AA29:AA32"/>
    <mergeCell ref="AH45:AH48"/>
    <mergeCell ref="AI45:AI48"/>
    <mergeCell ref="B45:B48"/>
    <mergeCell ref="C45:C48"/>
    <mergeCell ref="D45:D48"/>
    <mergeCell ref="E45:E48"/>
    <mergeCell ref="F45:F48"/>
    <mergeCell ref="G45:G48"/>
    <mergeCell ref="H45:H48"/>
    <mergeCell ref="I45:I48"/>
    <mergeCell ref="J45:J48"/>
    <mergeCell ref="K45:K48"/>
    <mergeCell ref="L45:L48"/>
    <mergeCell ref="M45:M48"/>
    <mergeCell ref="N45:N48"/>
    <mergeCell ref="O45:O48"/>
    <mergeCell ref="P45:P48"/>
    <mergeCell ref="Q45:Q48"/>
    <mergeCell ref="W41:W44"/>
    <mergeCell ref="AA41:AA44"/>
    <mergeCell ref="AD41:AD44"/>
    <mergeCell ref="AE41:AE44"/>
    <mergeCell ref="S29:S32"/>
    <mergeCell ref="T29:T32"/>
    <mergeCell ref="S33:S36"/>
    <mergeCell ref="T33:T36"/>
    <mergeCell ref="P33:P36"/>
    <mergeCell ref="Q33:Q36"/>
    <mergeCell ref="R33:R36"/>
    <mergeCell ref="AB49:AB52"/>
    <mergeCell ref="AC49:AC52"/>
    <mergeCell ref="Y45:Y48"/>
    <mergeCell ref="Z45:Z48"/>
    <mergeCell ref="AA45:AA48"/>
    <mergeCell ref="AD45:AD48"/>
    <mergeCell ref="AE45:AE48"/>
    <mergeCell ref="AF45:AF48"/>
    <mergeCell ref="V45:V48"/>
    <mergeCell ref="W45:W48"/>
    <mergeCell ref="X45:X48"/>
    <mergeCell ref="AD49:AD52"/>
    <mergeCell ref="AE49:AE52"/>
    <mergeCell ref="AF49:AF52"/>
    <mergeCell ref="S49:S52"/>
    <mergeCell ref="T49:T52"/>
    <mergeCell ref="U49:U52"/>
    <mergeCell ref="V49:V52"/>
    <mergeCell ref="W49:W52"/>
    <mergeCell ref="X49:X52"/>
    <mergeCell ref="Y49:Y52"/>
    <mergeCell ref="Z49:Z52"/>
    <mergeCell ref="AA49:AA52"/>
    <mergeCell ref="U45:U48"/>
    <mergeCell ref="B29:B32"/>
    <mergeCell ref="C29:C32"/>
    <mergeCell ref="D29:D32"/>
    <mergeCell ref="E29:E32"/>
    <mergeCell ref="F29:F32"/>
    <mergeCell ref="G29:G32"/>
    <mergeCell ref="H29:H32"/>
    <mergeCell ref="I29:I32"/>
    <mergeCell ref="J29:J32"/>
    <mergeCell ref="K29:K32"/>
    <mergeCell ref="L29:L32"/>
    <mergeCell ref="M29:M32"/>
    <mergeCell ref="N29:N32"/>
    <mergeCell ref="O29:O32"/>
    <mergeCell ref="P29:P32"/>
    <mergeCell ref="Q29:Q32"/>
    <mergeCell ref="R29:R32"/>
    <mergeCell ref="AI29:AI32"/>
    <mergeCell ref="U25:U28"/>
    <mergeCell ref="V25:V28"/>
    <mergeCell ref="W25:W28"/>
    <mergeCell ref="X25:X28"/>
    <mergeCell ref="Y25:Y28"/>
    <mergeCell ref="Z25:Z28"/>
    <mergeCell ref="AA25:AA28"/>
    <mergeCell ref="AD25:AD28"/>
    <mergeCell ref="AF33:AF36"/>
    <mergeCell ref="AE25:AE28"/>
    <mergeCell ref="AF25:AF28"/>
    <mergeCell ref="AD21:AD24"/>
    <mergeCell ref="AE21:AE24"/>
    <mergeCell ref="AF21:AF24"/>
    <mergeCell ref="AH21:AH24"/>
    <mergeCell ref="AI21:AI24"/>
    <mergeCell ref="AD29:AD32"/>
    <mergeCell ref="AE29:AE32"/>
    <mergeCell ref="U29:U32"/>
    <mergeCell ref="V29:V32"/>
    <mergeCell ref="W29:W32"/>
    <mergeCell ref="V33:V36"/>
    <mergeCell ref="W33:W36"/>
    <mergeCell ref="X33:X36"/>
    <mergeCell ref="Y33:Y36"/>
    <mergeCell ref="Z33:Z36"/>
    <mergeCell ref="AA33:AA36"/>
    <mergeCell ref="AD33:AD36"/>
    <mergeCell ref="AE33:AE36"/>
    <mergeCell ref="U33:U36"/>
    <mergeCell ref="X29:X32"/>
    <mergeCell ref="N21:N24"/>
    <mergeCell ref="O21:O24"/>
    <mergeCell ref="P21:P24"/>
    <mergeCell ref="Q21:Q24"/>
    <mergeCell ref="R21:R24"/>
    <mergeCell ref="B25:B28"/>
    <mergeCell ref="C25:C28"/>
    <mergeCell ref="D25:D28"/>
    <mergeCell ref="E25:E28"/>
    <mergeCell ref="F25:F28"/>
    <mergeCell ref="G25:G28"/>
    <mergeCell ref="H25:H28"/>
    <mergeCell ref="I25:I28"/>
    <mergeCell ref="J25:J28"/>
    <mergeCell ref="K25:K28"/>
    <mergeCell ref="L25:L28"/>
    <mergeCell ref="M25:M28"/>
    <mergeCell ref="N25:N28"/>
    <mergeCell ref="O25:O28"/>
    <mergeCell ref="P25:P28"/>
    <mergeCell ref="Q25:Q28"/>
    <mergeCell ref="R25:R28"/>
    <mergeCell ref="AH57:AH60"/>
    <mergeCell ref="AD37:AD40"/>
    <mergeCell ref="AE37:AE40"/>
    <mergeCell ref="AF37:AF40"/>
    <mergeCell ref="AH37:AH40"/>
    <mergeCell ref="M37:M40"/>
    <mergeCell ref="N37:N40"/>
    <mergeCell ref="O37:O40"/>
    <mergeCell ref="P37:P40"/>
    <mergeCell ref="Q37:Q40"/>
    <mergeCell ref="R37:R40"/>
    <mergeCell ref="A37:A60"/>
    <mergeCell ref="B37:B40"/>
    <mergeCell ref="C37:C40"/>
    <mergeCell ref="D37:D40"/>
    <mergeCell ref="E37:E40"/>
    <mergeCell ref="S25:S28"/>
    <mergeCell ref="T25:T28"/>
    <mergeCell ref="B33:B36"/>
    <mergeCell ref="C33:C36"/>
    <mergeCell ref="D33:D36"/>
    <mergeCell ref="E33:E36"/>
    <mergeCell ref="F33:F36"/>
    <mergeCell ref="G33:G36"/>
    <mergeCell ref="H33:H36"/>
    <mergeCell ref="I33:I36"/>
    <mergeCell ref="J33:J36"/>
    <mergeCell ref="K33:K36"/>
    <mergeCell ref="L33:L36"/>
    <mergeCell ref="M33:M36"/>
    <mergeCell ref="N33:N36"/>
    <mergeCell ref="O33:O36"/>
    <mergeCell ref="A21:A36"/>
    <mergeCell ref="B21:B24"/>
    <mergeCell ref="C21:C24"/>
    <mergeCell ref="D21:D24"/>
    <mergeCell ref="E21:E24"/>
    <mergeCell ref="F21:F24"/>
    <mergeCell ref="G21:G24"/>
    <mergeCell ref="H21:H24"/>
    <mergeCell ref="I21:I24"/>
    <mergeCell ref="X57:X60"/>
    <mergeCell ref="Y57:Y60"/>
    <mergeCell ref="Z57:Z60"/>
    <mergeCell ref="AA57:AA60"/>
    <mergeCell ref="AD57:AD60"/>
    <mergeCell ref="AE57:AE60"/>
    <mergeCell ref="AF57:AF60"/>
    <mergeCell ref="S21:S24"/>
    <mergeCell ref="T21:T24"/>
    <mergeCell ref="U21:U24"/>
    <mergeCell ref="V21:V24"/>
    <mergeCell ref="W21:W24"/>
    <mergeCell ref="X21:X24"/>
    <mergeCell ref="Y21:Y24"/>
    <mergeCell ref="Z21:Z24"/>
    <mergeCell ref="AA21:AA24"/>
    <mergeCell ref="J21:J24"/>
    <mergeCell ref="K21:K24"/>
    <mergeCell ref="L21:L24"/>
    <mergeCell ref="AA37:AA40"/>
    <mergeCell ref="J37:J40"/>
    <mergeCell ref="K37:K40"/>
    <mergeCell ref="M21:M24"/>
    <mergeCell ref="AI57:AI60"/>
    <mergeCell ref="AH41:AH44"/>
    <mergeCell ref="AI41:AI44"/>
    <mergeCell ref="B57:B60"/>
    <mergeCell ref="C57:C60"/>
    <mergeCell ref="D57:D60"/>
    <mergeCell ref="E57:E60"/>
    <mergeCell ref="F57:F60"/>
    <mergeCell ref="G57:G60"/>
    <mergeCell ref="H57:H60"/>
    <mergeCell ref="I57:I60"/>
    <mergeCell ref="J57:J60"/>
    <mergeCell ref="K57:K60"/>
    <mergeCell ref="L57:L60"/>
    <mergeCell ref="M57:M60"/>
    <mergeCell ref="N57:N60"/>
    <mergeCell ref="O57:O60"/>
    <mergeCell ref="P57:P60"/>
    <mergeCell ref="Q57:Q60"/>
    <mergeCell ref="R57:R60"/>
    <mergeCell ref="S57:S60"/>
    <mergeCell ref="T57:T60"/>
    <mergeCell ref="U57:U60"/>
    <mergeCell ref="V57:V60"/>
    <mergeCell ref="W57:W60"/>
    <mergeCell ref="X41:X44"/>
    <mergeCell ref="Y41:Y44"/>
    <mergeCell ref="Z41:Z44"/>
    <mergeCell ref="C49:C52"/>
    <mergeCell ref="D49:D52"/>
    <mergeCell ref="E49:E52"/>
    <mergeCell ref="AF41:AF44"/>
    <mergeCell ref="F49:F52"/>
    <mergeCell ref="G49:G52"/>
    <mergeCell ref="H49:H52"/>
    <mergeCell ref="I49:I52"/>
    <mergeCell ref="B53:B56"/>
    <mergeCell ref="C53:C56"/>
    <mergeCell ref="D53:D56"/>
    <mergeCell ref="E53:E56"/>
    <mergeCell ref="F53:F56"/>
    <mergeCell ref="G53:G56"/>
    <mergeCell ref="H53:H56"/>
    <mergeCell ref="I53:I56"/>
    <mergeCell ref="B49:B52"/>
    <mergeCell ref="AI37:AI40"/>
    <mergeCell ref="B41:B44"/>
    <mergeCell ref="C41:C44"/>
    <mergeCell ref="D41:D44"/>
    <mergeCell ref="E41:E44"/>
    <mergeCell ref="F41:F44"/>
    <mergeCell ref="G41:G44"/>
    <mergeCell ref="H41:H44"/>
    <mergeCell ref="I41:I44"/>
    <mergeCell ref="J41:J44"/>
    <mergeCell ref="K41:K44"/>
    <mergeCell ref="L41:L44"/>
    <mergeCell ref="M41:M44"/>
    <mergeCell ref="N41:N44"/>
    <mergeCell ref="O41:O44"/>
    <mergeCell ref="P41:P44"/>
    <mergeCell ref="L37:L40"/>
    <mergeCell ref="U41:U44"/>
    <mergeCell ref="V41:V44"/>
    <mergeCell ref="O81:O84"/>
    <mergeCell ref="P81:P84"/>
    <mergeCell ref="Q81:Q84"/>
    <mergeCell ref="X81:X84"/>
    <mergeCell ref="Y81:Y84"/>
    <mergeCell ref="Z81:Z84"/>
    <mergeCell ref="T77:T80"/>
    <mergeCell ref="U77:U80"/>
    <mergeCell ref="K77:K80"/>
    <mergeCell ref="L77:L80"/>
    <mergeCell ref="M77:M80"/>
    <mergeCell ref="N77:N80"/>
    <mergeCell ref="O77:O80"/>
    <mergeCell ref="F37:F40"/>
    <mergeCell ref="G37:G40"/>
    <mergeCell ref="H37:H40"/>
    <mergeCell ref="I37:I40"/>
    <mergeCell ref="Q41:Q44"/>
    <mergeCell ref="R41:R44"/>
    <mergeCell ref="S41:S44"/>
    <mergeCell ref="T41:T44"/>
    <mergeCell ref="S37:S40"/>
    <mergeCell ref="T37:T40"/>
    <mergeCell ref="U37:U40"/>
    <mergeCell ref="V37:V40"/>
    <mergeCell ref="W37:W40"/>
    <mergeCell ref="X37:X40"/>
    <mergeCell ref="Y37:Y40"/>
    <mergeCell ref="Z37:Z40"/>
    <mergeCell ref="R45:R48"/>
    <mergeCell ref="S45:S48"/>
    <mergeCell ref="T45:T48"/>
    <mergeCell ref="B73:B76"/>
    <mergeCell ref="C73:C76"/>
    <mergeCell ref="D73:D76"/>
    <mergeCell ref="E73:E76"/>
    <mergeCell ref="F73:F76"/>
    <mergeCell ref="G73:G76"/>
    <mergeCell ref="H73:H76"/>
    <mergeCell ref="I73:I76"/>
    <mergeCell ref="J73:J76"/>
    <mergeCell ref="Z73:Z76"/>
    <mergeCell ref="AA73:AA76"/>
    <mergeCell ref="AD73:AD76"/>
    <mergeCell ref="AE73:AE76"/>
    <mergeCell ref="AH81:AH84"/>
    <mergeCell ref="AI81:AI84"/>
    <mergeCell ref="AF77:AF80"/>
    <mergeCell ref="AH77:AH80"/>
    <mergeCell ref="X73:X76"/>
    <mergeCell ref="AI77:AI80"/>
    <mergeCell ref="B81:B84"/>
    <mergeCell ref="C81:C84"/>
    <mergeCell ref="D81:D84"/>
    <mergeCell ref="E81:E84"/>
    <mergeCell ref="F81:F84"/>
    <mergeCell ref="G81:G84"/>
    <mergeCell ref="H81:H84"/>
    <mergeCell ref="I81:I84"/>
    <mergeCell ref="J81:J84"/>
    <mergeCell ref="K81:K84"/>
    <mergeCell ref="L81:L84"/>
    <mergeCell ref="M81:M84"/>
    <mergeCell ref="N81:N84"/>
    <mergeCell ref="AF73:AF76"/>
    <mergeCell ref="AH73:AH76"/>
    <mergeCell ref="AA81:AA84"/>
    <mergeCell ref="AI73:AI76"/>
    <mergeCell ref="W73:W76"/>
    <mergeCell ref="B77:B80"/>
    <mergeCell ref="C77:C80"/>
    <mergeCell ref="D77:D80"/>
    <mergeCell ref="E77:E80"/>
    <mergeCell ref="F77:F80"/>
    <mergeCell ref="G77:G80"/>
    <mergeCell ref="H77:H80"/>
    <mergeCell ref="I77:I80"/>
    <mergeCell ref="J77:J80"/>
    <mergeCell ref="V77:V80"/>
    <mergeCell ref="X77:X80"/>
    <mergeCell ref="Y77:Y80"/>
    <mergeCell ref="Z77:Z80"/>
    <mergeCell ref="AA77:AA80"/>
    <mergeCell ref="Q77:Q80"/>
    <mergeCell ref="P77:P80"/>
    <mergeCell ref="K73:K76"/>
    <mergeCell ref="L73:L76"/>
    <mergeCell ref="M73:M76"/>
    <mergeCell ref="N73:N76"/>
    <mergeCell ref="O73:O76"/>
    <mergeCell ref="P73:P76"/>
    <mergeCell ref="Q73:Q76"/>
    <mergeCell ref="AB81:AB84"/>
    <mergeCell ref="AD81:AD84"/>
    <mergeCell ref="W77:W80"/>
    <mergeCell ref="AE81:AE84"/>
    <mergeCell ref="B69:B72"/>
    <mergeCell ref="C69:C72"/>
    <mergeCell ref="D69:D72"/>
    <mergeCell ref="E69:E72"/>
    <mergeCell ref="F69:F72"/>
    <mergeCell ref="G69:G72"/>
    <mergeCell ref="H69:H72"/>
    <mergeCell ref="I69:I72"/>
    <mergeCell ref="J69:J72"/>
    <mergeCell ref="K69:K72"/>
    <mergeCell ref="L69:L72"/>
    <mergeCell ref="M69:M72"/>
    <mergeCell ref="N69:N72"/>
    <mergeCell ref="O69:O72"/>
    <mergeCell ref="P69:P72"/>
    <mergeCell ref="Q69:Q72"/>
    <mergeCell ref="R69:R72"/>
    <mergeCell ref="O89:O92"/>
    <mergeCell ref="P89:P92"/>
    <mergeCell ref="Q89:Q92"/>
    <mergeCell ref="R89:R92"/>
    <mergeCell ref="AF89:AF92"/>
    <mergeCell ref="V69:V72"/>
    <mergeCell ref="W69:W72"/>
    <mergeCell ref="T89:T92"/>
    <mergeCell ref="U89:U92"/>
    <mergeCell ref="V89:V92"/>
    <mergeCell ref="W89:W92"/>
    <mergeCell ref="R81:R84"/>
    <mergeCell ref="S81:S84"/>
    <mergeCell ref="T81:T84"/>
    <mergeCell ref="U81:U84"/>
    <mergeCell ref="V81:V84"/>
    <mergeCell ref="W81:W84"/>
    <mergeCell ref="T73:T76"/>
    <mergeCell ref="U73:U76"/>
    <mergeCell ref="V73:V76"/>
    <mergeCell ref="R77:R80"/>
    <mergeCell ref="S77:S80"/>
    <mergeCell ref="AD89:AD92"/>
    <mergeCell ref="AE89:AE92"/>
    <mergeCell ref="Z69:Z72"/>
    <mergeCell ref="AA69:AA72"/>
    <mergeCell ref="R73:R76"/>
    <mergeCell ref="S73:S76"/>
    <mergeCell ref="AD77:AD80"/>
    <mergeCell ref="AE77:AE80"/>
    <mergeCell ref="AF81:AF84"/>
    <mergeCell ref="AD69:AD72"/>
    <mergeCell ref="F89:F92"/>
    <mergeCell ref="G89:G92"/>
    <mergeCell ref="H89:H92"/>
    <mergeCell ref="I89:I92"/>
    <mergeCell ref="J89:J92"/>
    <mergeCell ref="J85:J88"/>
    <mergeCell ref="Q85:Q88"/>
    <mergeCell ref="R85:R88"/>
    <mergeCell ref="AI89:AI92"/>
    <mergeCell ref="S85:S88"/>
    <mergeCell ref="T85:T88"/>
    <mergeCell ref="U85:U88"/>
    <mergeCell ref="V85:V88"/>
    <mergeCell ref="W85:W88"/>
    <mergeCell ref="X85:X88"/>
    <mergeCell ref="Y85:Y88"/>
    <mergeCell ref="Z85:Z88"/>
    <mergeCell ref="AA85:AA88"/>
    <mergeCell ref="AD85:AD88"/>
    <mergeCell ref="AE85:AE88"/>
    <mergeCell ref="AF85:AF88"/>
    <mergeCell ref="AH85:AH88"/>
    <mergeCell ref="AI85:AI88"/>
    <mergeCell ref="X89:X92"/>
    <mergeCell ref="Y89:Y92"/>
    <mergeCell ref="Z89:Z92"/>
    <mergeCell ref="AA89:AA92"/>
    <mergeCell ref="AH89:AH92"/>
    <mergeCell ref="S89:S92"/>
    <mergeCell ref="L89:L92"/>
    <mergeCell ref="M89:M92"/>
    <mergeCell ref="N89:N92"/>
    <mergeCell ref="AF61:AF64"/>
    <mergeCell ref="AH61:AH64"/>
    <mergeCell ref="AI61:AI64"/>
    <mergeCell ref="S65:S68"/>
    <mergeCell ref="S69:S72"/>
    <mergeCell ref="T69:T72"/>
    <mergeCell ref="U69:U72"/>
    <mergeCell ref="T61:T64"/>
    <mergeCell ref="U61:U64"/>
    <mergeCell ref="V61:V64"/>
    <mergeCell ref="W61:W64"/>
    <mergeCell ref="X61:X64"/>
    <mergeCell ref="Y61:Y64"/>
    <mergeCell ref="Z61:Z64"/>
    <mergeCell ref="AA61:AA64"/>
    <mergeCell ref="AD61:AD64"/>
    <mergeCell ref="T65:T68"/>
    <mergeCell ref="U65:U68"/>
    <mergeCell ref="V65:V68"/>
    <mergeCell ref="W65:W68"/>
    <mergeCell ref="X65:X68"/>
    <mergeCell ref="Y65:Y68"/>
    <mergeCell ref="Z65:Z68"/>
    <mergeCell ref="AA65:AA68"/>
    <mergeCell ref="AD65:AD68"/>
    <mergeCell ref="AE65:AE68"/>
    <mergeCell ref="AF65:AF68"/>
    <mergeCell ref="AH65:AH68"/>
    <mergeCell ref="AI65:AI68"/>
    <mergeCell ref="X69:X72"/>
    <mergeCell ref="Y69:Y72"/>
    <mergeCell ref="AB69:AB72"/>
    <mergeCell ref="AE69:AE72"/>
    <mergeCell ref="AF69:AF72"/>
    <mergeCell ref="AH69:AH72"/>
    <mergeCell ref="AI69:AI72"/>
    <mergeCell ref="AA13:AA16"/>
    <mergeCell ref="AD13:AD16"/>
    <mergeCell ref="AE13:AE16"/>
    <mergeCell ref="AF13:AF16"/>
    <mergeCell ref="AH13:AH16"/>
    <mergeCell ref="AI13:AI16"/>
    <mergeCell ref="B61:B64"/>
    <mergeCell ref="C61:C64"/>
    <mergeCell ref="D61:D64"/>
    <mergeCell ref="E61:E64"/>
    <mergeCell ref="F61:F64"/>
    <mergeCell ref="G61:G64"/>
    <mergeCell ref="H61:H64"/>
    <mergeCell ref="I61:I64"/>
    <mergeCell ref="J61:J64"/>
    <mergeCell ref="K61:K64"/>
    <mergeCell ref="L61:L64"/>
    <mergeCell ref="M61:M64"/>
    <mergeCell ref="N61:N64"/>
    <mergeCell ref="O61:O64"/>
    <mergeCell ref="P61:P64"/>
    <mergeCell ref="Q61:Q64"/>
    <mergeCell ref="R61:R64"/>
    <mergeCell ref="S61:S64"/>
    <mergeCell ref="Q65:Q68"/>
    <mergeCell ref="R65:R68"/>
    <mergeCell ref="AE61:AE64"/>
    <mergeCell ref="AI17:AI20"/>
    <mergeCell ref="S97:S100"/>
    <mergeCell ref="T97:T100"/>
    <mergeCell ref="U97:U100"/>
    <mergeCell ref="V97:V100"/>
    <mergeCell ref="W97:W100"/>
    <mergeCell ref="X97:X100"/>
    <mergeCell ref="B93:B96"/>
    <mergeCell ref="Y97:Y100"/>
    <mergeCell ref="AA9:AA12"/>
    <mergeCell ref="AD9:AD12"/>
    <mergeCell ref="AE9:AE12"/>
    <mergeCell ref="AF9:AF12"/>
    <mergeCell ref="AH9:AH12"/>
    <mergeCell ref="AI9:AI12"/>
    <mergeCell ref="A9:A20"/>
    <mergeCell ref="B13:B16"/>
    <mergeCell ref="C13:C16"/>
    <mergeCell ref="D13:D16"/>
    <mergeCell ref="E13:E16"/>
    <mergeCell ref="F13:F16"/>
    <mergeCell ref="G13:G16"/>
    <mergeCell ref="H13:H16"/>
    <mergeCell ref="I13:I16"/>
    <mergeCell ref="J13:J16"/>
    <mergeCell ref="K13:K16"/>
    <mergeCell ref="L13:L16"/>
    <mergeCell ref="M13:M16"/>
    <mergeCell ref="N13:N16"/>
    <mergeCell ref="O13:O16"/>
    <mergeCell ref="P13:P16"/>
    <mergeCell ref="Q13:Q16"/>
    <mergeCell ref="R13:R16"/>
    <mergeCell ref="G93:G96"/>
    <mergeCell ref="H93:H96"/>
    <mergeCell ref="I93:I96"/>
    <mergeCell ref="J93:J96"/>
    <mergeCell ref="K93:K96"/>
    <mergeCell ref="L93:L96"/>
    <mergeCell ref="M93:M96"/>
    <mergeCell ref="AA93:AA96"/>
    <mergeCell ref="Z97:Z100"/>
    <mergeCell ref="AA97:AA100"/>
    <mergeCell ref="AD97:AD100"/>
    <mergeCell ref="AE97:AE100"/>
    <mergeCell ref="AF97:AF100"/>
    <mergeCell ref="AH97:AH100"/>
    <mergeCell ref="AI97:AI100"/>
    <mergeCell ref="A93:A100"/>
    <mergeCell ref="B9:B12"/>
    <mergeCell ref="C9:C12"/>
    <mergeCell ref="D9:D12"/>
    <mergeCell ref="E9:E12"/>
    <mergeCell ref="F9:F12"/>
    <mergeCell ref="G9:G12"/>
    <mergeCell ref="H9:H12"/>
    <mergeCell ref="I9:I12"/>
    <mergeCell ref="J9:J12"/>
    <mergeCell ref="K9:K12"/>
    <mergeCell ref="L9:L12"/>
    <mergeCell ref="M9:M12"/>
    <mergeCell ref="N9:N12"/>
    <mergeCell ref="O9:O12"/>
    <mergeCell ref="P9:P12"/>
    <mergeCell ref="Q9:Q12"/>
    <mergeCell ref="AD93:AD96"/>
    <mergeCell ref="AE93:AE96"/>
    <mergeCell ref="AF93:AF96"/>
    <mergeCell ref="AH93:AH96"/>
    <mergeCell ref="AI93:AI96"/>
    <mergeCell ref="B97:B100"/>
    <mergeCell ref="C97:C100"/>
    <mergeCell ref="D97:D100"/>
    <mergeCell ref="E97:E100"/>
    <mergeCell ref="F97:F100"/>
    <mergeCell ref="G97:G100"/>
    <mergeCell ref="H97:H100"/>
    <mergeCell ref="I97:I100"/>
    <mergeCell ref="J97:J100"/>
    <mergeCell ref="K97:K100"/>
    <mergeCell ref="L97:L100"/>
    <mergeCell ref="M97:M100"/>
    <mergeCell ref="N97:N100"/>
    <mergeCell ref="O97:O100"/>
    <mergeCell ref="P97:P100"/>
    <mergeCell ref="Q97:Q100"/>
    <mergeCell ref="T93:T96"/>
    <mergeCell ref="R97:R100"/>
    <mergeCell ref="P93:P96"/>
    <mergeCell ref="Q93:Q96"/>
    <mergeCell ref="R93:R96"/>
    <mergeCell ref="S93:S96"/>
    <mergeCell ref="X93:X96"/>
    <mergeCell ref="Y93:Y96"/>
    <mergeCell ref="U93:U96"/>
    <mergeCell ref="V93:V96"/>
    <mergeCell ref="W93:W96"/>
    <mergeCell ref="Z93:Z96"/>
    <mergeCell ref="Z9:Z12"/>
    <mergeCell ref="S13:S16"/>
    <mergeCell ref="T13:T16"/>
    <mergeCell ref="U13:U16"/>
    <mergeCell ref="V13:V16"/>
    <mergeCell ref="W13:W16"/>
    <mergeCell ref="X13:X16"/>
    <mergeCell ref="Y13:Y16"/>
    <mergeCell ref="Z13:Z16"/>
    <mergeCell ref="C65:C68"/>
    <mergeCell ref="D65:D68"/>
    <mergeCell ref="E65:E68"/>
    <mergeCell ref="F65:F68"/>
    <mergeCell ref="G65:G68"/>
    <mergeCell ref="Y73:Y76"/>
    <mergeCell ref="H65:H68"/>
    <mergeCell ref="I65:I68"/>
    <mergeCell ref="J65:J68"/>
    <mergeCell ref="K85:K88"/>
    <mergeCell ref="L85:L88"/>
    <mergeCell ref="M85:M88"/>
    <mergeCell ref="N85:N88"/>
    <mergeCell ref="O85:O88"/>
    <mergeCell ref="P85:P88"/>
    <mergeCell ref="P17:P20"/>
    <mergeCell ref="N93:N96"/>
    <mergeCell ref="O93:O96"/>
    <mergeCell ref="C93:C96"/>
    <mergeCell ref="D93:D96"/>
    <mergeCell ref="E93:E96"/>
    <mergeCell ref="F93:F96"/>
    <mergeCell ref="A61:A92"/>
    <mergeCell ref="A7:A8"/>
    <mergeCell ref="B65:B68"/>
    <mergeCell ref="K65:K68"/>
    <mergeCell ref="L65:L68"/>
    <mergeCell ref="M65:M68"/>
    <mergeCell ref="N65:N68"/>
    <mergeCell ref="O65:O68"/>
    <mergeCell ref="P65:P68"/>
    <mergeCell ref="B85:B88"/>
    <mergeCell ref="C85:C88"/>
    <mergeCell ref="D85:D88"/>
    <mergeCell ref="E85:E88"/>
    <mergeCell ref="F85:F88"/>
    <mergeCell ref="G85:G88"/>
    <mergeCell ref="H85:H88"/>
    <mergeCell ref="I85:I88"/>
    <mergeCell ref="F7:F8"/>
    <mergeCell ref="G7:G8"/>
    <mergeCell ref="J7:J8"/>
    <mergeCell ref="K7:K8"/>
    <mergeCell ref="I7:I8"/>
    <mergeCell ref="H7:H8"/>
    <mergeCell ref="D7:D8"/>
    <mergeCell ref="L7:L8"/>
    <mergeCell ref="O7:O8"/>
    <mergeCell ref="C7:C8"/>
    <mergeCell ref="K89:K92"/>
    <mergeCell ref="B89:B92"/>
    <mergeCell ref="C89:C92"/>
    <mergeCell ref="D89:D92"/>
    <mergeCell ref="E89:E92"/>
    <mergeCell ref="P7:R7"/>
    <mergeCell ref="E7:E8"/>
    <mergeCell ref="V17:V20"/>
    <mergeCell ref="A1:E3"/>
    <mergeCell ref="A6:W6"/>
    <mergeCell ref="T9:T12"/>
    <mergeCell ref="U9:U12"/>
    <mergeCell ref="V9:V12"/>
    <mergeCell ref="W9:W12"/>
    <mergeCell ref="X9:X12"/>
    <mergeCell ref="Y9:Y12"/>
    <mergeCell ref="W17:W20"/>
    <mergeCell ref="T17:T20"/>
    <mergeCell ref="U17:U20"/>
    <mergeCell ref="B17:B20"/>
    <mergeCell ref="C17:C20"/>
    <mergeCell ref="D17:D20"/>
    <mergeCell ref="E17:E20"/>
    <mergeCell ref="F17:F20"/>
    <mergeCell ref="G17:G20"/>
    <mergeCell ref="H17:H20"/>
    <mergeCell ref="I17:I20"/>
    <mergeCell ref="J17:J20"/>
    <mergeCell ref="X17:X20"/>
    <mergeCell ref="Y17:Y20"/>
    <mergeCell ref="Z17:Z20"/>
    <mergeCell ref="AA17:AA20"/>
    <mergeCell ref="AD17:AD20"/>
    <mergeCell ref="AE17:AE20"/>
    <mergeCell ref="AF17:AF20"/>
    <mergeCell ref="AD7:AE7"/>
    <mergeCell ref="K17:K20"/>
    <mergeCell ref="L17:L20"/>
    <mergeCell ref="M17:M20"/>
    <mergeCell ref="N17:N20"/>
    <mergeCell ref="O17:O20"/>
    <mergeCell ref="Q17:Q20"/>
    <mergeCell ref="R17:R20"/>
    <mergeCell ref="S17:S20"/>
    <mergeCell ref="R9:R12"/>
    <mergeCell ref="F1:AH3"/>
    <mergeCell ref="B7:B8"/>
    <mergeCell ref="X6:AI6"/>
    <mergeCell ref="S7:S8"/>
    <mergeCell ref="T7:T8"/>
    <mergeCell ref="N7:N8"/>
    <mergeCell ref="M7:M8"/>
    <mergeCell ref="U7:V7"/>
    <mergeCell ref="X7:X8"/>
    <mergeCell ref="W7:W8"/>
    <mergeCell ref="AH7:AH8"/>
    <mergeCell ref="Y7:Z7"/>
    <mergeCell ref="AF7:AG7"/>
    <mergeCell ref="AA7:AC7"/>
    <mergeCell ref="AI7:AI8"/>
    <mergeCell ref="S9:S12"/>
    <mergeCell ref="AH17:AH20"/>
  </mergeCells>
  <dataValidations xWindow="1372" yWindow="317" count="7">
    <dataValidation type="list" allowBlank="1" showInputMessage="1" showErrorMessage="1" sqref="D93:D100" xr:uid="{00000000-0002-0000-0A00-000000000000}">
      <formula1>"Norma, Política, Plan, Programa, Proyecto, Servicio (Convocatorias / Invitaciones / Ventanilla Abierta), Instrumento de CTeI, Informe de Gestión, Informe de Resultados,"</formula1>
    </dataValidation>
    <dataValidation allowBlank="1" showInputMessage="1" showErrorMessage="1" promptTitle="Detalle de los recursos" prompt="Registrar el número del convenio / contrato con el cual se financia la actividad_x000a__x000a_Relacionar los otros recursos ejecutados (ejemplo: bases de datos consolidadas y analizadas, diseño y aplicación de formulario electrónico, " sqref="AG9 AG13 AG17 AG61 AG65 AG69 AG73 AG77 AG81 AG85 AG89 AG93 AG97 AG21 AG37 AG41 AG45 AG53 AG57" xr:uid="{00000000-0002-0000-0A00-000001000000}"/>
    <dataValidation type="list" allowBlank="1" showInputMessage="1" showErrorMessage="1" sqref="D9:D48 D53:D92" xr:uid="{00000000-0002-0000-0A00-000002000000}">
      <formula1>"Política, Plan, Programa, Proyecto, Servicio (Convocatorias / Invitaciones / Ventanilla Abierta), Instrumento de CTeI, Informe de Gestión, Informe de Resultados,"</formula1>
    </dataValidation>
    <dataValidation type="list" allowBlank="1" showInputMessage="1" showErrorMessage="1" sqref="AC9:AC24 AC37:AC48 AC53:AC100" xr:uid="{00000000-0002-0000-0A00-000003000000}">
      <formula1>"Sociedad / Ciudadano, Universidad, Empresa, Estado, Proveedores, Funcionarios, Contratistas, Organizaciones No Gubernamentales, Todos"</formula1>
    </dataValidation>
    <dataValidation type="list" allowBlank="1" showInputMessage="1" showErrorMessage="1" sqref="AC25:AC32" xr:uid="{00000000-0002-0000-0A00-000004000000}">
      <formula1>"Ciudadano, Academia, Empresa, Estado, Proveedores, Funcionarios, Contratistas, Organizaciones No Gubernamentales, Todos"</formula1>
    </dataValidation>
    <dataValidation type="list" allowBlank="1" showErrorMessage="1" sqref="D49" xr:uid="{00000000-0002-0000-0A00-000005000000}">
      <formula1>"Política,Plan,Programa,Proyecto,Servicio (Convocatorias / Invitaciones / Ventanilla Abierta),Instrumento de CTeI,Informe de Gestión,Informe de Resultados"</formula1>
    </dataValidation>
    <dataValidation type="list" allowBlank="1" showErrorMessage="1" sqref="AC49" xr:uid="{00000000-0002-0000-0A00-000006000000}">
      <formula1>"Ciudadano,Academia,Empresa,Estado,Proveedores,Funcionarios,Contratistas,Organizaciones No Gunernamentales"</formula1>
    </dataValidation>
  </dataValidations>
  <printOptions horizontalCentered="1"/>
  <pageMargins left="0.19685039370078741" right="0.19685039370078741" top="0.39370078740157483" bottom="0.39370078740157483" header="0.31496062992125984" footer="0.19685039370078741"/>
  <pageSetup scale="22" orientation="landscape" r:id="rId1"/>
  <headerFooter>
    <oddFooter>&amp;CPág. &amp;P de &amp;N</oddFooter>
  </headerFooter>
  <colBreaks count="1" manualBreakCount="1">
    <brk id="23" max="190" man="1"/>
  </colBreaks>
  <drawing r:id="rId2"/>
  <legacyDrawing r:id="rId3"/>
  <extLst>
    <ext xmlns:x14="http://schemas.microsoft.com/office/spreadsheetml/2009/9/main" uri="{CCE6A557-97BC-4b89-ADB6-D9C93CAAB3DF}">
      <x14:dataValidations xmlns:xm="http://schemas.microsoft.com/office/excel/2006/main" xWindow="1372" yWindow="317" count="3">
        <x14:dataValidation type="list" allowBlank="1" showInputMessage="1" showErrorMessage="1" xr:uid="{00000000-0002-0000-0A00-000008000000}">
          <x14:formula1>
            <xm:f>'/Users/juancarlosruizarteaga/Dropbox/4. STTG/S9 OGE/Orfeos 2022/C:/Users/Asus/Desktop/Minciencias/PARTICIPACIÓN CIUDADANA/2021/[Plan de Participacion Ciudadana MinCiencias 2021 - Aportes DirCapacidades y divulgación al Plan PC - 20220212.xlsx]Presentación'!#REF!</xm:f>
          </x14:formula1>
          <xm:sqref>P37:P48</xm:sqref>
        </x14:dataValidation>
        <x14:dataValidation type="list" allowBlank="1" showInputMessage="1" showErrorMessage="1" xr:uid="{00000000-0002-0000-0A00-000009000000}">
          <x14:formula1>
            <xm:f>'/Users/juancarlosruizarteaga/Dropbox/4. STTG/S9 OGE/Orfeos 2022/C:/Users/Asus/Desktop/Minciencias/PARTICIPACIÓN CIUDADANA/2021/[Plan de Participacion Ciudadana MinCiencias 2021 - Apropiación Social del Conocimiento - 20220214.xlsx]Presentación'!#REF!</xm:f>
          </x14:formula1>
          <xm:sqref>P53:P60</xm:sqref>
        </x14:dataValidation>
        <x14:dataValidation type="list" allowBlank="1" showInputMessage="1" showErrorMessage="1" xr:uid="{00000000-0002-0000-0A00-000007000000}">
          <x14:formula1>
            <xm:f>Presentación!#REF!</xm:f>
          </x14:formula1>
          <xm:sqref>P13:P20 P61:P100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18"/>
  <sheetViews>
    <sheetView showGridLines="0" topLeftCell="C1" zoomScale="60" zoomScaleNormal="60" zoomScaleSheetLayoutView="10" workbookViewId="0">
      <selection activeCell="Y7" sqref="Y7:AH7"/>
    </sheetView>
  </sheetViews>
  <sheetFormatPr baseColWidth="10" defaultColWidth="11.44140625" defaultRowHeight="80.099999999999994" customHeight="1" x14ac:dyDescent="0.25"/>
  <cols>
    <col min="1" max="1" width="12.88671875" style="47" customWidth="1"/>
    <col min="2" max="2" width="7.33203125" style="47" customWidth="1"/>
    <col min="3" max="3" width="26.33203125" style="75" customWidth="1"/>
    <col min="4" max="4" width="37.88671875" style="75" customWidth="1"/>
    <col min="5" max="5" width="30.33203125" style="47" customWidth="1"/>
    <col min="6" max="6" width="22.109375" style="75" customWidth="1"/>
    <col min="7" max="7" width="28.44140625" style="47" customWidth="1"/>
    <col min="8" max="8" width="21.44140625" style="75" customWidth="1"/>
    <col min="9" max="9" width="23.109375" style="75" customWidth="1"/>
    <col min="10" max="11" width="24.109375" style="75" customWidth="1"/>
    <col min="12" max="12" width="25.6640625" style="47" customWidth="1"/>
    <col min="13" max="13" width="25.33203125" style="47" customWidth="1"/>
    <col min="14" max="14" width="41.88671875" style="47" customWidth="1"/>
    <col min="15" max="15" width="22.109375" style="47" customWidth="1"/>
    <col min="16" max="16" width="35.44140625" style="47" customWidth="1"/>
    <col min="17" max="17" width="18.44140625" style="47" customWidth="1"/>
    <col min="18" max="18" width="65.33203125" style="47" customWidth="1"/>
    <col min="19" max="20" width="33.109375" style="47" customWidth="1"/>
    <col min="21" max="21" width="23.88671875" style="47" customWidth="1"/>
    <col min="22" max="22" width="22.88671875" style="135" customWidth="1"/>
    <col min="23" max="23" width="64" style="47" customWidth="1"/>
    <col min="24" max="24" width="37.6640625" style="47" customWidth="1"/>
    <col min="25" max="25" width="18.109375" style="47" customWidth="1"/>
    <col min="26" max="26" width="26.109375" style="47" customWidth="1"/>
    <col min="27" max="27" width="42.109375" style="47" customWidth="1"/>
    <col min="28" max="28" width="14.109375" style="47" customWidth="1"/>
    <col min="29" max="29" width="24.6640625" style="47" customWidth="1"/>
    <col min="30" max="30" width="22.88671875" style="47" customWidth="1"/>
    <col min="31" max="31" width="20.33203125" style="47" customWidth="1"/>
    <col min="32" max="32" width="61.88671875" style="47" customWidth="1"/>
    <col min="33" max="33" width="53.6640625" style="47" customWidth="1"/>
    <col min="34" max="34" width="45.6640625" style="47" customWidth="1"/>
    <col min="35" max="16384" width="11.44140625" style="47"/>
  </cols>
  <sheetData>
    <row r="1" spans="1:34" ht="30" customHeight="1" x14ac:dyDescent="0.25">
      <c r="A1" s="221"/>
      <c r="B1" s="222"/>
      <c r="C1" s="222"/>
      <c r="D1" s="222"/>
      <c r="E1" s="223"/>
      <c r="F1" s="221"/>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393"/>
      <c r="AH1" s="59" t="s">
        <v>490</v>
      </c>
    </row>
    <row r="2" spans="1:34" ht="30" customHeight="1" x14ac:dyDescent="0.25">
      <c r="A2" s="224"/>
      <c r="B2" s="225"/>
      <c r="C2" s="225"/>
      <c r="D2" s="225"/>
      <c r="E2" s="226"/>
      <c r="F2" s="224"/>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394"/>
      <c r="AH2" s="60" t="s">
        <v>491</v>
      </c>
    </row>
    <row r="3" spans="1:34" ht="30" customHeight="1" thickBot="1" x14ac:dyDescent="0.3">
      <c r="A3" s="227"/>
      <c r="B3" s="228"/>
      <c r="C3" s="228"/>
      <c r="D3" s="228"/>
      <c r="E3" s="229"/>
      <c r="F3" s="227"/>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395"/>
      <c r="AH3" s="61" t="s">
        <v>492</v>
      </c>
    </row>
    <row r="4" spans="1:34" ht="30" customHeight="1" thickBot="1" x14ac:dyDescent="0.3"/>
    <row r="5" spans="1:34" ht="42" customHeight="1" thickBot="1" x14ac:dyDescent="0.3">
      <c r="A5" s="381" t="s">
        <v>694</v>
      </c>
      <c r="B5" s="382"/>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3"/>
    </row>
    <row r="6" spans="1:34" ht="30" customHeight="1" thickBot="1" x14ac:dyDescent="0.3">
      <c r="C6" s="62"/>
      <c r="D6" s="62"/>
      <c r="F6" s="62"/>
      <c r="H6" s="62"/>
      <c r="I6" s="62"/>
      <c r="J6" s="62"/>
      <c r="K6" s="62"/>
      <c r="L6" s="62"/>
      <c r="M6" s="63"/>
      <c r="N6" s="63"/>
      <c r="O6" s="63"/>
      <c r="P6" s="63"/>
      <c r="Q6" s="63"/>
      <c r="R6" s="63"/>
      <c r="S6" s="63"/>
      <c r="T6" s="63"/>
      <c r="U6" s="63"/>
      <c r="V6" s="136"/>
      <c r="W6" s="63"/>
      <c r="X6" s="63"/>
      <c r="Y6" s="63"/>
      <c r="Z6" s="63"/>
      <c r="AA6" s="63"/>
      <c r="AB6" s="63"/>
      <c r="AC6" s="63"/>
      <c r="AD6" s="63"/>
      <c r="AE6" s="63"/>
      <c r="AF6" s="63"/>
      <c r="AG6" s="63"/>
      <c r="AH6" s="63"/>
    </row>
    <row r="7" spans="1:34" ht="50.1" customHeight="1" thickBot="1" x14ac:dyDescent="0.3">
      <c r="A7" s="230" t="s">
        <v>759</v>
      </c>
      <c r="B7" s="231"/>
      <c r="C7" s="231"/>
      <c r="D7" s="231"/>
      <c r="E7" s="231"/>
      <c r="F7" s="231"/>
      <c r="G7" s="231"/>
      <c r="H7" s="231"/>
      <c r="I7" s="231"/>
      <c r="J7" s="231"/>
      <c r="K7" s="231"/>
      <c r="L7" s="231"/>
      <c r="M7" s="231"/>
      <c r="N7" s="231"/>
      <c r="O7" s="231"/>
      <c r="P7" s="231"/>
      <c r="Q7" s="231"/>
      <c r="R7" s="231"/>
      <c r="S7" s="231"/>
      <c r="T7" s="231"/>
      <c r="U7" s="231"/>
      <c r="V7" s="231"/>
      <c r="W7" s="231"/>
      <c r="X7" s="232"/>
      <c r="Y7" s="384" t="s">
        <v>768</v>
      </c>
      <c r="Z7" s="385"/>
      <c r="AA7" s="385"/>
      <c r="AB7" s="385"/>
      <c r="AC7" s="385"/>
      <c r="AD7" s="385"/>
      <c r="AE7" s="385"/>
      <c r="AF7" s="385"/>
      <c r="AG7" s="385"/>
      <c r="AH7" s="386"/>
    </row>
    <row r="8" spans="1:34" ht="50.1" customHeight="1" x14ac:dyDescent="0.25">
      <c r="A8" s="391" t="s">
        <v>443</v>
      </c>
      <c r="B8" s="202" t="s">
        <v>426</v>
      </c>
      <c r="C8" s="207" t="s">
        <v>767</v>
      </c>
      <c r="D8" s="207" t="s">
        <v>394</v>
      </c>
      <c r="E8" s="207" t="s">
        <v>356</v>
      </c>
      <c r="F8" s="207" t="s">
        <v>419</v>
      </c>
      <c r="G8" s="207" t="s">
        <v>421</v>
      </c>
      <c r="H8" s="207" t="s">
        <v>439</v>
      </c>
      <c r="I8" s="207" t="s">
        <v>479</v>
      </c>
      <c r="J8" s="207" t="s">
        <v>375</v>
      </c>
      <c r="K8" s="207" t="s">
        <v>702</v>
      </c>
      <c r="L8" s="207" t="s">
        <v>376</v>
      </c>
      <c r="M8" s="207" t="s">
        <v>412</v>
      </c>
      <c r="N8" s="207" t="s">
        <v>428</v>
      </c>
      <c r="O8" s="207" t="s">
        <v>370</v>
      </c>
      <c r="P8" s="207" t="s">
        <v>353</v>
      </c>
      <c r="Q8" s="218" t="s">
        <v>434</v>
      </c>
      <c r="R8" s="219"/>
      <c r="S8" s="220"/>
      <c r="T8" s="207" t="s">
        <v>349</v>
      </c>
      <c r="U8" s="207" t="s">
        <v>350</v>
      </c>
      <c r="V8" s="207" t="s">
        <v>354</v>
      </c>
      <c r="W8" s="207"/>
      <c r="X8" s="211" t="s">
        <v>355</v>
      </c>
      <c r="Y8" s="389" t="s">
        <v>361</v>
      </c>
      <c r="Z8" s="390" t="s">
        <v>392</v>
      </c>
      <c r="AA8" s="390"/>
      <c r="AB8" s="390" t="s">
        <v>371</v>
      </c>
      <c r="AC8" s="390"/>
      <c r="AD8" s="390"/>
      <c r="AE8" s="390" t="s">
        <v>364</v>
      </c>
      <c r="AF8" s="390"/>
      <c r="AG8" s="390" t="s">
        <v>362</v>
      </c>
      <c r="AH8" s="387" t="s">
        <v>366</v>
      </c>
    </row>
    <row r="9" spans="1:34" ht="64.5" customHeight="1" thickBot="1" x14ac:dyDescent="0.3">
      <c r="A9" s="392"/>
      <c r="B9" s="203" t="s">
        <v>356</v>
      </c>
      <c r="C9" s="208" t="s">
        <v>357</v>
      </c>
      <c r="D9" s="208" t="s">
        <v>357</v>
      </c>
      <c r="E9" s="208" t="s">
        <v>356</v>
      </c>
      <c r="F9" s="208" t="s">
        <v>357</v>
      </c>
      <c r="G9" s="208" t="s">
        <v>356</v>
      </c>
      <c r="H9" s="208" t="s">
        <v>357</v>
      </c>
      <c r="I9" s="208" t="s">
        <v>358</v>
      </c>
      <c r="J9" s="208" t="s">
        <v>359</v>
      </c>
      <c r="K9" s="208" t="s">
        <v>350</v>
      </c>
      <c r="L9" s="208" t="s">
        <v>352</v>
      </c>
      <c r="M9" s="208" t="s">
        <v>360</v>
      </c>
      <c r="N9" s="208" t="s">
        <v>353</v>
      </c>
      <c r="O9" s="208" t="s">
        <v>353</v>
      </c>
      <c r="P9" s="208" t="s">
        <v>353</v>
      </c>
      <c r="Q9" s="64" t="s">
        <v>368</v>
      </c>
      <c r="R9" s="64" t="s">
        <v>367</v>
      </c>
      <c r="S9" s="64" t="s">
        <v>493</v>
      </c>
      <c r="T9" s="208" t="s">
        <v>349</v>
      </c>
      <c r="U9" s="208" t="s">
        <v>350</v>
      </c>
      <c r="V9" s="137" t="s">
        <v>701</v>
      </c>
      <c r="W9" s="64" t="s">
        <v>393</v>
      </c>
      <c r="X9" s="212"/>
      <c r="Y9" s="210"/>
      <c r="Z9" s="65" t="s">
        <v>385</v>
      </c>
      <c r="AA9" s="65" t="s">
        <v>734</v>
      </c>
      <c r="AB9" s="65" t="s">
        <v>389</v>
      </c>
      <c r="AC9" s="65" t="s">
        <v>703</v>
      </c>
      <c r="AD9" s="65" t="s">
        <v>704</v>
      </c>
      <c r="AE9" s="65" t="s">
        <v>365</v>
      </c>
      <c r="AF9" s="65" t="s">
        <v>495</v>
      </c>
      <c r="AG9" s="213"/>
      <c r="AH9" s="388" t="s">
        <v>362</v>
      </c>
    </row>
    <row r="10" spans="1:34" s="58" customFormat="1" ht="80.099999999999994" customHeight="1" x14ac:dyDescent="0.25">
      <c r="A10" s="134" t="s">
        <v>714</v>
      </c>
      <c r="B10" s="130">
        <v>1</v>
      </c>
      <c r="C10" s="131" t="s">
        <v>715</v>
      </c>
      <c r="D10" s="131" t="s">
        <v>735</v>
      </c>
      <c r="E10" s="140" t="s">
        <v>739</v>
      </c>
      <c r="F10" s="131" t="s">
        <v>508</v>
      </c>
      <c r="G10" s="143" t="s">
        <v>760</v>
      </c>
      <c r="H10" s="144">
        <v>44957</v>
      </c>
      <c r="I10" s="131" t="s">
        <v>731</v>
      </c>
      <c r="J10" s="131" t="s">
        <v>699</v>
      </c>
      <c r="K10" s="131" t="s">
        <v>761</v>
      </c>
      <c r="L10" s="131" t="s">
        <v>377</v>
      </c>
      <c r="M10" s="140" t="s">
        <v>717</v>
      </c>
      <c r="N10" s="140" t="s">
        <v>729</v>
      </c>
      <c r="O10" s="140">
        <v>50</v>
      </c>
      <c r="P10" s="140" t="s">
        <v>730</v>
      </c>
      <c r="Q10" s="140" t="s">
        <v>435</v>
      </c>
      <c r="R10" s="141" t="e">
        <f>VLOOKUP(Q10,Presentación!#REF!,2,0)</f>
        <v>#REF!</v>
      </c>
      <c r="S10" s="140" t="s">
        <v>764</v>
      </c>
      <c r="T10" s="140" t="s">
        <v>718</v>
      </c>
      <c r="U10" s="140" t="s">
        <v>762</v>
      </c>
      <c r="V10" s="142">
        <v>0</v>
      </c>
      <c r="W10" s="140" t="s">
        <v>763</v>
      </c>
      <c r="X10" s="140" t="s">
        <v>384</v>
      </c>
      <c r="Y10" s="131"/>
      <c r="Z10" s="131"/>
      <c r="AA10" s="131"/>
      <c r="AB10" s="131"/>
      <c r="AC10" s="131"/>
      <c r="AD10" s="131"/>
      <c r="AE10" s="131"/>
      <c r="AF10" s="131"/>
      <c r="AG10" s="131"/>
      <c r="AH10" s="131"/>
    </row>
    <row r="11" spans="1:34" s="58" customFormat="1" ht="80.099999999999994" customHeight="1" x14ac:dyDescent="0.25">
      <c r="A11" s="134" t="s">
        <v>714</v>
      </c>
      <c r="B11" s="130">
        <v>2</v>
      </c>
      <c r="C11" s="131" t="s">
        <v>715</v>
      </c>
      <c r="D11" s="139" t="s">
        <v>754</v>
      </c>
      <c r="E11" s="140" t="s">
        <v>753</v>
      </c>
      <c r="F11" s="131" t="s">
        <v>508</v>
      </c>
      <c r="G11" s="143" t="s">
        <v>760</v>
      </c>
      <c r="H11" s="144">
        <v>44957</v>
      </c>
      <c r="I11" s="131" t="s">
        <v>731</v>
      </c>
      <c r="J11" s="131" t="s">
        <v>699</v>
      </c>
      <c r="K11" s="131" t="s">
        <v>761</v>
      </c>
      <c r="L11" s="131" t="s">
        <v>377</v>
      </c>
      <c r="M11" s="140" t="s">
        <v>717</v>
      </c>
      <c r="N11" s="140" t="s">
        <v>744</v>
      </c>
      <c r="O11" s="140">
        <v>50</v>
      </c>
      <c r="P11" s="140" t="s">
        <v>730</v>
      </c>
      <c r="Q11" s="140" t="s">
        <v>435</v>
      </c>
      <c r="R11" s="141" t="e">
        <f>VLOOKUP(Q11,Presentación!#REF!,2,0)</f>
        <v>#REF!</v>
      </c>
      <c r="S11" s="140" t="s">
        <v>755</v>
      </c>
      <c r="T11" s="140" t="s">
        <v>718</v>
      </c>
      <c r="U11" s="140" t="s">
        <v>762</v>
      </c>
      <c r="V11" s="142">
        <v>0</v>
      </c>
      <c r="W11" s="140" t="s">
        <v>763</v>
      </c>
      <c r="X11" s="140" t="s">
        <v>384</v>
      </c>
      <c r="Y11" s="131"/>
      <c r="Z11" s="131"/>
      <c r="AA11" s="131"/>
      <c r="AB11" s="131"/>
      <c r="AC11" s="131"/>
      <c r="AD11" s="131"/>
      <c r="AE11" s="131"/>
      <c r="AF11" s="131"/>
      <c r="AG11" s="131"/>
      <c r="AH11" s="131"/>
    </row>
    <row r="12" spans="1:34" s="58" customFormat="1" ht="80.099999999999994" customHeight="1" x14ac:dyDescent="0.25">
      <c r="A12" s="134" t="s">
        <v>714</v>
      </c>
      <c r="B12" s="130">
        <v>3</v>
      </c>
      <c r="C12" s="131" t="s">
        <v>715</v>
      </c>
      <c r="D12" s="131" t="s">
        <v>735</v>
      </c>
      <c r="E12" s="140" t="s">
        <v>736</v>
      </c>
      <c r="F12" s="131" t="s">
        <v>508</v>
      </c>
      <c r="G12" s="143" t="s">
        <v>760</v>
      </c>
      <c r="H12" s="144">
        <v>44957</v>
      </c>
      <c r="I12" s="131" t="s">
        <v>731</v>
      </c>
      <c r="J12" s="131" t="s">
        <v>699</v>
      </c>
      <c r="K12" s="131" t="s">
        <v>761</v>
      </c>
      <c r="L12" s="131" t="s">
        <v>377</v>
      </c>
      <c r="M12" s="140" t="s">
        <v>717</v>
      </c>
      <c r="N12" s="140" t="s">
        <v>744</v>
      </c>
      <c r="O12" s="140">
        <v>50</v>
      </c>
      <c r="P12" s="140" t="s">
        <v>730</v>
      </c>
      <c r="Q12" s="140" t="s">
        <v>435</v>
      </c>
      <c r="R12" s="141" t="e">
        <f>VLOOKUP(Q12,Presentación!#REF!,2,0)</f>
        <v>#REF!</v>
      </c>
      <c r="S12" s="140" t="s">
        <v>764</v>
      </c>
      <c r="T12" s="140" t="s">
        <v>718</v>
      </c>
      <c r="U12" s="140" t="s">
        <v>762</v>
      </c>
      <c r="V12" s="142">
        <v>0</v>
      </c>
      <c r="W12" s="140" t="s">
        <v>763</v>
      </c>
      <c r="X12" s="140" t="s">
        <v>384</v>
      </c>
      <c r="Y12" s="131"/>
      <c r="Z12" s="131"/>
      <c r="AA12" s="131"/>
      <c r="AB12" s="131"/>
      <c r="AC12" s="131"/>
      <c r="AD12" s="131"/>
      <c r="AE12" s="131"/>
      <c r="AF12" s="131"/>
      <c r="AG12" s="131"/>
      <c r="AH12" s="131"/>
    </row>
    <row r="13" spans="1:34" s="58" customFormat="1" ht="80.099999999999994" customHeight="1" x14ac:dyDescent="0.25">
      <c r="A13" s="134" t="s">
        <v>742</v>
      </c>
      <c r="B13" s="130">
        <v>4</v>
      </c>
      <c r="C13" s="131" t="s">
        <v>741</v>
      </c>
      <c r="D13" s="139" t="s">
        <v>743</v>
      </c>
      <c r="E13" s="131" t="s">
        <v>740</v>
      </c>
      <c r="F13" s="131" t="s">
        <v>420</v>
      </c>
      <c r="G13" s="143" t="s">
        <v>760</v>
      </c>
      <c r="H13" s="144">
        <v>45291</v>
      </c>
      <c r="I13" s="131" t="s">
        <v>731</v>
      </c>
      <c r="J13" s="131" t="s">
        <v>699</v>
      </c>
      <c r="K13" s="131" t="s">
        <v>761</v>
      </c>
      <c r="L13" s="131" t="s">
        <v>746</v>
      </c>
      <c r="M13" s="140" t="s">
        <v>717</v>
      </c>
      <c r="N13" s="140" t="s">
        <v>745</v>
      </c>
      <c r="O13" s="140">
        <v>100</v>
      </c>
      <c r="P13" s="140" t="s">
        <v>730</v>
      </c>
      <c r="Q13" s="140" t="s">
        <v>435</v>
      </c>
      <c r="R13" s="141" t="e">
        <f>VLOOKUP(Q13,Presentación!#REF!,2,0)</f>
        <v>#REF!</v>
      </c>
      <c r="S13" s="140" t="s">
        <v>747</v>
      </c>
      <c r="T13" s="140" t="s">
        <v>718</v>
      </c>
      <c r="U13" s="140" t="s">
        <v>762</v>
      </c>
      <c r="V13" s="140" t="s">
        <v>727</v>
      </c>
      <c r="W13" s="140" t="s">
        <v>727</v>
      </c>
      <c r="X13" s="140" t="s">
        <v>727</v>
      </c>
      <c r="Y13" s="131"/>
      <c r="Z13" s="131"/>
      <c r="AA13" s="131"/>
      <c r="AB13" s="131"/>
      <c r="AC13" s="131"/>
      <c r="AD13" s="131"/>
      <c r="AE13" s="131"/>
      <c r="AF13" s="131"/>
      <c r="AG13" s="131"/>
      <c r="AH13" s="131"/>
    </row>
    <row r="14" spans="1:34" s="58" customFormat="1" ht="80.099999999999994" customHeight="1" x14ac:dyDescent="0.25">
      <c r="A14" s="134" t="s">
        <v>714</v>
      </c>
      <c r="B14" s="130">
        <v>5</v>
      </c>
      <c r="C14" s="131" t="s">
        <v>715</v>
      </c>
      <c r="D14" s="131" t="s">
        <v>748</v>
      </c>
      <c r="E14" s="131" t="s">
        <v>752</v>
      </c>
      <c r="F14" s="131" t="s">
        <v>719</v>
      </c>
      <c r="G14" s="143" t="s">
        <v>760</v>
      </c>
      <c r="H14" s="144">
        <v>45107</v>
      </c>
      <c r="I14" s="131" t="s">
        <v>731</v>
      </c>
      <c r="J14" s="131" t="s">
        <v>374</v>
      </c>
      <c r="K14" s="131" t="s">
        <v>761</v>
      </c>
      <c r="L14" s="131" t="s">
        <v>713</v>
      </c>
      <c r="M14" s="131" t="s">
        <v>705</v>
      </c>
      <c r="N14" s="131" t="s">
        <v>700</v>
      </c>
      <c r="O14" s="131">
        <v>80</v>
      </c>
      <c r="P14" s="131" t="s">
        <v>482</v>
      </c>
      <c r="Q14" s="131" t="s">
        <v>436</v>
      </c>
      <c r="R14" s="133" t="e">
        <f>VLOOKUP(Q14,Presentación!#REF!,2,0)</f>
        <v>#REF!</v>
      </c>
      <c r="S14" s="131" t="s">
        <v>765</v>
      </c>
      <c r="T14" s="131" t="s">
        <v>709</v>
      </c>
      <c r="U14" s="131" t="s">
        <v>710</v>
      </c>
      <c r="V14" s="142">
        <v>0</v>
      </c>
      <c r="W14" s="140" t="s">
        <v>763</v>
      </c>
      <c r="X14" s="140" t="s">
        <v>384</v>
      </c>
      <c r="Y14" s="131"/>
      <c r="Z14" s="131"/>
      <c r="AA14" s="131"/>
      <c r="AB14" s="131"/>
      <c r="AC14" s="131"/>
      <c r="AD14" s="131"/>
      <c r="AE14" s="131"/>
      <c r="AF14" s="131"/>
      <c r="AG14" s="131"/>
      <c r="AH14" s="131"/>
    </row>
    <row r="15" spans="1:34" s="58" customFormat="1" ht="110.4" customHeight="1" x14ac:dyDescent="0.25">
      <c r="A15" s="134" t="s">
        <v>714</v>
      </c>
      <c r="B15" s="130">
        <v>6</v>
      </c>
      <c r="C15" s="131" t="s">
        <v>715</v>
      </c>
      <c r="D15" s="139" t="s">
        <v>750</v>
      </c>
      <c r="E15" s="131" t="s">
        <v>749</v>
      </c>
      <c r="F15" s="131" t="s">
        <v>698</v>
      </c>
      <c r="G15" s="143" t="s">
        <v>760</v>
      </c>
      <c r="H15" s="144">
        <v>45291</v>
      </c>
      <c r="I15" s="131" t="s">
        <v>731</v>
      </c>
      <c r="J15" s="131" t="s">
        <v>374</v>
      </c>
      <c r="K15" s="131" t="s">
        <v>728</v>
      </c>
      <c r="L15" s="131" t="s">
        <v>707</v>
      </c>
      <c r="M15" s="131" t="s">
        <v>708</v>
      </c>
      <c r="N15" s="131" t="s">
        <v>722</v>
      </c>
      <c r="O15" s="131">
        <v>40</v>
      </c>
      <c r="P15" s="131" t="s">
        <v>723</v>
      </c>
      <c r="Q15" s="131" t="s">
        <v>437</v>
      </c>
      <c r="R15" s="133" t="e">
        <f>VLOOKUP(Q15,Presentación!#REF!,2,0)</f>
        <v>#REF!</v>
      </c>
      <c r="S15" s="131" t="s">
        <v>766</v>
      </c>
      <c r="T15" s="131" t="s">
        <v>751</v>
      </c>
      <c r="U15" s="131" t="s">
        <v>710</v>
      </c>
      <c r="V15" s="140" t="s">
        <v>727</v>
      </c>
      <c r="W15" s="140" t="s">
        <v>727</v>
      </c>
      <c r="X15" s="140" t="s">
        <v>727</v>
      </c>
      <c r="Y15" s="131"/>
      <c r="Z15" s="131"/>
      <c r="AA15" s="131"/>
      <c r="AB15" s="131"/>
      <c r="AC15" s="131"/>
      <c r="AD15" s="131"/>
      <c r="AE15" s="131"/>
      <c r="AF15" s="131"/>
      <c r="AG15" s="131"/>
      <c r="AH15" s="131"/>
    </row>
    <row r="16" spans="1:34" s="58" customFormat="1" ht="110.4" customHeight="1" x14ac:dyDescent="0.25">
      <c r="A16" s="134" t="s">
        <v>571</v>
      </c>
      <c r="B16" s="130">
        <v>7</v>
      </c>
      <c r="C16" s="131" t="s">
        <v>706</v>
      </c>
      <c r="D16" s="139" t="s">
        <v>720</v>
      </c>
      <c r="E16" s="131" t="s">
        <v>732</v>
      </c>
      <c r="F16" s="131" t="s">
        <v>698</v>
      </c>
      <c r="G16" s="143" t="s">
        <v>760</v>
      </c>
      <c r="H16" s="144">
        <v>45291</v>
      </c>
      <c r="I16" s="131" t="s">
        <v>731</v>
      </c>
      <c r="J16" s="131" t="s">
        <v>374</v>
      </c>
      <c r="K16" s="131" t="s">
        <v>728</v>
      </c>
      <c r="L16" s="131" t="s">
        <v>707</v>
      </c>
      <c r="M16" s="131" t="s">
        <v>708</v>
      </c>
      <c r="N16" s="131" t="s">
        <v>722</v>
      </c>
      <c r="O16" s="131" t="s">
        <v>721</v>
      </c>
      <c r="P16" s="131" t="s">
        <v>723</v>
      </c>
      <c r="Q16" s="131" t="s">
        <v>437</v>
      </c>
      <c r="R16" s="133" t="e">
        <f>VLOOKUP(Q16,Presentación!#REF!,2,0)</f>
        <v>#REF!</v>
      </c>
      <c r="S16" s="131" t="s">
        <v>725</v>
      </c>
      <c r="T16" s="131" t="s">
        <v>724</v>
      </c>
      <c r="U16" s="131" t="s">
        <v>710</v>
      </c>
      <c r="V16" s="138" t="s">
        <v>727</v>
      </c>
      <c r="W16" s="131" t="s">
        <v>384</v>
      </c>
      <c r="X16" s="131" t="s">
        <v>726</v>
      </c>
      <c r="Y16" s="131"/>
      <c r="Z16" s="131"/>
      <c r="AA16" s="131"/>
      <c r="AB16" s="131"/>
      <c r="AC16" s="131"/>
      <c r="AD16" s="131"/>
      <c r="AE16" s="131"/>
      <c r="AF16" s="131"/>
      <c r="AG16" s="131"/>
      <c r="AH16" s="131"/>
    </row>
    <row r="17" spans="1:34" s="58" customFormat="1" ht="80.099999999999994" customHeight="1" x14ac:dyDescent="0.25">
      <c r="A17" s="134" t="s">
        <v>714</v>
      </c>
      <c r="B17" s="130">
        <v>8</v>
      </c>
      <c r="C17" s="131" t="s">
        <v>715</v>
      </c>
      <c r="D17" s="131" t="s">
        <v>748</v>
      </c>
      <c r="E17" s="131" t="s">
        <v>756</v>
      </c>
      <c r="F17" s="131" t="s">
        <v>719</v>
      </c>
      <c r="G17" s="143" t="s">
        <v>760</v>
      </c>
      <c r="H17" s="144">
        <v>45291</v>
      </c>
      <c r="I17" s="131" t="s">
        <v>731</v>
      </c>
      <c r="J17" s="131" t="s">
        <v>374</v>
      </c>
      <c r="K17" s="131" t="s">
        <v>761</v>
      </c>
      <c r="L17" s="131" t="s">
        <v>713</v>
      </c>
      <c r="M17" s="131" t="s">
        <v>705</v>
      </c>
      <c r="N17" s="131" t="s">
        <v>700</v>
      </c>
      <c r="O17" s="131">
        <v>80</v>
      </c>
      <c r="P17" s="131" t="s">
        <v>482</v>
      </c>
      <c r="Q17" s="131" t="s">
        <v>436</v>
      </c>
      <c r="R17" s="133" t="e">
        <f>VLOOKUP(Q17,Presentación!#REF!,2,0)</f>
        <v>#REF!</v>
      </c>
      <c r="S17" s="131" t="s">
        <v>765</v>
      </c>
      <c r="T17" s="131" t="s">
        <v>709</v>
      </c>
      <c r="U17" s="131" t="s">
        <v>710</v>
      </c>
      <c r="V17" s="142">
        <v>0</v>
      </c>
      <c r="W17" s="140" t="s">
        <v>763</v>
      </c>
      <c r="X17" s="140" t="s">
        <v>384</v>
      </c>
      <c r="Y17" s="131"/>
      <c r="Z17" s="131"/>
      <c r="AA17" s="131"/>
      <c r="AB17" s="131"/>
      <c r="AC17" s="131"/>
      <c r="AD17" s="131"/>
      <c r="AE17" s="131"/>
      <c r="AF17" s="131"/>
      <c r="AG17" s="131"/>
      <c r="AH17" s="131"/>
    </row>
    <row r="18" spans="1:34" s="58" customFormat="1" ht="80.099999999999994" customHeight="1" x14ac:dyDescent="0.25">
      <c r="A18" s="134" t="s">
        <v>742</v>
      </c>
      <c r="B18" s="130">
        <v>9</v>
      </c>
      <c r="C18" s="131" t="s">
        <v>741</v>
      </c>
      <c r="D18" s="139" t="s">
        <v>743</v>
      </c>
      <c r="E18" s="131" t="s">
        <v>757</v>
      </c>
      <c r="F18" s="131" t="s">
        <v>697</v>
      </c>
      <c r="G18" s="143" t="s">
        <v>760</v>
      </c>
      <c r="H18" s="144">
        <v>45291</v>
      </c>
      <c r="I18" s="131" t="s">
        <v>731</v>
      </c>
      <c r="J18" s="131" t="s">
        <v>699</v>
      </c>
      <c r="K18" s="131" t="s">
        <v>761</v>
      </c>
      <c r="L18" s="131" t="s">
        <v>746</v>
      </c>
      <c r="M18" s="140" t="s">
        <v>717</v>
      </c>
      <c r="N18" s="140" t="s">
        <v>745</v>
      </c>
      <c r="O18" s="140">
        <v>100</v>
      </c>
      <c r="P18" s="140" t="s">
        <v>730</v>
      </c>
      <c r="Q18" s="140" t="s">
        <v>435</v>
      </c>
      <c r="R18" s="141" t="e">
        <f>VLOOKUP(Q18,Presentación!#REF!,2,0)</f>
        <v>#REF!</v>
      </c>
      <c r="S18" s="140" t="s">
        <v>758</v>
      </c>
      <c r="T18" s="140" t="s">
        <v>718</v>
      </c>
      <c r="U18" s="140" t="s">
        <v>762</v>
      </c>
      <c r="V18" s="140" t="s">
        <v>727</v>
      </c>
      <c r="W18" s="140" t="s">
        <v>727</v>
      </c>
      <c r="X18" s="140" t="s">
        <v>727</v>
      </c>
      <c r="Y18" s="131"/>
      <c r="Z18" s="131"/>
      <c r="AA18" s="131"/>
      <c r="AB18" s="131"/>
      <c r="AC18" s="131"/>
      <c r="AD18" s="131"/>
      <c r="AE18" s="131"/>
      <c r="AF18" s="131"/>
      <c r="AG18" s="131"/>
      <c r="AH18" s="131"/>
    </row>
  </sheetData>
  <autoFilter ref="A9:AH18" xr:uid="{00000000-0009-0000-0000-00000B000000}"/>
  <mergeCells count="32">
    <mergeCell ref="A1:E3"/>
    <mergeCell ref="F1:AG3"/>
    <mergeCell ref="D8:D9"/>
    <mergeCell ref="C8:C9"/>
    <mergeCell ref="AB8:AD8"/>
    <mergeCell ref="AE8:AF8"/>
    <mergeCell ref="AG8:AG9"/>
    <mergeCell ref="L8:L9"/>
    <mergeCell ref="M8:M9"/>
    <mergeCell ref="N8:N9"/>
    <mergeCell ref="O8:O9"/>
    <mergeCell ref="P8:P9"/>
    <mergeCell ref="Q8:S8"/>
    <mergeCell ref="H8:H9"/>
    <mergeCell ref="I8:I9"/>
    <mergeCell ref="J8:J9"/>
    <mergeCell ref="K8:K9"/>
    <mergeCell ref="A5:AH5"/>
    <mergeCell ref="A7:X7"/>
    <mergeCell ref="Y7:AH7"/>
    <mergeCell ref="B8:B9"/>
    <mergeCell ref="E8:E9"/>
    <mergeCell ref="F8:F9"/>
    <mergeCell ref="G8:G9"/>
    <mergeCell ref="AH8:AH9"/>
    <mergeCell ref="T8:T9"/>
    <mergeCell ref="U8:U9"/>
    <mergeCell ref="V8:W8"/>
    <mergeCell ref="X8:X9"/>
    <mergeCell ref="Y8:Y9"/>
    <mergeCell ref="Z8:AA8"/>
    <mergeCell ref="A8:A9"/>
  </mergeCells>
  <printOptions horizontalCentered="1"/>
  <pageMargins left="0.19685039370078741" right="0.19685039370078741" top="0.39370078740157483" bottom="0.39370078740157483" header="0.31496062992125984" footer="0.19685039370078741"/>
  <pageSetup scale="22" orientation="landscape" r:id="rId1"/>
  <headerFooter>
    <oddFooter>&amp;CPág. &amp;P de &amp;N</oddFooter>
  </headerFooter>
  <colBreaks count="1" manualBreakCount="1">
    <brk id="24" max="190"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0000000}">
          <x14:formula1>
            <xm:f>Listas!$C$4:$C$15</xm:f>
          </x14:formula1>
          <xm:sqref>F10:F18</xm:sqref>
        </x14:dataValidation>
        <x14:dataValidation type="list" allowBlank="1" showInputMessage="1" showErrorMessage="1" xr:uid="{00000000-0002-0000-0B00-000001000000}">
          <x14:formula1>
            <xm:f>Presentación!#REF!</xm:f>
          </x14:formula1>
          <xm:sqref>Q10:Q18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I20"/>
  <sheetViews>
    <sheetView showGridLines="0" zoomScale="84" zoomScaleNormal="84" workbookViewId="0">
      <selection activeCell="D8" sqref="D8"/>
    </sheetView>
  </sheetViews>
  <sheetFormatPr baseColWidth="10" defaultColWidth="11.44140625" defaultRowHeight="13.8" x14ac:dyDescent="0.25"/>
  <cols>
    <col min="1" max="1" width="2.44140625" style="58" customWidth="1"/>
    <col min="2" max="2" width="4.33203125" style="58" customWidth="1"/>
    <col min="3" max="3" width="28.109375" style="58" customWidth="1"/>
    <col min="4" max="4" width="19.109375" style="58" customWidth="1"/>
    <col min="5" max="5" width="57.33203125" style="58" customWidth="1"/>
    <col min="6" max="6" width="20" style="58" customWidth="1"/>
    <col min="7" max="7" width="19.6640625" style="77" customWidth="1"/>
    <col min="8" max="8" width="80.44140625" style="58" customWidth="1"/>
    <col min="9" max="9" width="25.6640625" style="77" customWidth="1"/>
    <col min="10" max="16384" width="11.44140625" style="58"/>
  </cols>
  <sheetData>
    <row r="1" spans="2:9" ht="13.5" customHeight="1" thickBot="1" x14ac:dyDescent="0.3"/>
    <row r="2" spans="2:9" ht="27" customHeight="1" x14ac:dyDescent="0.25">
      <c r="B2" s="399"/>
      <c r="C2" s="396"/>
      <c r="D2" s="396"/>
      <c r="E2" s="396" t="s">
        <v>432</v>
      </c>
      <c r="F2" s="396"/>
      <c r="G2" s="396"/>
      <c r="H2" s="396"/>
      <c r="I2" s="59" t="s">
        <v>490</v>
      </c>
    </row>
    <row r="3" spans="2:9" ht="27" customHeight="1" x14ac:dyDescent="0.25">
      <c r="B3" s="400"/>
      <c r="C3" s="397"/>
      <c r="D3" s="397"/>
      <c r="E3" s="397"/>
      <c r="F3" s="397"/>
      <c r="G3" s="397"/>
      <c r="H3" s="397"/>
      <c r="I3" s="60" t="s">
        <v>491</v>
      </c>
    </row>
    <row r="4" spans="2:9" ht="27" customHeight="1" thickBot="1" x14ac:dyDescent="0.3">
      <c r="B4" s="401"/>
      <c r="C4" s="398"/>
      <c r="D4" s="398"/>
      <c r="E4" s="398"/>
      <c r="F4" s="398"/>
      <c r="G4" s="398"/>
      <c r="H4" s="398"/>
      <c r="I4" s="61" t="s">
        <v>492</v>
      </c>
    </row>
    <row r="5" spans="2:9" ht="8.25" customHeight="1" thickBot="1" x14ac:dyDescent="0.3"/>
    <row r="6" spans="2:9" ht="35.25" customHeight="1" thickBot="1" x14ac:dyDescent="0.3">
      <c r="B6" s="78" t="s">
        <v>426</v>
      </c>
      <c r="C6" s="79" t="s">
        <v>494</v>
      </c>
      <c r="D6" s="80" t="s">
        <v>489</v>
      </c>
      <c r="E6" s="79" t="s">
        <v>433</v>
      </c>
      <c r="F6" s="79" t="s">
        <v>429</v>
      </c>
      <c r="G6" s="79" t="s">
        <v>430</v>
      </c>
      <c r="H6" s="79" t="s">
        <v>441</v>
      </c>
      <c r="I6" s="81" t="s">
        <v>431</v>
      </c>
    </row>
    <row r="7" spans="2:9" ht="170.25" customHeight="1" x14ac:dyDescent="0.25">
      <c r="B7" s="82">
        <v>1</v>
      </c>
      <c r="C7" s="83" t="s">
        <v>442</v>
      </c>
      <c r="D7" s="84" t="s">
        <v>478</v>
      </c>
      <c r="E7" s="85" t="s">
        <v>471</v>
      </c>
      <c r="G7" s="83"/>
      <c r="H7" s="85" t="s">
        <v>473</v>
      </c>
      <c r="I7" s="86"/>
    </row>
    <row r="8" spans="2:9" ht="67.5" customHeight="1" x14ac:dyDescent="0.25">
      <c r="B8" s="87">
        <v>2</v>
      </c>
      <c r="C8" s="88"/>
      <c r="D8" s="83"/>
      <c r="E8" s="89"/>
      <c r="F8" s="88"/>
      <c r="G8" s="90"/>
      <c r="H8" s="91"/>
      <c r="I8" s="92"/>
    </row>
    <row r="9" spans="2:9" ht="67.5" customHeight="1" x14ac:dyDescent="0.25">
      <c r="B9" s="87">
        <v>3</v>
      </c>
      <c r="C9" s="88"/>
      <c r="D9" s="83"/>
      <c r="E9" s="89"/>
      <c r="F9" s="88"/>
      <c r="G9" s="90"/>
      <c r="H9" s="91"/>
      <c r="I9" s="92"/>
    </row>
    <row r="10" spans="2:9" ht="67.5" customHeight="1" x14ac:dyDescent="0.25">
      <c r="B10" s="87">
        <v>4</v>
      </c>
      <c r="C10" s="88"/>
      <c r="D10" s="83"/>
      <c r="E10" s="88"/>
      <c r="F10" s="91"/>
      <c r="G10" s="90"/>
      <c r="H10" s="91"/>
      <c r="I10" s="92"/>
    </row>
    <row r="11" spans="2:9" ht="67.5" customHeight="1" x14ac:dyDescent="0.25">
      <c r="B11" s="87">
        <v>5</v>
      </c>
      <c r="C11" s="88"/>
      <c r="D11" s="88"/>
      <c r="E11" s="88"/>
      <c r="F11" s="91"/>
      <c r="G11" s="90"/>
      <c r="H11" s="88"/>
      <c r="I11" s="92"/>
    </row>
    <row r="12" spans="2:9" ht="67.5" customHeight="1" x14ac:dyDescent="0.25">
      <c r="B12" s="87">
        <v>6</v>
      </c>
      <c r="C12" s="88"/>
      <c r="D12" s="93"/>
      <c r="E12" s="91"/>
      <c r="F12" s="91"/>
      <c r="G12" s="90"/>
      <c r="H12" s="91"/>
      <c r="I12" s="94"/>
    </row>
    <row r="13" spans="2:9" ht="67.5" customHeight="1" x14ac:dyDescent="0.25">
      <c r="B13" s="87">
        <v>7</v>
      </c>
      <c r="C13" s="88"/>
      <c r="D13" s="93"/>
      <c r="E13" s="88"/>
      <c r="F13" s="91"/>
      <c r="G13" s="90"/>
      <c r="H13" s="91"/>
      <c r="I13" s="94"/>
    </row>
    <row r="14" spans="2:9" ht="67.5" customHeight="1" x14ac:dyDescent="0.25">
      <c r="B14" s="87">
        <v>8</v>
      </c>
      <c r="C14" s="88"/>
      <c r="D14" s="93"/>
      <c r="E14" s="88"/>
      <c r="F14" s="91"/>
      <c r="G14" s="90"/>
      <c r="H14" s="88"/>
      <c r="I14" s="94"/>
    </row>
    <row r="15" spans="2:9" ht="67.5" customHeight="1" x14ac:dyDescent="0.25">
      <c r="B15" s="87">
        <v>9</v>
      </c>
      <c r="C15" s="88"/>
      <c r="D15" s="93"/>
      <c r="E15" s="88"/>
      <c r="F15" s="91"/>
      <c r="G15" s="90"/>
      <c r="H15" s="88"/>
      <c r="I15" s="94"/>
    </row>
    <row r="16" spans="2:9" ht="67.5" customHeight="1" x14ac:dyDescent="0.25">
      <c r="B16" s="87">
        <v>10</v>
      </c>
      <c r="C16" s="88"/>
      <c r="D16" s="88"/>
      <c r="E16" s="88"/>
      <c r="F16" s="91"/>
      <c r="G16" s="90"/>
      <c r="H16" s="88"/>
      <c r="I16" s="94"/>
    </row>
    <row r="17" spans="2:9" ht="67.5" customHeight="1" x14ac:dyDescent="0.25">
      <c r="B17" s="87">
        <v>11</v>
      </c>
      <c r="C17" s="88"/>
      <c r="D17" s="88"/>
      <c r="E17" s="88"/>
      <c r="F17" s="88"/>
      <c r="G17" s="90"/>
      <c r="H17" s="88"/>
      <c r="I17" s="94"/>
    </row>
    <row r="18" spans="2:9" ht="67.5" customHeight="1" x14ac:dyDescent="0.25">
      <c r="B18" s="87">
        <v>12</v>
      </c>
      <c r="C18" s="88"/>
      <c r="D18" s="88"/>
      <c r="E18" s="88"/>
      <c r="F18" s="88"/>
      <c r="G18" s="90"/>
      <c r="H18" s="88"/>
      <c r="I18" s="94"/>
    </row>
    <row r="19" spans="2:9" ht="67.5" customHeight="1" x14ac:dyDescent="0.25">
      <c r="B19" s="87">
        <v>13</v>
      </c>
      <c r="C19" s="88"/>
      <c r="D19" s="93"/>
      <c r="E19" s="88"/>
      <c r="F19" s="91"/>
      <c r="G19" s="90"/>
      <c r="H19" s="88"/>
      <c r="I19" s="94"/>
    </row>
    <row r="20" spans="2:9" ht="67.5" customHeight="1" thickBot="1" x14ac:dyDescent="0.3">
      <c r="B20" s="87">
        <v>14</v>
      </c>
      <c r="C20" s="95"/>
      <c r="D20" s="96"/>
      <c r="E20" s="95"/>
      <c r="F20" s="97"/>
      <c r="G20" s="98"/>
      <c r="H20" s="97"/>
      <c r="I20" s="99"/>
    </row>
  </sheetData>
  <mergeCells count="2">
    <mergeCell ref="E2:H4"/>
    <mergeCell ref="B2:D4"/>
  </mergeCells>
  <pageMargins left="0.31496062992125984" right="0.31496062992125984" top="0.35433070866141736" bottom="0.55118110236220474" header="0.31496062992125984" footer="0.31496062992125984"/>
  <pageSetup paperSize="9" scale="55" orientation="landscape" r:id="rId1"/>
  <headerFooter>
    <oddFooter>&amp;C&amp;8Pág. &amp;P de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2"/>
  <dimension ref="A2:D7"/>
  <sheetViews>
    <sheetView workbookViewId="0">
      <selection activeCell="G6" sqref="G6"/>
    </sheetView>
  </sheetViews>
  <sheetFormatPr baseColWidth="10" defaultColWidth="11.44140625" defaultRowHeight="13.8" x14ac:dyDescent="0.25"/>
  <cols>
    <col min="1" max="1" width="11.44140625" style="47"/>
    <col min="2" max="2" width="53.44140625" style="47" customWidth="1"/>
    <col min="3" max="3" width="22.109375" style="47" customWidth="1"/>
    <col min="4" max="4" width="14.33203125" style="47" customWidth="1"/>
    <col min="5" max="257" width="11.44140625" style="47"/>
    <col min="258" max="258" width="55.6640625" style="47" customWidth="1"/>
    <col min="259" max="259" width="20" style="47" customWidth="1"/>
    <col min="260" max="260" width="14.33203125" style="47" customWidth="1"/>
    <col min="261" max="513" width="11.44140625" style="47"/>
    <col min="514" max="514" width="55.6640625" style="47" customWidth="1"/>
    <col min="515" max="515" width="20" style="47" customWidth="1"/>
    <col min="516" max="516" width="14.33203125" style="47" customWidth="1"/>
    <col min="517" max="769" width="11.44140625" style="47"/>
    <col min="770" max="770" width="55.6640625" style="47" customWidth="1"/>
    <col min="771" max="771" width="20" style="47" customWidth="1"/>
    <col min="772" max="772" width="14.33203125" style="47" customWidth="1"/>
    <col min="773" max="1025" width="11.44140625" style="47"/>
    <col min="1026" max="1026" width="55.6640625" style="47" customWidth="1"/>
    <col min="1027" max="1027" width="20" style="47" customWidth="1"/>
    <col min="1028" max="1028" width="14.33203125" style="47" customWidth="1"/>
    <col min="1029" max="1281" width="11.44140625" style="47"/>
    <col min="1282" max="1282" width="55.6640625" style="47" customWidth="1"/>
    <col min="1283" max="1283" width="20" style="47" customWidth="1"/>
    <col min="1284" max="1284" width="14.33203125" style="47" customWidth="1"/>
    <col min="1285" max="1537" width="11.44140625" style="47"/>
    <col min="1538" max="1538" width="55.6640625" style="47" customWidth="1"/>
    <col min="1539" max="1539" width="20" style="47" customWidth="1"/>
    <col min="1540" max="1540" width="14.33203125" style="47" customWidth="1"/>
    <col min="1541" max="1793" width="11.44140625" style="47"/>
    <col min="1794" max="1794" width="55.6640625" style="47" customWidth="1"/>
    <col min="1795" max="1795" width="20" style="47" customWidth="1"/>
    <col min="1796" max="1796" width="14.33203125" style="47" customWidth="1"/>
    <col min="1797" max="2049" width="11.44140625" style="47"/>
    <col min="2050" max="2050" width="55.6640625" style="47" customWidth="1"/>
    <col min="2051" max="2051" width="20" style="47" customWidth="1"/>
    <col min="2052" max="2052" width="14.33203125" style="47" customWidth="1"/>
    <col min="2053" max="2305" width="11.44140625" style="47"/>
    <col min="2306" max="2306" width="55.6640625" style="47" customWidth="1"/>
    <col min="2307" max="2307" width="20" style="47" customWidth="1"/>
    <col min="2308" max="2308" width="14.33203125" style="47" customWidth="1"/>
    <col min="2309" max="2561" width="11.44140625" style="47"/>
    <col min="2562" max="2562" width="55.6640625" style="47" customWidth="1"/>
    <col min="2563" max="2563" width="20" style="47" customWidth="1"/>
    <col min="2564" max="2564" width="14.33203125" style="47" customWidth="1"/>
    <col min="2565" max="2817" width="11.44140625" style="47"/>
    <col min="2818" max="2818" width="55.6640625" style="47" customWidth="1"/>
    <col min="2819" max="2819" width="20" style="47" customWidth="1"/>
    <col min="2820" max="2820" width="14.33203125" style="47" customWidth="1"/>
    <col min="2821" max="3073" width="11.44140625" style="47"/>
    <col min="3074" max="3074" width="55.6640625" style="47" customWidth="1"/>
    <col min="3075" max="3075" width="20" style="47" customWidth="1"/>
    <col min="3076" max="3076" width="14.33203125" style="47" customWidth="1"/>
    <col min="3077" max="3329" width="11.44140625" style="47"/>
    <col min="3330" max="3330" width="55.6640625" style="47" customWidth="1"/>
    <col min="3331" max="3331" width="20" style="47" customWidth="1"/>
    <col min="3332" max="3332" width="14.33203125" style="47" customWidth="1"/>
    <col min="3333" max="3585" width="11.44140625" style="47"/>
    <col min="3586" max="3586" width="55.6640625" style="47" customWidth="1"/>
    <col min="3587" max="3587" width="20" style="47" customWidth="1"/>
    <col min="3588" max="3588" width="14.33203125" style="47" customWidth="1"/>
    <col min="3589" max="3841" width="11.44140625" style="47"/>
    <col min="3842" max="3842" width="55.6640625" style="47" customWidth="1"/>
    <col min="3843" max="3843" width="20" style="47" customWidth="1"/>
    <col min="3844" max="3844" width="14.33203125" style="47" customWidth="1"/>
    <col min="3845" max="4097" width="11.44140625" style="47"/>
    <col min="4098" max="4098" width="55.6640625" style="47" customWidth="1"/>
    <col min="4099" max="4099" width="20" style="47" customWidth="1"/>
    <col min="4100" max="4100" width="14.33203125" style="47" customWidth="1"/>
    <col min="4101" max="4353" width="11.44140625" style="47"/>
    <col min="4354" max="4354" width="55.6640625" style="47" customWidth="1"/>
    <col min="4355" max="4355" width="20" style="47" customWidth="1"/>
    <col min="4356" max="4356" width="14.33203125" style="47" customWidth="1"/>
    <col min="4357" max="4609" width="11.44140625" style="47"/>
    <col min="4610" max="4610" width="55.6640625" style="47" customWidth="1"/>
    <col min="4611" max="4611" width="20" style="47" customWidth="1"/>
    <col min="4612" max="4612" width="14.33203125" style="47" customWidth="1"/>
    <col min="4613" max="4865" width="11.44140625" style="47"/>
    <col min="4866" max="4866" width="55.6640625" style="47" customWidth="1"/>
    <col min="4867" max="4867" width="20" style="47" customWidth="1"/>
    <col min="4868" max="4868" width="14.33203125" style="47" customWidth="1"/>
    <col min="4869" max="5121" width="11.44140625" style="47"/>
    <col min="5122" max="5122" width="55.6640625" style="47" customWidth="1"/>
    <col min="5123" max="5123" width="20" style="47" customWidth="1"/>
    <col min="5124" max="5124" width="14.33203125" style="47" customWidth="1"/>
    <col min="5125" max="5377" width="11.44140625" style="47"/>
    <col min="5378" max="5378" width="55.6640625" style="47" customWidth="1"/>
    <col min="5379" max="5379" width="20" style="47" customWidth="1"/>
    <col min="5380" max="5380" width="14.33203125" style="47" customWidth="1"/>
    <col min="5381" max="5633" width="11.44140625" style="47"/>
    <col min="5634" max="5634" width="55.6640625" style="47" customWidth="1"/>
    <col min="5635" max="5635" width="20" style="47" customWidth="1"/>
    <col min="5636" max="5636" width="14.33203125" style="47" customWidth="1"/>
    <col min="5637" max="5889" width="11.44140625" style="47"/>
    <col min="5890" max="5890" width="55.6640625" style="47" customWidth="1"/>
    <col min="5891" max="5891" width="20" style="47" customWidth="1"/>
    <col min="5892" max="5892" width="14.33203125" style="47" customWidth="1"/>
    <col min="5893" max="6145" width="11.44140625" style="47"/>
    <col min="6146" max="6146" width="55.6640625" style="47" customWidth="1"/>
    <col min="6147" max="6147" width="20" style="47" customWidth="1"/>
    <col min="6148" max="6148" width="14.33203125" style="47" customWidth="1"/>
    <col min="6149" max="6401" width="11.44140625" style="47"/>
    <col min="6402" max="6402" width="55.6640625" style="47" customWidth="1"/>
    <col min="6403" max="6403" width="20" style="47" customWidth="1"/>
    <col min="6404" max="6404" width="14.33203125" style="47" customWidth="1"/>
    <col min="6405" max="6657" width="11.44140625" style="47"/>
    <col min="6658" max="6658" width="55.6640625" style="47" customWidth="1"/>
    <col min="6659" max="6659" width="20" style="47" customWidth="1"/>
    <col min="6660" max="6660" width="14.33203125" style="47" customWidth="1"/>
    <col min="6661" max="6913" width="11.44140625" style="47"/>
    <col min="6914" max="6914" width="55.6640625" style="47" customWidth="1"/>
    <col min="6915" max="6915" width="20" style="47" customWidth="1"/>
    <col min="6916" max="6916" width="14.33203125" style="47" customWidth="1"/>
    <col min="6917" max="7169" width="11.44140625" style="47"/>
    <col min="7170" max="7170" width="55.6640625" style="47" customWidth="1"/>
    <col min="7171" max="7171" width="20" style="47" customWidth="1"/>
    <col min="7172" max="7172" width="14.33203125" style="47" customWidth="1"/>
    <col min="7173" max="7425" width="11.44140625" style="47"/>
    <col min="7426" max="7426" width="55.6640625" style="47" customWidth="1"/>
    <col min="7427" max="7427" width="20" style="47" customWidth="1"/>
    <col min="7428" max="7428" width="14.33203125" style="47" customWidth="1"/>
    <col min="7429" max="7681" width="11.44140625" style="47"/>
    <col min="7682" max="7682" width="55.6640625" style="47" customWidth="1"/>
    <col min="7683" max="7683" width="20" style="47" customWidth="1"/>
    <col min="7684" max="7684" width="14.33203125" style="47" customWidth="1"/>
    <col min="7685" max="7937" width="11.44140625" style="47"/>
    <col min="7938" max="7938" width="55.6640625" style="47" customWidth="1"/>
    <col min="7939" max="7939" width="20" style="47" customWidth="1"/>
    <col min="7940" max="7940" width="14.33203125" style="47" customWidth="1"/>
    <col min="7941" max="8193" width="11.44140625" style="47"/>
    <col min="8194" max="8194" width="55.6640625" style="47" customWidth="1"/>
    <col min="8195" max="8195" width="20" style="47" customWidth="1"/>
    <col min="8196" max="8196" width="14.33203125" style="47" customWidth="1"/>
    <col min="8197" max="8449" width="11.44140625" style="47"/>
    <col min="8450" max="8450" width="55.6640625" style="47" customWidth="1"/>
    <col min="8451" max="8451" width="20" style="47" customWidth="1"/>
    <col min="8452" max="8452" width="14.33203125" style="47" customWidth="1"/>
    <col min="8453" max="8705" width="11.44140625" style="47"/>
    <col min="8706" max="8706" width="55.6640625" style="47" customWidth="1"/>
    <col min="8707" max="8707" width="20" style="47" customWidth="1"/>
    <col min="8708" max="8708" width="14.33203125" style="47" customWidth="1"/>
    <col min="8709" max="8961" width="11.44140625" style="47"/>
    <col min="8962" max="8962" width="55.6640625" style="47" customWidth="1"/>
    <col min="8963" max="8963" width="20" style="47" customWidth="1"/>
    <col min="8964" max="8964" width="14.33203125" style="47" customWidth="1"/>
    <col min="8965" max="9217" width="11.44140625" style="47"/>
    <col min="9218" max="9218" width="55.6640625" style="47" customWidth="1"/>
    <col min="9219" max="9219" width="20" style="47" customWidth="1"/>
    <col min="9220" max="9220" width="14.33203125" style="47" customWidth="1"/>
    <col min="9221" max="9473" width="11.44140625" style="47"/>
    <col min="9474" max="9474" width="55.6640625" style="47" customWidth="1"/>
    <col min="9475" max="9475" width="20" style="47" customWidth="1"/>
    <col min="9476" max="9476" width="14.33203125" style="47" customWidth="1"/>
    <col min="9477" max="9729" width="11.44140625" style="47"/>
    <col min="9730" max="9730" width="55.6640625" style="47" customWidth="1"/>
    <col min="9731" max="9731" width="20" style="47" customWidth="1"/>
    <col min="9732" max="9732" width="14.33203125" style="47" customWidth="1"/>
    <col min="9733" max="9985" width="11.44140625" style="47"/>
    <col min="9986" max="9986" width="55.6640625" style="47" customWidth="1"/>
    <col min="9987" max="9987" width="20" style="47" customWidth="1"/>
    <col min="9988" max="9988" width="14.33203125" style="47" customWidth="1"/>
    <col min="9989" max="10241" width="11.44140625" style="47"/>
    <col min="10242" max="10242" width="55.6640625" style="47" customWidth="1"/>
    <col min="10243" max="10243" width="20" style="47" customWidth="1"/>
    <col min="10244" max="10244" width="14.33203125" style="47" customWidth="1"/>
    <col min="10245" max="10497" width="11.44140625" style="47"/>
    <col min="10498" max="10498" width="55.6640625" style="47" customWidth="1"/>
    <col min="10499" max="10499" width="20" style="47" customWidth="1"/>
    <col min="10500" max="10500" width="14.33203125" style="47" customWidth="1"/>
    <col min="10501" max="10753" width="11.44140625" style="47"/>
    <col min="10754" max="10754" width="55.6640625" style="47" customWidth="1"/>
    <col min="10755" max="10755" width="20" style="47" customWidth="1"/>
    <col min="10756" max="10756" width="14.33203125" style="47" customWidth="1"/>
    <col min="10757" max="11009" width="11.44140625" style="47"/>
    <col min="11010" max="11010" width="55.6640625" style="47" customWidth="1"/>
    <col min="11011" max="11011" width="20" style="47" customWidth="1"/>
    <col min="11012" max="11012" width="14.33203125" style="47" customWidth="1"/>
    <col min="11013" max="11265" width="11.44140625" style="47"/>
    <col min="11266" max="11266" width="55.6640625" style="47" customWidth="1"/>
    <col min="11267" max="11267" width="20" style="47" customWidth="1"/>
    <col min="11268" max="11268" width="14.33203125" style="47" customWidth="1"/>
    <col min="11269" max="11521" width="11.44140625" style="47"/>
    <col min="11522" max="11522" width="55.6640625" style="47" customWidth="1"/>
    <col min="11523" max="11523" width="20" style="47" customWidth="1"/>
    <col min="11524" max="11524" width="14.33203125" style="47" customWidth="1"/>
    <col min="11525" max="11777" width="11.44140625" style="47"/>
    <col min="11778" max="11778" width="55.6640625" style="47" customWidth="1"/>
    <col min="11779" max="11779" width="20" style="47" customWidth="1"/>
    <col min="11780" max="11780" width="14.33203125" style="47" customWidth="1"/>
    <col min="11781" max="12033" width="11.44140625" style="47"/>
    <col min="12034" max="12034" width="55.6640625" style="47" customWidth="1"/>
    <col min="12035" max="12035" width="20" style="47" customWidth="1"/>
    <col min="12036" max="12036" width="14.33203125" style="47" customWidth="1"/>
    <col min="12037" max="12289" width="11.44140625" style="47"/>
    <col min="12290" max="12290" width="55.6640625" style="47" customWidth="1"/>
    <col min="12291" max="12291" width="20" style="47" customWidth="1"/>
    <col min="12292" max="12292" width="14.33203125" style="47" customWidth="1"/>
    <col min="12293" max="12545" width="11.44140625" style="47"/>
    <col min="12546" max="12546" width="55.6640625" style="47" customWidth="1"/>
    <col min="12547" max="12547" width="20" style="47" customWidth="1"/>
    <col min="12548" max="12548" width="14.33203125" style="47" customWidth="1"/>
    <col min="12549" max="12801" width="11.44140625" style="47"/>
    <col min="12802" max="12802" width="55.6640625" style="47" customWidth="1"/>
    <col min="12803" max="12803" width="20" style="47" customWidth="1"/>
    <col min="12804" max="12804" width="14.33203125" style="47" customWidth="1"/>
    <col min="12805" max="13057" width="11.44140625" style="47"/>
    <col min="13058" max="13058" width="55.6640625" style="47" customWidth="1"/>
    <col min="13059" max="13059" width="20" style="47" customWidth="1"/>
    <col min="13060" max="13060" width="14.33203125" style="47" customWidth="1"/>
    <col min="13061" max="13313" width="11.44140625" style="47"/>
    <col min="13314" max="13314" width="55.6640625" style="47" customWidth="1"/>
    <col min="13315" max="13315" width="20" style="47" customWidth="1"/>
    <col min="13316" max="13316" width="14.33203125" style="47" customWidth="1"/>
    <col min="13317" max="13569" width="11.44140625" style="47"/>
    <col min="13570" max="13570" width="55.6640625" style="47" customWidth="1"/>
    <col min="13571" max="13571" width="20" style="47" customWidth="1"/>
    <col min="13572" max="13572" width="14.33203125" style="47" customWidth="1"/>
    <col min="13573" max="13825" width="11.44140625" style="47"/>
    <col min="13826" max="13826" width="55.6640625" style="47" customWidth="1"/>
    <col min="13827" max="13827" width="20" style="47" customWidth="1"/>
    <col min="13828" max="13828" width="14.33203125" style="47" customWidth="1"/>
    <col min="13829" max="14081" width="11.44140625" style="47"/>
    <col min="14082" max="14082" width="55.6640625" style="47" customWidth="1"/>
    <col min="14083" max="14083" width="20" style="47" customWidth="1"/>
    <col min="14084" max="14084" width="14.33203125" style="47" customWidth="1"/>
    <col min="14085" max="14337" width="11.44140625" style="47"/>
    <col min="14338" max="14338" width="55.6640625" style="47" customWidth="1"/>
    <col min="14339" max="14339" width="20" style="47" customWidth="1"/>
    <col min="14340" max="14340" width="14.33203125" style="47" customWidth="1"/>
    <col min="14341" max="14593" width="11.44140625" style="47"/>
    <col min="14594" max="14594" width="55.6640625" style="47" customWidth="1"/>
    <col min="14595" max="14595" width="20" style="47" customWidth="1"/>
    <col min="14596" max="14596" width="14.33203125" style="47" customWidth="1"/>
    <col min="14597" max="14849" width="11.44140625" style="47"/>
    <col min="14850" max="14850" width="55.6640625" style="47" customWidth="1"/>
    <col min="14851" max="14851" width="20" style="47" customWidth="1"/>
    <col min="14852" max="14852" width="14.33203125" style="47" customWidth="1"/>
    <col min="14853" max="15105" width="11.44140625" style="47"/>
    <col min="15106" max="15106" width="55.6640625" style="47" customWidth="1"/>
    <col min="15107" max="15107" width="20" style="47" customWidth="1"/>
    <col min="15108" max="15108" width="14.33203125" style="47" customWidth="1"/>
    <col min="15109" max="15361" width="11.44140625" style="47"/>
    <col min="15362" max="15362" width="55.6640625" style="47" customWidth="1"/>
    <col min="15363" max="15363" width="20" style="47" customWidth="1"/>
    <col min="15364" max="15364" width="14.33203125" style="47" customWidth="1"/>
    <col min="15365" max="15617" width="11.44140625" style="47"/>
    <col min="15618" max="15618" width="55.6640625" style="47" customWidth="1"/>
    <col min="15619" max="15619" width="20" style="47" customWidth="1"/>
    <col min="15620" max="15620" width="14.33203125" style="47" customWidth="1"/>
    <col min="15621" max="15873" width="11.44140625" style="47"/>
    <col min="15874" max="15874" width="55.6640625" style="47" customWidth="1"/>
    <col min="15875" max="15875" width="20" style="47" customWidth="1"/>
    <col min="15876" max="15876" width="14.33203125" style="47" customWidth="1"/>
    <col min="15877" max="16129" width="11.44140625" style="47"/>
    <col min="16130" max="16130" width="55.6640625" style="47" customWidth="1"/>
    <col min="16131" max="16131" width="20" style="47" customWidth="1"/>
    <col min="16132" max="16132" width="14.33203125" style="47" customWidth="1"/>
    <col min="16133" max="16384" width="11.44140625" style="47"/>
  </cols>
  <sheetData>
    <row r="2" spans="1:4" ht="23.1" customHeight="1" x14ac:dyDescent="0.25">
      <c r="A2" s="402" t="s">
        <v>716</v>
      </c>
      <c r="B2" s="402"/>
      <c r="C2" s="402"/>
      <c r="D2" s="402"/>
    </row>
    <row r="3" spans="1:4" ht="14.4" x14ac:dyDescent="0.3">
      <c r="A3" s="100"/>
      <c r="B3" s="101"/>
      <c r="C3" s="100"/>
      <c r="D3" s="100"/>
    </row>
    <row r="4" spans="1:4" x14ac:dyDescent="0.25">
      <c r="A4" s="102" t="s">
        <v>400</v>
      </c>
      <c r="B4" s="102" t="s">
        <v>401</v>
      </c>
      <c r="C4" s="103" t="s">
        <v>402</v>
      </c>
      <c r="D4" s="102" t="s">
        <v>403</v>
      </c>
    </row>
    <row r="5" spans="1:4" ht="66.75" customHeight="1" x14ac:dyDescent="0.25">
      <c r="A5" s="104"/>
      <c r="B5" s="89"/>
      <c r="C5" s="105"/>
      <c r="D5" s="106"/>
    </row>
    <row r="6" spans="1:4" ht="66.75" customHeight="1" x14ac:dyDescent="0.25">
      <c r="A6" s="104"/>
      <c r="B6" s="89"/>
      <c r="C6" s="105"/>
      <c r="D6" s="106"/>
    </row>
    <row r="7" spans="1:4" ht="75" customHeight="1" x14ac:dyDescent="0.25">
      <c r="A7" s="107"/>
      <c r="B7" s="108"/>
      <c r="C7" s="105"/>
      <c r="D7" s="106"/>
    </row>
  </sheetData>
  <mergeCells count="1">
    <mergeCell ref="A2:D2"/>
  </mergeCells>
  <printOptions horizontalCentered="1"/>
  <pageMargins left="0.39370078740157483" right="0.39370078740157483" top="0.39370078740157483" bottom="0.39370078740157483" header="0.31496062992125984" footer="0.31496062992125984"/>
  <pageSetup scale="9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3:C15"/>
  <sheetViews>
    <sheetView workbookViewId="0">
      <selection activeCell="C17" sqref="C17"/>
    </sheetView>
  </sheetViews>
  <sheetFormatPr baseColWidth="10" defaultRowHeight="14.4" x14ac:dyDescent="0.3"/>
  <cols>
    <col min="3" max="3" width="21.6640625" customWidth="1"/>
  </cols>
  <sheetData>
    <row r="3" spans="3:3" x14ac:dyDescent="0.3">
      <c r="C3" s="132" t="s">
        <v>693</v>
      </c>
    </row>
    <row r="4" spans="3:3" x14ac:dyDescent="0.3">
      <c r="C4" t="s">
        <v>420</v>
      </c>
    </row>
    <row r="5" spans="3:3" x14ac:dyDescent="0.3">
      <c r="C5" t="s">
        <v>672</v>
      </c>
    </row>
    <row r="6" spans="3:3" x14ac:dyDescent="0.3">
      <c r="C6" t="s">
        <v>697</v>
      </c>
    </row>
    <row r="7" spans="3:3" x14ac:dyDescent="0.3">
      <c r="C7" t="s">
        <v>695</v>
      </c>
    </row>
    <row r="8" spans="3:3" x14ac:dyDescent="0.3">
      <c r="C8" t="s">
        <v>422</v>
      </c>
    </row>
    <row r="9" spans="3:3" x14ac:dyDescent="0.3">
      <c r="C9" t="s">
        <v>696</v>
      </c>
    </row>
    <row r="10" spans="3:3" x14ac:dyDescent="0.3">
      <c r="C10" t="s">
        <v>719</v>
      </c>
    </row>
    <row r="11" spans="3:3" x14ac:dyDescent="0.3">
      <c r="C11" t="s">
        <v>698</v>
      </c>
    </row>
    <row r="12" spans="3:3" x14ac:dyDescent="0.3">
      <c r="C12" t="s">
        <v>508</v>
      </c>
    </row>
    <row r="13" spans="3:3" x14ac:dyDescent="0.3">
      <c r="C13" t="s">
        <v>711</v>
      </c>
    </row>
    <row r="14" spans="3:3" x14ac:dyDescent="0.3">
      <c r="C14" t="s">
        <v>712</v>
      </c>
    </row>
    <row r="15" spans="3:3" x14ac:dyDescent="0.3">
      <c r="C15" t="s">
        <v>733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2:F47"/>
  <sheetViews>
    <sheetView tabSelected="1" topLeftCell="A18" zoomScale="80" zoomScaleNormal="80" zoomScaleSheetLayoutView="130" workbookViewId="0">
      <selection activeCell="C22" sqref="C22:F22"/>
    </sheetView>
  </sheetViews>
  <sheetFormatPr baseColWidth="10" defaultColWidth="11.44140625" defaultRowHeight="13.8" x14ac:dyDescent="0.25"/>
  <cols>
    <col min="1" max="1" width="5.6640625" style="47" customWidth="1"/>
    <col min="2" max="2" width="29.6640625" style="47" customWidth="1"/>
    <col min="3" max="6" width="42.44140625" style="47" customWidth="1"/>
    <col min="7" max="7" width="4.33203125" style="47" customWidth="1"/>
    <col min="8" max="8" width="28.33203125" style="47" customWidth="1"/>
    <col min="9" max="16384" width="11.44140625" style="47"/>
  </cols>
  <sheetData>
    <row r="2" spans="2:6" ht="61.5" customHeight="1" x14ac:dyDescent="0.25"/>
    <row r="3" spans="2:6" ht="9" customHeight="1" x14ac:dyDescent="0.25"/>
    <row r="4" spans="2:6" ht="26.25" customHeight="1" x14ac:dyDescent="0.25">
      <c r="B4" s="148" t="s">
        <v>737</v>
      </c>
      <c r="C4" s="148"/>
      <c r="D4" s="148"/>
      <c r="E4" s="148"/>
      <c r="F4" s="148"/>
    </row>
    <row r="5" spans="2:6" ht="17.25" customHeight="1" x14ac:dyDescent="0.25">
      <c r="B5" s="48"/>
      <c r="C5" s="48"/>
      <c r="D5" s="48"/>
      <c r="E5" s="48"/>
      <c r="F5" s="48"/>
    </row>
    <row r="6" spans="2:6" ht="130.5" customHeight="1" x14ac:dyDescent="0.25">
      <c r="B6" s="149" t="s">
        <v>487</v>
      </c>
      <c r="C6" s="149"/>
      <c r="D6" s="149"/>
      <c r="E6" s="149"/>
      <c r="F6" s="149"/>
    </row>
    <row r="7" spans="2:6" x14ac:dyDescent="0.25">
      <c r="B7" s="49"/>
      <c r="C7" s="49"/>
      <c r="D7" s="49"/>
      <c r="E7" s="49"/>
      <c r="F7" s="49"/>
    </row>
    <row r="8" spans="2:6" ht="22.5" customHeight="1" x14ac:dyDescent="0.25">
      <c r="B8" s="148" t="s">
        <v>351</v>
      </c>
      <c r="C8" s="148"/>
      <c r="D8" s="148"/>
      <c r="E8" s="148"/>
      <c r="F8" s="148"/>
    </row>
    <row r="9" spans="2:6" ht="17.25" customHeight="1" x14ac:dyDescent="0.25">
      <c r="B9" s="48"/>
      <c r="C9" s="48"/>
      <c r="D9" s="48"/>
      <c r="E9" s="48"/>
      <c r="F9" s="48"/>
    </row>
    <row r="10" spans="2:6" ht="147.75" customHeight="1" x14ac:dyDescent="0.25">
      <c r="B10" s="149" t="s">
        <v>738</v>
      </c>
      <c r="C10" s="149"/>
      <c r="D10" s="149"/>
      <c r="E10" s="149"/>
      <c r="F10" s="149"/>
    </row>
    <row r="11" spans="2:6" ht="17.25" customHeight="1" x14ac:dyDescent="0.25">
      <c r="B11" s="48"/>
      <c r="C11" s="48"/>
      <c r="D11" s="48"/>
      <c r="E11" s="48"/>
      <c r="F11" s="48"/>
    </row>
    <row r="12" spans="2:6" ht="29.25" customHeight="1" x14ac:dyDescent="0.25">
      <c r="B12" s="148" t="s">
        <v>476</v>
      </c>
      <c r="C12" s="148"/>
      <c r="D12" s="148"/>
      <c r="E12" s="148"/>
      <c r="F12" s="148"/>
    </row>
    <row r="13" spans="2:6" ht="18.75" customHeight="1" x14ac:dyDescent="0.25">
      <c r="B13" s="48" t="s">
        <v>399</v>
      </c>
      <c r="C13" s="48"/>
      <c r="D13" s="48"/>
      <c r="E13" s="48"/>
      <c r="F13" s="48"/>
    </row>
    <row r="14" spans="2:6" ht="42" customHeight="1" x14ac:dyDescent="0.25">
      <c r="B14" s="147" t="s">
        <v>477</v>
      </c>
      <c r="C14" s="147"/>
      <c r="D14" s="147"/>
      <c r="E14" s="147"/>
      <c r="F14" s="147"/>
    </row>
    <row r="15" spans="2:6" ht="72.75" customHeight="1" x14ac:dyDescent="0.25">
      <c r="B15" s="147"/>
      <c r="C15" s="147"/>
      <c r="D15" s="147"/>
      <c r="E15" s="147"/>
      <c r="F15" s="147"/>
    </row>
    <row r="16" spans="2:6" x14ac:dyDescent="0.25">
      <c r="B16" s="49"/>
      <c r="C16" s="49"/>
      <c r="D16" s="49"/>
      <c r="E16" s="49"/>
      <c r="F16" s="49"/>
    </row>
    <row r="17" spans="2:6" ht="29.25" customHeight="1" x14ac:dyDescent="0.25">
      <c r="B17" s="148" t="s">
        <v>474</v>
      </c>
      <c r="C17" s="148"/>
      <c r="D17" s="148"/>
      <c r="E17" s="148"/>
      <c r="F17" s="148"/>
    </row>
    <row r="18" spans="2:6" ht="18.75" customHeight="1" x14ac:dyDescent="0.25">
      <c r="B18" s="48" t="s">
        <v>399</v>
      </c>
      <c r="C18" s="48"/>
      <c r="D18" s="48"/>
      <c r="E18" s="48"/>
      <c r="F18" s="48"/>
    </row>
    <row r="19" spans="2:6" ht="34.5" customHeight="1" x14ac:dyDescent="0.25">
      <c r="B19" s="147" t="s">
        <v>475</v>
      </c>
      <c r="C19" s="147"/>
      <c r="D19" s="147"/>
      <c r="E19" s="147"/>
      <c r="F19" s="147"/>
    </row>
    <row r="20" spans="2:6" ht="104.25" customHeight="1" x14ac:dyDescent="0.25">
      <c r="B20" s="147"/>
      <c r="C20" s="147"/>
      <c r="D20" s="147"/>
      <c r="E20" s="147"/>
      <c r="F20" s="147"/>
    </row>
    <row r="21" spans="2:6" ht="31.5" customHeight="1" x14ac:dyDescent="0.25">
      <c r="B21" s="148" t="s">
        <v>769</v>
      </c>
      <c r="C21" s="148"/>
      <c r="D21" s="148"/>
      <c r="E21" s="148"/>
      <c r="F21" s="148"/>
    </row>
    <row r="22" spans="2:6" ht="48.75" customHeight="1" x14ac:dyDescent="0.25">
      <c r="B22" s="50" t="s">
        <v>770</v>
      </c>
      <c r="C22" s="150" t="s">
        <v>771</v>
      </c>
      <c r="D22" s="150"/>
      <c r="E22" s="150"/>
      <c r="F22" s="150"/>
    </row>
    <row r="23" spans="2:6" x14ac:dyDescent="0.25">
      <c r="B23" s="49"/>
      <c r="C23" s="49"/>
      <c r="D23" s="49"/>
      <c r="E23" s="49"/>
      <c r="F23" s="49"/>
    </row>
    <row r="24" spans="2:6" x14ac:dyDescent="0.25">
      <c r="B24" s="49"/>
      <c r="C24" s="49"/>
      <c r="D24" s="49"/>
      <c r="E24" s="49"/>
      <c r="F24" s="49"/>
    </row>
    <row r="25" spans="2:6" x14ac:dyDescent="0.25">
      <c r="B25" s="49"/>
      <c r="C25" s="49"/>
      <c r="D25" s="49"/>
      <c r="E25" s="49"/>
      <c r="F25" s="49"/>
    </row>
    <row r="26" spans="2:6" x14ac:dyDescent="0.25">
      <c r="B26" s="49"/>
      <c r="C26" s="49"/>
      <c r="D26" s="49"/>
      <c r="E26" s="49"/>
      <c r="F26" s="49"/>
    </row>
    <row r="27" spans="2:6" x14ac:dyDescent="0.25">
      <c r="B27" s="49"/>
      <c r="C27" s="49"/>
      <c r="D27" s="49"/>
      <c r="E27" s="49"/>
      <c r="F27" s="49"/>
    </row>
    <row r="28" spans="2:6" x14ac:dyDescent="0.25">
      <c r="B28" s="49"/>
      <c r="C28" s="49"/>
      <c r="D28" s="49"/>
      <c r="E28" s="49"/>
      <c r="F28" s="49"/>
    </row>
    <row r="29" spans="2:6" x14ac:dyDescent="0.25">
      <c r="B29" s="49"/>
      <c r="C29" s="49"/>
      <c r="D29" s="49"/>
      <c r="E29" s="49"/>
      <c r="F29" s="49"/>
    </row>
    <row r="30" spans="2:6" x14ac:dyDescent="0.25">
      <c r="B30" s="49"/>
      <c r="C30" s="49"/>
      <c r="D30" s="49"/>
      <c r="E30" s="49"/>
      <c r="F30" s="49"/>
    </row>
    <row r="31" spans="2:6" x14ac:dyDescent="0.25">
      <c r="B31" s="49"/>
      <c r="C31" s="49"/>
      <c r="D31" s="49"/>
      <c r="E31" s="49"/>
      <c r="F31" s="49"/>
    </row>
    <row r="32" spans="2:6" x14ac:dyDescent="0.25">
      <c r="B32" s="49"/>
      <c r="C32" s="49"/>
      <c r="D32" s="49"/>
      <c r="E32" s="49"/>
      <c r="F32" s="49"/>
    </row>
    <row r="33" spans="2:6" x14ac:dyDescent="0.25">
      <c r="B33" s="49"/>
      <c r="C33" s="49"/>
      <c r="D33" s="49"/>
      <c r="E33" s="49"/>
      <c r="F33" s="49"/>
    </row>
    <row r="34" spans="2:6" x14ac:dyDescent="0.25">
      <c r="B34" s="49"/>
      <c r="C34" s="49"/>
      <c r="D34" s="49"/>
      <c r="E34" s="49"/>
      <c r="F34" s="49"/>
    </row>
    <row r="35" spans="2:6" x14ac:dyDescent="0.25">
      <c r="B35" s="49"/>
      <c r="C35" s="49"/>
      <c r="D35" s="49"/>
      <c r="E35" s="49"/>
      <c r="F35" s="49"/>
    </row>
    <row r="36" spans="2:6" x14ac:dyDescent="0.25">
      <c r="B36" s="49"/>
      <c r="C36" s="49"/>
      <c r="D36" s="49"/>
      <c r="E36" s="49"/>
      <c r="F36" s="49"/>
    </row>
    <row r="37" spans="2:6" x14ac:dyDescent="0.25">
      <c r="B37" s="49"/>
      <c r="C37" s="49"/>
      <c r="D37" s="49"/>
      <c r="E37" s="49"/>
      <c r="F37" s="49"/>
    </row>
    <row r="38" spans="2:6" x14ac:dyDescent="0.25">
      <c r="B38" s="49"/>
      <c r="C38" s="49"/>
      <c r="D38" s="49"/>
      <c r="E38" s="49"/>
      <c r="F38" s="49"/>
    </row>
    <row r="39" spans="2:6" x14ac:dyDescent="0.25">
      <c r="B39" s="49"/>
      <c r="C39" s="49"/>
      <c r="D39" s="49"/>
      <c r="E39" s="49"/>
      <c r="F39" s="49"/>
    </row>
    <row r="40" spans="2:6" x14ac:dyDescent="0.25">
      <c r="B40" s="49"/>
      <c r="C40" s="49"/>
      <c r="D40" s="49"/>
      <c r="E40" s="49"/>
      <c r="F40" s="49"/>
    </row>
    <row r="41" spans="2:6" x14ac:dyDescent="0.25">
      <c r="B41" s="49"/>
      <c r="C41" s="49"/>
      <c r="D41" s="49"/>
      <c r="E41" s="49"/>
      <c r="F41" s="49"/>
    </row>
    <row r="42" spans="2:6" x14ac:dyDescent="0.25">
      <c r="B42" s="49"/>
      <c r="C42" s="49"/>
      <c r="D42" s="49"/>
      <c r="E42" s="49"/>
      <c r="F42" s="49"/>
    </row>
    <row r="43" spans="2:6" x14ac:dyDescent="0.25">
      <c r="B43" s="49"/>
      <c r="C43" s="49"/>
      <c r="D43" s="49"/>
      <c r="E43" s="49"/>
      <c r="F43" s="49"/>
    </row>
    <row r="44" spans="2:6" x14ac:dyDescent="0.25">
      <c r="B44" s="49"/>
      <c r="C44" s="49"/>
      <c r="D44" s="49"/>
      <c r="E44" s="49"/>
      <c r="F44" s="49"/>
    </row>
    <row r="45" spans="2:6" x14ac:dyDescent="0.25">
      <c r="B45" s="49"/>
      <c r="C45" s="49"/>
      <c r="D45" s="49"/>
      <c r="E45" s="49"/>
      <c r="F45" s="49"/>
    </row>
    <row r="46" spans="2:6" x14ac:dyDescent="0.25">
      <c r="B46" s="49"/>
      <c r="C46" s="49"/>
      <c r="D46" s="49"/>
      <c r="E46" s="49"/>
      <c r="F46" s="49"/>
    </row>
    <row r="47" spans="2:6" x14ac:dyDescent="0.25">
      <c r="B47" s="49"/>
      <c r="C47" s="49"/>
      <c r="D47" s="49"/>
      <c r="E47" s="49"/>
      <c r="F47" s="49"/>
    </row>
  </sheetData>
  <mergeCells count="12">
    <mergeCell ref="B21:F21"/>
    <mergeCell ref="C22:F22"/>
    <mergeCell ref="B4:F4"/>
    <mergeCell ref="B6:F6"/>
    <mergeCell ref="B8:F8"/>
    <mergeCell ref="B10:F10"/>
    <mergeCell ref="B12:F12"/>
    <mergeCell ref="B15:F15"/>
    <mergeCell ref="B17:F17"/>
    <mergeCell ref="B19:F19"/>
    <mergeCell ref="B20:F20"/>
    <mergeCell ref="B14:F14"/>
  </mergeCells>
  <printOptions horizontalCentered="1"/>
  <pageMargins left="0.39370078740157483" right="0.39370078740157483" top="0.39370078740157483" bottom="0.74803149606299213" header="0.31496062992125984" footer="0.31496062992125984"/>
  <pageSetup scale="45" orientation="portrait" r:id="rId1"/>
  <headerFooter>
    <oddFooter>&amp;R &amp;"Arial,Normal"&amp;10Página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2:S89"/>
  <sheetViews>
    <sheetView workbookViewId="0">
      <pane xSplit="2" topLeftCell="K1" activePane="topRight" state="frozen"/>
      <selection activeCell="A9" sqref="A9"/>
      <selection pane="topRight" activeCell="Q11" sqref="Q11"/>
    </sheetView>
  </sheetViews>
  <sheetFormatPr baseColWidth="10" defaultColWidth="11.44140625" defaultRowHeight="13.8" x14ac:dyDescent="0.25"/>
  <cols>
    <col min="1" max="1" width="3.109375" style="3" customWidth="1"/>
    <col min="2" max="2" width="44.44140625" style="3" customWidth="1"/>
    <col min="3" max="7" width="20.6640625" style="3" customWidth="1"/>
    <col min="8" max="8" width="24.33203125" style="3" customWidth="1"/>
    <col min="9" max="13" width="20.6640625" style="3" customWidth="1"/>
    <col min="14" max="14" width="21.109375" style="3" customWidth="1"/>
    <col min="15" max="15" width="3.109375" style="3" customWidth="1"/>
    <col min="16" max="16" width="31.33203125" style="3" customWidth="1"/>
    <col min="17" max="17" width="16.33203125" style="3" customWidth="1"/>
    <col min="18" max="18" width="3.109375" style="3" customWidth="1"/>
    <col min="19" max="19" width="28.109375" style="3" customWidth="1"/>
    <col min="20" max="16384" width="11.44140625" style="3"/>
  </cols>
  <sheetData>
    <row r="2" spans="2:19" ht="36" customHeight="1" x14ac:dyDescent="0.25">
      <c r="B2" s="1" t="s">
        <v>34</v>
      </c>
      <c r="C2" s="159" t="s">
        <v>21</v>
      </c>
      <c r="D2" s="159"/>
      <c r="E2" s="159"/>
      <c r="F2" s="159"/>
      <c r="G2" s="159"/>
      <c r="H2" s="159"/>
      <c r="I2" s="159"/>
      <c r="J2" s="159"/>
      <c r="K2" s="159"/>
      <c r="L2" s="159"/>
      <c r="M2" s="159"/>
      <c r="N2" s="159"/>
      <c r="O2" s="2"/>
      <c r="R2" s="2"/>
    </row>
    <row r="3" spans="2:19" x14ac:dyDescent="0.25">
      <c r="C3" s="4"/>
      <c r="D3" s="4"/>
      <c r="E3" s="4"/>
      <c r="F3" s="4"/>
      <c r="G3" s="4"/>
      <c r="H3" s="4"/>
      <c r="I3" s="4"/>
      <c r="J3" s="4"/>
      <c r="K3" s="4"/>
      <c r="L3" s="4"/>
      <c r="M3" s="4"/>
      <c r="N3" s="4"/>
      <c r="O3" s="4"/>
      <c r="R3" s="4"/>
    </row>
    <row r="4" spans="2:19" ht="29.25" customHeight="1" x14ac:dyDescent="0.25">
      <c r="B4" s="1" t="s">
        <v>35</v>
      </c>
      <c r="C4" s="159" t="s">
        <v>23</v>
      </c>
      <c r="D4" s="159"/>
      <c r="E4" s="159"/>
      <c r="F4" s="159"/>
      <c r="G4" s="159"/>
      <c r="H4" s="159"/>
      <c r="I4" s="159"/>
      <c r="J4" s="159"/>
      <c r="K4" s="159"/>
      <c r="L4" s="159"/>
      <c r="M4" s="159"/>
      <c r="N4" s="159"/>
      <c r="O4" s="2"/>
      <c r="R4" s="2"/>
    </row>
    <row r="5" spans="2:19" ht="15" customHeight="1" x14ac:dyDescent="0.25">
      <c r="B5" s="5"/>
      <c r="C5" s="6"/>
      <c r="D5" s="6"/>
      <c r="E5" s="6"/>
      <c r="F5" s="6"/>
      <c r="G5" s="6"/>
      <c r="H5" s="6"/>
      <c r="I5" s="6"/>
      <c r="J5" s="6"/>
      <c r="K5" s="6"/>
      <c r="L5" s="6"/>
      <c r="M5" s="6"/>
      <c r="N5" s="6"/>
      <c r="O5" s="6"/>
      <c r="R5" s="6"/>
    </row>
    <row r="6" spans="2:19" ht="16.5" customHeight="1" x14ac:dyDescent="0.25">
      <c r="B6" s="160" t="s">
        <v>0</v>
      </c>
      <c r="C6" s="151" t="s">
        <v>13</v>
      </c>
      <c r="D6" s="152"/>
      <c r="E6" s="152"/>
      <c r="F6" s="153"/>
      <c r="G6" s="151" t="s">
        <v>2</v>
      </c>
      <c r="H6" s="152"/>
      <c r="I6" s="152"/>
      <c r="J6" s="152"/>
      <c r="K6" s="152"/>
      <c r="L6" s="152"/>
      <c r="M6" s="153"/>
      <c r="N6" s="154" t="s">
        <v>3</v>
      </c>
      <c r="O6" s="7"/>
      <c r="P6" s="158" t="s">
        <v>11</v>
      </c>
      <c r="Q6" s="158"/>
      <c r="R6" s="7"/>
    </row>
    <row r="7" spans="2:19" ht="31.5" customHeight="1" x14ac:dyDescent="0.25">
      <c r="B7" s="160"/>
      <c r="C7" s="20" t="s">
        <v>9</v>
      </c>
      <c r="D7" s="20" t="s">
        <v>10</v>
      </c>
      <c r="E7" s="20" t="s">
        <v>1</v>
      </c>
      <c r="F7" s="20" t="s">
        <v>16</v>
      </c>
      <c r="G7" s="20" t="s">
        <v>14</v>
      </c>
      <c r="H7" s="24" t="s">
        <v>15</v>
      </c>
      <c r="I7" s="20" t="s">
        <v>18</v>
      </c>
      <c r="J7" s="24" t="s">
        <v>17</v>
      </c>
      <c r="K7" s="20" t="s">
        <v>19</v>
      </c>
      <c r="L7" s="24" t="s">
        <v>20</v>
      </c>
      <c r="M7" s="20" t="s">
        <v>4</v>
      </c>
      <c r="N7" s="154"/>
      <c r="O7" s="7"/>
      <c r="P7" s="8" t="s">
        <v>26</v>
      </c>
      <c r="Q7" s="8" t="s">
        <v>5</v>
      </c>
      <c r="R7" s="7"/>
    </row>
    <row r="8" spans="2:19" ht="55.2" x14ac:dyDescent="0.25">
      <c r="B8" s="21" t="s">
        <v>24</v>
      </c>
      <c r="C8" s="9">
        <v>0</v>
      </c>
      <c r="D8" s="9">
        <v>0</v>
      </c>
      <c r="E8" s="9">
        <v>0</v>
      </c>
      <c r="F8" s="27">
        <f t="shared" ref="F8:F13" si="0">+C8+D8+E8</f>
        <v>0</v>
      </c>
      <c r="G8" s="9">
        <v>56000000000</v>
      </c>
      <c r="H8" s="28" t="s">
        <v>25</v>
      </c>
      <c r="I8" s="9">
        <v>0</v>
      </c>
      <c r="J8" s="9"/>
      <c r="K8" s="9">
        <v>0</v>
      </c>
      <c r="L8" s="9"/>
      <c r="M8" s="27">
        <f t="shared" ref="M8:M13" si="1">+G8+I8+K8</f>
        <v>56000000000</v>
      </c>
      <c r="N8" s="10">
        <f t="shared" ref="N8:N13" si="2">+C8+M8</f>
        <v>56000000000</v>
      </c>
      <c r="O8" s="11"/>
      <c r="P8" s="12" t="s">
        <v>22</v>
      </c>
      <c r="Q8" s="13">
        <f>43+133</f>
        <v>176</v>
      </c>
      <c r="R8" s="11"/>
      <c r="S8" s="26" t="s">
        <v>27</v>
      </c>
    </row>
    <row r="9" spans="2:19" ht="55.2" x14ac:dyDescent="0.25">
      <c r="B9" s="21" t="s">
        <v>28</v>
      </c>
      <c r="C9" s="9">
        <v>69061134999</v>
      </c>
      <c r="D9" s="9">
        <v>0</v>
      </c>
      <c r="E9" s="9">
        <v>0</v>
      </c>
      <c r="F9" s="27">
        <f t="shared" si="0"/>
        <v>69061134999</v>
      </c>
      <c r="G9" s="9">
        <v>0</v>
      </c>
      <c r="H9" s="9"/>
      <c r="I9" s="9">
        <v>0</v>
      </c>
      <c r="J9" s="9"/>
      <c r="K9" s="9">
        <v>0</v>
      </c>
      <c r="L9" s="9"/>
      <c r="M9" s="27">
        <f t="shared" si="1"/>
        <v>0</v>
      </c>
      <c r="N9" s="10">
        <f t="shared" si="2"/>
        <v>69061134999</v>
      </c>
      <c r="O9" s="11"/>
      <c r="P9" s="12" t="s">
        <v>22</v>
      </c>
      <c r="Q9" s="13">
        <v>1200</v>
      </c>
      <c r="R9" s="11"/>
    </row>
    <row r="10" spans="2:19" ht="55.2" x14ac:dyDescent="0.25">
      <c r="B10" s="21" t="s">
        <v>29</v>
      </c>
      <c r="C10" s="9">
        <v>0</v>
      </c>
      <c r="D10" s="9">
        <v>0</v>
      </c>
      <c r="E10" s="9">
        <v>0</v>
      </c>
      <c r="F10" s="27">
        <f t="shared" si="0"/>
        <v>0</v>
      </c>
      <c r="G10" s="9">
        <v>35604532699</v>
      </c>
      <c r="H10" s="28" t="s">
        <v>30</v>
      </c>
      <c r="I10" s="9">
        <v>0</v>
      </c>
      <c r="J10" s="9"/>
      <c r="K10" s="9">
        <v>0</v>
      </c>
      <c r="L10" s="9"/>
      <c r="M10" s="27">
        <f t="shared" si="1"/>
        <v>35604532699</v>
      </c>
      <c r="N10" s="10">
        <f t="shared" si="2"/>
        <v>35604532699</v>
      </c>
      <c r="O10" s="11"/>
      <c r="P10" s="12" t="s">
        <v>22</v>
      </c>
      <c r="Q10" s="13">
        <v>226</v>
      </c>
      <c r="R10" s="11"/>
    </row>
    <row r="11" spans="2:19" ht="45" x14ac:dyDescent="0.25">
      <c r="B11" s="21" t="s">
        <v>31</v>
      </c>
      <c r="C11" s="9">
        <v>0</v>
      </c>
      <c r="D11" s="9">
        <v>0</v>
      </c>
      <c r="E11" s="9">
        <v>0</v>
      </c>
      <c r="F11" s="27">
        <f t="shared" si="0"/>
        <v>0</v>
      </c>
      <c r="G11" s="9">
        <v>0</v>
      </c>
      <c r="H11" s="9"/>
      <c r="I11" s="9">
        <v>0</v>
      </c>
      <c r="J11" s="9"/>
      <c r="K11" s="9">
        <v>0</v>
      </c>
      <c r="L11" s="9"/>
      <c r="M11" s="27">
        <f t="shared" si="1"/>
        <v>0</v>
      </c>
      <c r="N11" s="10">
        <f t="shared" si="2"/>
        <v>0</v>
      </c>
      <c r="O11" s="11"/>
      <c r="P11" s="12"/>
      <c r="Q11" s="13"/>
      <c r="R11" s="11"/>
    </row>
    <row r="12" spans="2:19" ht="30" x14ac:dyDescent="0.25">
      <c r="B12" s="21" t="s">
        <v>32</v>
      </c>
      <c r="C12" s="9">
        <v>0</v>
      </c>
      <c r="D12" s="9">
        <v>0</v>
      </c>
      <c r="E12" s="9">
        <v>0</v>
      </c>
      <c r="F12" s="27">
        <f t="shared" si="0"/>
        <v>0</v>
      </c>
      <c r="G12" s="9">
        <v>0</v>
      </c>
      <c r="H12" s="9"/>
      <c r="I12" s="9">
        <v>0</v>
      </c>
      <c r="J12" s="9"/>
      <c r="K12" s="9">
        <v>0</v>
      </c>
      <c r="L12" s="9"/>
      <c r="M12" s="27">
        <f t="shared" si="1"/>
        <v>0</v>
      </c>
      <c r="N12" s="10">
        <f t="shared" si="2"/>
        <v>0</v>
      </c>
      <c r="O12" s="11"/>
      <c r="P12" s="12"/>
      <c r="Q12" s="13"/>
      <c r="R12" s="11"/>
    </row>
    <row r="13" spans="2:19" ht="55.2" x14ac:dyDescent="0.25">
      <c r="B13" s="21" t="s">
        <v>33</v>
      </c>
      <c r="C13" s="9">
        <v>0</v>
      </c>
      <c r="D13" s="9">
        <v>0</v>
      </c>
      <c r="E13" s="9">
        <v>0</v>
      </c>
      <c r="F13" s="27">
        <f t="shared" si="0"/>
        <v>0</v>
      </c>
      <c r="G13" s="9">
        <v>0</v>
      </c>
      <c r="H13" s="9"/>
      <c r="I13" s="9">
        <v>0</v>
      </c>
      <c r="J13" s="9"/>
      <c r="K13" s="9">
        <v>0</v>
      </c>
      <c r="L13" s="9"/>
      <c r="M13" s="27">
        <f t="shared" si="1"/>
        <v>0</v>
      </c>
      <c r="N13" s="10">
        <f t="shared" si="2"/>
        <v>0</v>
      </c>
      <c r="O13" s="11"/>
      <c r="P13" s="12" t="s">
        <v>22</v>
      </c>
      <c r="Q13" s="19"/>
      <c r="R13" s="11"/>
    </row>
    <row r="14" spans="2:19" ht="15.6" x14ac:dyDescent="0.25">
      <c r="B14" s="14" t="s">
        <v>6</v>
      </c>
      <c r="C14" s="15">
        <f>SUM(C8:C13)</f>
        <v>69061134999</v>
      </c>
      <c r="D14" s="15">
        <f>SUM(D8:D13)</f>
        <v>0</v>
      </c>
      <c r="E14" s="15">
        <f>SUM(E8:E13)</f>
        <v>0</v>
      </c>
      <c r="F14" s="15">
        <f>SUM(F8:F13)</f>
        <v>69061134999</v>
      </c>
      <c r="G14" s="15">
        <f>SUM(G8:G13)</f>
        <v>91604532699</v>
      </c>
      <c r="I14" s="15">
        <f>SUM(I8:I13)</f>
        <v>0</v>
      </c>
      <c r="K14" s="15">
        <f>SUM(K8:K13)</f>
        <v>0</v>
      </c>
      <c r="M14" s="15">
        <f>SUM(M8:M13)</f>
        <v>91604532699</v>
      </c>
      <c r="N14" s="15">
        <f>SUM(N8:N13)</f>
        <v>160665667698</v>
      </c>
      <c r="O14" s="16"/>
      <c r="Q14" s="29">
        <f>SUM(Q8:Q13)</f>
        <v>1602</v>
      </c>
      <c r="R14" s="16"/>
    </row>
    <row r="16" spans="2:19" ht="15.6" x14ac:dyDescent="0.25">
      <c r="B16" s="14" t="s">
        <v>12</v>
      </c>
      <c r="C16" s="17">
        <f>F14</f>
        <v>69061134999</v>
      </c>
      <c r="D16" s="22"/>
    </row>
    <row r="17" spans="1:17" ht="15.6" x14ac:dyDescent="0.25">
      <c r="B17" s="14" t="s">
        <v>7</v>
      </c>
      <c r="C17" s="17">
        <f>+M14</f>
        <v>91604532699</v>
      </c>
      <c r="D17" s="22"/>
    </row>
    <row r="18" spans="1:17" ht="15.6" x14ac:dyDescent="0.25">
      <c r="B18" s="14" t="s">
        <v>3</v>
      </c>
      <c r="C18" s="18">
        <f>+C16+C17</f>
        <v>160665667698</v>
      </c>
      <c r="D18" s="23"/>
    </row>
    <row r="20" spans="1:17" x14ac:dyDescent="0.25">
      <c r="A20" s="25"/>
      <c r="B20" s="25"/>
      <c r="C20" s="25"/>
      <c r="D20" s="25"/>
      <c r="E20" s="25"/>
      <c r="F20" s="25"/>
      <c r="G20" s="25"/>
      <c r="H20" s="25"/>
      <c r="I20" s="25"/>
      <c r="J20" s="25"/>
      <c r="K20" s="25"/>
      <c r="L20" s="25"/>
      <c r="M20" s="25"/>
      <c r="N20" s="25"/>
      <c r="O20" s="25"/>
      <c r="P20" s="25"/>
      <c r="Q20" s="25"/>
    </row>
    <row r="22" spans="1:17" ht="22.8" x14ac:dyDescent="0.25">
      <c r="B22" s="1" t="s">
        <v>36</v>
      </c>
      <c r="C22" s="159" t="s">
        <v>37</v>
      </c>
      <c r="D22" s="159"/>
      <c r="E22" s="159"/>
      <c r="F22" s="159"/>
      <c r="G22" s="159"/>
      <c r="H22" s="159"/>
      <c r="I22" s="159"/>
      <c r="J22" s="159"/>
      <c r="K22" s="159"/>
      <c r="L22" s="159"/>
      <c r="M22" s="159"/>
      <c r="N22" s="159"/>
      <c r="O22" s="2"/>
    </row>
    <row r="23" spans="1:17" ht="24.6" x14ac:dyDescent="0.25">
      <c r="B23" s="5"/>
      <c r="C23" s="6"/>
      <c r="D23" s="6"/>
      <c r="E23" s="6"/>
      <c r="F23" s="6"/>
      <c r="G23" s="6"/>
      <c r="H23" s="6"/>
      <c r="I23" s="6"/>
      <c r="J23" s="6"/>
      <c r="K23" s="6"/>
      <c r="L23" s="6"/>
      <c r="M23" s="6"/>
      <c r="N23" s="6"/>
      <c r="O23" s="6"/>
    </row>
    <row r="24" spans="1:17" ht="15.6" x14ac:dyDescent="0.25">
      <c r="B24" s="160" t="s">
        <v>0</v>
      </c>
      <c r="C24" s="151" t="s">
        <v>13</v>
      </c>
      <c r="D24" s="152"/>
      <c r="E24" s="152"/>
      <c r="F24" s="153"/>
      <c r="G24" s="151" t="s">
        <v>2</v>
      </c>
      <c r="H24" s="152"/>
      <c r="I24" s="152"/>
      <c r="J24" s="152"/>
      <c r="K24" s="152"/>
      <c r="L24" s="152"/>
      <c r="M24" s="153"/>
      <c r="N24" s="154" t="s">
        <v>3</v>
      </c>
      <c r="O24" s="7"/>
      <c r="P24" s="158" t="s">
        <v>11</v>
      </c>
      <c r="Q24" s="158"/>
    </row>
    <row r="25" spans="1:17" ht="31.2" x14ac:dyDescent="0.25">
      <c r="B25" s="160"/>
      <c r="C25" s="20" t="s">
        <v>9</v>
      </c>
      <c r="D25" s="20" t="s">
        <v>10</v>
      </c>
      <c r="E25" s="20" t="s">
        <v>1</v>
      </c>
      <c r="F25" s="20" t="s">
        <v>16</v>
      </c>
      <c r="G25" s="20" t="s">
        <v>14</v>
      </c>
      <c r="H25" s="24" t="s">
        <v>15</v>
      </c>
      <c r="I25" s="20" t="s">
        <v>18</v>
      </c>
      <c r="J25" s="24" t="s">
        <v>17</v>
      </c>
      <c r="K25" s="20" t="s">
        <v>19</v>
      </c>
      <c r="L25" s="24" t="s">
        <v>20</v>
      </c>
      <c r="M25" s="20" t="s">
        <v>4</v>
      </c>
      <c r="N25" s="154"/>
      <c r="O25" s="7"/>
      <c r="P25" s="8" t="s">
        <v>26</v>
      </c>
      <c r="Q25" s="8" t="s">
        <v>5</v>
      </c>
    </row>
    <row r="26" spans="1:17" ht="41.4" x14ac:dyDescent="0.25">
      <c r="B26" s="21" t="s">
        <v>38</v>
      </c>
      <c r="C26" s="9">
        <v>0</v>
      </c>
      <c r="D26" s="9">
        <v>0</v>
      </c>
      <c r="E26" s="9">
        <v>0</v>
      </c>
      <c r="F26" s="27">
        <v>0</v>
      </c>
      <c r="G26" s="9">
        <v>0</v>
      </c>
      <c r="H26" s="9"/>
      <c r="I26" s="9">
        <v>0</v>
      </c>
      <c r="J26" s="9"/>
      <c r="K26" s="9">
        <v>0</v>
      </c>
      <c r="L26" s="9"/>
      <c r="M26" s="9">
        <f>+G26+I26+K26</f>
        <v>0</v>
      </c>
      <c r="N26" s="30">
        <f>+F26+M26</f>
        <v>0</v>
      </c>
      <c r="O26" s="11"/>
      <c r="P26" s="12" t="s">
        <v>39</v>
      </c>
      <c r="Q26" s="32">
        <v>0.2</v>
      </c>
    </row>
    <row r="27" spans="1:17" ht="30" x14ac:dyDescent="0.25">
      <c r="B27" s="21" t="s">
        <v>40</v>
      </c>
      <c r="C27" s="9">
        <v>0</v>
      </c>
      <c r="D27" s="9">
        <v>0</v>
      </c>
      <c r="E27" s="9">
        <v>0</v>
      </c>
      <c r="F27" s="27">
        <f>+C27+D27+E27</f>
        <v>0</v>
      </c>
      <c r="G27" s="9">
        <v>0</v>
      </c>
      <c r="H27" s="9"/>
      <c r="I27" s="9">
        <v>0</v>
      </c>
      <c r="J27" s="9"/>
      <c r="K27" s="9">
        <v>0</v>
      </c>
      <c r="L27" s="9"/>
      <c r="M27" s="9">
        <f>+G27+I27+K27</f>
        <v>0</v>
      </c>
      <c r="N27" s="30">
        <f>+F27+M27</f>
        <v>0</v>
      </c>
      <c r="O27" s="11"/>
      <c r="P27" s="12"/>
      <c r="Q27" s="13"/>
    </row>
    <row r="28" spans="1:17" ht="30" x14ac:dyDescent="0.25">
      <c r="B28" s="21" t="s">
        <v>41</v>
      </c>
      <c r="C28" s="9">
        <v>0</v>
      </c>
      <c r="D28" s="9">
        <v>0</v>
      </c>
      <c r="E28" s="9">
        <v>0</v>
      </c>
      <c r="F28" s="27">
        <f>+C28+D28+E28</f>
        <v>0</v>
      </c>
      <c r="G28" s="9">
        <v>0</v>
      </c>
      <c r="H28" s="9"/>
      <c r="I28" s="9">
        <v>0</v>
      </c>
      <c r="J28" s="9"/>
      <c r="K28" s="9">
        <v>0</v>
      </c>
      <c r="L28" s="9"/>
      <c r="M28" s="9">
        <f>+G28+I28+K28</f>
        <v>0</v>
      </c>
      <c r="N28" s="30">
        <f>+F28+M28</f>
        <v>0</v>
      </c>
      <c r="O28" s="11"/>
      <c r="P28" s="12"/>
      <c r="Q28" s="13"/>
    </row>
    <row r="29" spans="1:17" ht="15.6" x14ac:dyDescent="0.25">
      <c r="B29" s="14" t="s">
        <v>6</v>
      </c>
      <c r="C29" s="15">
        <f>SUM(C26:C28)</f>
        <v>0</v>
      </c>
      <c r="D29" s="15">
        <f>SUM(D26:D28)</f>
        <v>0</v>
      </c>
      <c r="E29" s="15">
        <f>SUM(E26:E28)</f>
        <v>0</v>
      </c>
      <c r="F29" s="15">
        <f>SUM(F26:F28)</f>
        <v>0</v>
      </c>
      <c r="G29" s="15">
        <f>SUM(G26:G28)</f>
        <v>0</v>
      </c>
      <c r="I29" s="15">
        <f>SUM(I26:I28)</f>
        <v>0</v>
      </c>
      <c r="K29" s="15">
        <f>SUM(K26:K28)</f>
        <v>0</v>
      </c>
      <c r="M29" s="31">
        <f>SUM(M26:M28)</f>
        <v>0</v>
      </c>
      <c r="N29" s="31">
        <f>SUM(N26:N28)</f>
        <v>0</v>
      </c>
      <c r="O29" s="16"/>
      <c r="Q29" s="33">
        <f>SUM(Q26:Q28)</f>
        <v>0.2</v>
      </c>
    </row>
    <row r="31" spans="1:17" ht="15.6" x14ac:dyDescent="0.25">
      <c r="B31" s="14" t="s">
        <v>12</v>
      </c>
      <c r="C31" s="17">
        <f>F29</f>
        <v>0</v>
      </c>
      <c r="D31" s="22"/>
    </row>
    <row r="32" spans="1:17" ht="15.6" x14ac:dyDescent="0.25">
      <c r="B32" s="14" t="s">
        <v>7</v>
      </c>
      <c r="C32" s="17">
        <f>+M29</f>
        <v>0</v>
      </c>
      <c r="D32" s="22"/>
    </row>
    <row r="33" spans="1:17" ht="15.6" x14ac:dyDescent="0.25">
      <c r="B33" s="14" t="s">
        <v>3</v>
      </c>
      <c r="C33" s="18">
        <f>+C31+C32</f>
        <v>0</v>
      </c>
      <c r="D33" s="23"/>
    </row>
    <row r="35" spans="1:17" x14ac:dyDescent="0.25">
      <c r="A35" s="25"/>
      <c r="B35" s="25"/>
      <c r="C35" s="25"/>
      <c r="D35" s="25"/>
      <c r="E35" s="25"/>
      <c r="F35" s="25"/>
      <c r="G35" s="25"/>
      <c r="H35" s="25"/>
      <c r="I35" s="25"/>
      <c r="J35" s="25"/>
      <c r="K35" s="25"/>
      <c r="L35" s="25"/>
      <c r="M35" s="25"/>
      <c r="N35" s="25"/>
      <c r="O35" s="25"/>
      <c r="P35" s="25"/>
      <c r="Q35" s="25"/>
    </row>
    <row r="37" spans="1:17" ht="22.8" x14ac:dyDescent="0.25">
      <c r="B37" s="1" t="s">
        <v>50</v>
      </c>
      <c r="C37" s="159" t="s">
        <v>48</v>
      </c>
      <c r="D37" s="159"/>
      <c r="E37" s="159"/>
      <c r="F37" s="159"/>
      <c r="G37" s="159"/>
      <c r="H37" s="159"/>
      <c r="I37" s="159"/>
      <c r="J37" s="159"/>
      <c r="K37" s="159"/>
      <c r="L37" s="159"/>
      <c r="M37" s="159"/>
      <c r="N37" s="159"/>
      <c r="O37" s="2"/>
    </row>
    <row r="38" spans="1:17" ht="24.6" x14ac:dyDescent="0.25">
      <c r="B38" s="5"/>
      <c r="C38" s="6"/>
      <c r="D38" s="6"/>
      <c r="E38" s="6"/>
      <c r="F38" s="6"/>
      <c r="G38" s="6"/>
      <c r="H38" s="6"/>
      <c r="I38" s="6"/>
      <c r="J38" s="6"/>
      <c r="K38" s="6"/>
      <c r="L38" s="6"/>
      <c r="M38" s="6"/>
      <c r="N38" s="6"/>
      <c r="O38" s="6"/>
    </row>
    <row r="39" spans="1:17" ht="15.6" x14ac:dyDescent="0.25">
      <c r="B39" s="160" t="s">
        <v>0</v>
      </c>
      <c r="C39" s="151" t="s">
        <v>13</v>
      </c>
      <c r="D39" s="152"/>
      <c r="E39" s="152"/>
      <c r="F39" s="153"/>
      <c r="G39" s="151" t="s">
        <v>2</v>
      </c>
      <c r="H39" s="152"/>
      <c r="I39" s="152"/>
      <c r="J39" s="152"/>
      <c r="K39" s="152"/>
      <c r="L39" s="152"/>
      <c r="M39" s="153"/>
      <c r="N39" s="154" t="s">
        <v>3</v>
      </c>
      <c r="O39" s="7"/>
      <c r="P39" s="158" t="s">
        <v>11</v>
      </c>
      <c r="Q39" s="158"/>
    </row>
    <row r="40" spans="1:17" ht="31.2" x14ac:dyDescent="0.25">
      <c r="B40" s="160"/>
      <c r="C40" s="20" t="s">
        <v>9</v>
      </c>
      <c r="D40" s="20" t="s">
        <v>10</v>
      </c>
      <c r="E40" s="20" t="s">
        <v>1</v>
      </c>
      <c r="F40" s="20" t="s">
        <v>16</v>
      </c>
      <c r="G40" s="20" t="s">
        <v>14</v>
      </c>
      <c r="H40" s="24" t="s">
        <v>15</v>
      </c>
      <c r="I40" s="20" t="s">
        <v>18</v>
      </c>
      <c r="J40" s="24" t="s">
        <v>17</v>
      </c>
      <c r="K40" s="20" t="s">
        <v>19</v>
      </c>
      <c r="L40" s="24" t="s">
        <v>20</v>
      </c>
      <c r="M40" s="20" t="s">
        <v>4</v>
      </c>
      <c r="N40" s="154"/>
      <c r="O40" s="7"/>
      <c r="P40" s="8" t="s">
        <v>26</v>
      </c>
      <c r="Q40" s="8" t="s">
        <v>5</v>
      </c>
    </row>
    <row r="41" spans="1:17" ht="30" x14ac:dyDescent="0.25">
      <c r="B41" s="21" t="s">
        <v>51</v>
      </c>
      <c r="C41" s="9">
        <v>0</v>
      </c>
      <c r="D41" s="9">
        <v>0</v>
      </c>
      <c r="E41" s="9">
        <v>0</v>
      </c>
      <c r="F41" s="27">
        <f>+C41+D41+E41</f>
        <v>0</v>
      </c>
      <c r="G41" s="155">
        <v>1300000000</v>
      </c>
      <c r="H41" s="28"/>
      <c r="I41" s="9">
        <v>0</v>
      </c>
      <c r="J41" s="9"/>
      <c r="K41" s="9">
        <v>0</v>
      </c>
      <c r="L41" s="9"/>
      <c r="M41" s="9">
        <f>+G41+I41+K41</f>
        <v>1300000000</v>
      </c>
      <c r="N41" s="30">
        <f>+F41+M41</f>
        <v>1300000000</v>
      </c>
      <c r="O41" s="11"/>
      <c r="P41" s="12" t="s">
        <v>52</v>
      </c>
      <c r="Q41" s="34">
        <v>30</v>
      </c>
    </row>
    <row r="42" spans="1:17" ht="45" x14ac:dyDescent="0.25">
      <c r="B42" s="21" t="s">
        <v>55</v>
      </c>
      <c r="C42" s="9">
        <v>0</v>
      </c>
      <c r="D42" s="9">
        <v>0</v>
      </c>
      <c r="E42" s="9">
        <v>0</v>
      </c>
      <c r="F42" s="27">
        <f>+C42+D42+E42</f>
        <v>0</v>
      </c>
      <c r="G42" s="156"/>
      <c r="H42" s="28"/>
      <c r="I42" s="9">
        <v>0</v>
      </c>
      <c r="J42" s="9"/>
      <c r="K42" s="9">
        <v>0</v>
      </c>
      <c r="L42" s="9"/>
      <c r="M42" s="9">
        <f>+G42+I42+K42</f>
        <v>0</v>
      </c>
      <c r="N42" s="30">
        <f>+F42+M42</f>
        <v>0</v>
      </c>
      <c r="O42" s="11"/>
      <c r="P42" s="12" t="s">
        <v>52</v>
      </c>
      <c r="Q42" s="34">
        <v>4</v>
      </c>
    </row>
    <row r="43" spans="1:17" ht="30" x14ac:dyDescent="0.25">
      <c r="B43" s="21" t="s">
        <v>53</v>
      </c>
      <c r="C43" s="9">
        <v>0</v>
      </c>
      <c r="D43" s="9">
        <v>0</v>
      </c>
      <c r="E43" s="9">
        <v>0</v>
      </c>
      <c r="F43" s="27">
        <f>+C43+D43+E43</f>
        <v>0</v>
      </c>
      <c r="G43" s="156"/>
      <c r="H43" s="28"/>
      <c r="I43" s="9">
        <v>0</v>
      </c>
      <c r="J43" s="9"/>
      <c r="K43" s="9">
        <v>0</v>
      </c>
      <c r="L43" s="9"/>
      <c r="M43" s="9">
        <f>+G43+I43+K43</f>
        <v>0</v>
      </c>
      <c r="N43" s="30">
        <f>+F43+M43</f>
        <v>0</v>
      </c>
      <c r="O43" s="11"/>
      <c r="P43" s="12"/>
      <c r="Q43" s="13"/>
    </row>
    <row r="44" spans="1:17" ht="30" x14ac:dyDescent="0.25">
      <c r="B44" s="21" t="s">
        <v>54</v>
      </c>
      <c r="C44" s="9">
        <v>0</v>
      </c>
      <c r="D44" s="9">
        <v>0</v>
      </c>
      <c r="E44" s="9">
        <v>0</v>
      </c>
      <c r="F44" s="27">
        <f>+C44+D44+E44</f>
        <v>0</v>
      </c>
      <c r="G44" s="157"/>
      <c r="H44" s="28"/>
      <c r="I44" s="9">
        <v>0</v>
      </c>
      <c r="J44" s="9"/>
      <c r="K44" s="9">
        <v>0</v>
      </c>
      <c r="L44" s="9"/>
      <c r="M44" s="9">
        <f>+G44+I44+K44</f>
        <v>0</v>
      </c>
      <c r="N44" s="30">
        <f>+F44+M44</f>
        <v>0</v>
      </c>
      <c r="O44" s="11"/>
      <c r="P44" s="12"/>
      <c r="Q44" s="13"/>
    </row>
    <row r="45" spans="1:17" ht="15.6" x14ac:dyDescent="0.25">
      <c r="B45" s="14" t="s">
        <v>6</v>
      </c>
      <c r="C45" s="15">
        <f>SUM(C41:C44)</f>
        <v>0</v>
      </c>
      <c r="D45" s="15">
        <f>SUM(D41:D44)</f>
        <v>0</v>
      </c>
      <c r="E45" s="15">
        <f>SUM(E41:E44)</f>
        <v>0</v>
      </c>
      <c r="F45" s="15">
        <f>SUM(F41:F44)</f>
        <v>0</v>
      </c>
      <c r="G45" s="15">
        <f>SUM(G41:G44)</f>
        <v>1300000000</v>
      </c>
      <c r="I45" s="15">
        <f>SUM(I41:I44)</f>
        <v>0</v>
      </c>
      <c r="K45" s="15">
        <f>SUM(K41:K44)</f>
        <v>0</v>
      </c>
      <c r="M45" s="31">
        <f>SUM(M41:M44)</f>
        <v>1300000000</v>
      </c>
      <c r="N45" s="31">
        <f>SUM(N41:N44)</f>
        <v>1300000000</v>
      </c>
      <c r="O45" s="16"/>
      <c r="Q45" s="29">
        <f>SUM(Q41:Q44)</f>
        <v>34</v>
      </c>
    </row>
    <row r="47" spans="1:17" ht="15.6" x14ac:dyDescent="0.25">
      <c r="B47" s="14" t="s">
        <v>12</v>
      </c>
      <c r="C47" s="17">
        <f>F45</f>
        <v>0</v>
      </c>
      <c r="D47" s="22"/>
    </row>
    <row r="48" spans="1:17" ht="15.6" x14ac:dyDescent="0.25">
      <c r="B48" s="14" t="s">
        <v>7</v>
      </c>
      <c r="C48" s="17">
        <f>+M45</f>
        <v>1300000000</v>
      </c>
      <c r="D48" s="22"/>
    </row>
    <row r="49" spans="1:17" ht="15.6" x14ac:dyDescent="0.25">
      <c r="B49" s="14" t="s">
        <v>3</v>
      </c>
      <c r="C49" s="18">
        <f>+C47+C48</f>
        <v>1300000000</v>
      </c>
      <c r="D49" s="23"/>
    </row>
    <row r="51" spans="1:17" x14ac:dyDescent="0.25">
      <c r="A51" s="25"/>
      <c r="B51" s="25"/>
      <c r="C51" s="25"/>
      <c r="D51" s="25"/>
      <c r="E51" s="25"/>
      <c r="F51" s="25"/>
      <c r="G51" s="25"/>
      <c r="H51" s="25"/>
      <c r="I51" s="25"/>
      <c r="J51" s="25"/>
      <c r="K51" s="25"/>
      <c r="L51" s="25"/>
      <c r="M51" s="25"/>
      <c r="N51" s="25"/>
      <c r="O51" s="25"/>
      <c r="P51" s="25"/>
      <c r="Q51" s="25"/>
    </row>
    <row r="53" spans="1:17" ht="22.8" x14ac:dyDescent="0.25">
      <c r="B53" s="1" t="s">
        <v>49</v>
      </c>
      <c r="C53" s="159" t="s">
        <v>42</v>
      </c>
      <c r="D53" s="159"/>
      <c r="E53" s="159"/>
      <c r="F53" s="159"/>
      <c r="G53" s="159"/>
      <c r="H53" s="159"/>
      <c r="I53" s="159"/>
      <c r="J53" s="159"/>
      <c r="K53" s="159"/>
      <c r="L53" s="159"/>
      <c r="M53" s="159"/>
      <c r="N53" s="159"/>
      <c r="O53" s="2"/>
    </row>
    <row r="54" spans="1:17" ht="24.6" x14ac:dyDescent="0.25">
      <c r="B54" s="5"/>
      <c r="C54" s="6"/>
      <c r="D54" s="6"/>
      <c r="E54" s="6"/>
      <c r="F54" s="6"/>
      <c r="G54" s="6"/>
      <c r="H54" s="6"/>
      <c r="I54" s="6"/>
      <c r="J54" s="6"/>
      <c r="K54" s="6"/>
      <c r="L54" s="6"/>
      <c r="M54" s="6"/>
      <c r="N54" s="6"/>
      <c r="O54" s="6"/>
    </row>
    <row r="55" spans="1:17" ht="15.6" x14ac:dyDescent="0.25">
      <c r="B55" s="160" t="s">
        <v>0</v>
      </c>
      <c r="C55" s="151" t="s">
        <v>13</v>
      </c>
      <c r="D55" s="152"/>
      <c r="E55" s="152"/>
      <c r="F55" s="153"/>
      <c r="G55" s="151" t="s">
        <v>2</v>
      </c>
      <c r="H55" s="152"/>
      <c r="I55" s="152"/>
      <c r="J55" s="152"/>
      <c r="K55" s="152"/>
      <c r="L55" s="152"/>
      <c r="M55" s="153"/>
      <c r="N55" s="154" t="s">
        <v>3</v>
      </c>
      <c r="O55" s="7"/>
      <c r="P55" s="158" t="s">
        <v>11</v>
      </c>
      <c r="Q55" s="158"/>
    </row>
    <row r="56" spans="1:17" ht="31.2" x14ac:dyDescent="0.25">
      <c r="B56" s="160"/>
      <c r="C56" s="20" t="s">
        <v>9</v>
      </c>
      <c r="D56" s="20" t="s">
        <v>10</v>
      </c>
      <c r="E56" s="20" t="s">
        <v>1</v>
      </c>
      <c r="F56" s="20" t="s">
        <v>16</v>
      </c>
      <c r="G56" s="20" t="s">
        <v>14</v>
      </c>
      <c r="H56" s="24" t="s">
        <v>15</v>
      </c>
      <c r="I56" s="20" t="s">
        <v>18</v>
      </c>
      <c r="J56" s="24" t="s">
        <v>17</v>
      </c>
      <c r="K56" s="20" t="s">
        <v>19</v>
      </c>
      <c r="L56" s="24" t="s">
        <v>20</v>
      </c>
      <c r="M56" s="20" t="s">
        <v>4</v>
      </c>
      <c r="N56" s="154"/>
      <c r="O56" s="7"/>
      <c r="P56" s="8" t="s">
        <v>26</v>
      </c>
      <c r="Q56" s="8" t="s">
        <v>5</v>
      </c>
    </row>
    <row r="57" spans="1:17" ht="41.4" x14ac:dyDescent="0.25">
      <c r="B57" s="21" t="s">
        <v>43</v>
      </c>
      <c r="C57" s="9">
        <v>350000000</v>
      </c>
      <c r="D57" s="9">
        <v>0</v>
      </c>
      <c r="E57" s="9">
        <v>0</v>
      </c>
      <c r="F57" s="27">
        <f>+C57+D57+E57</f>
        <v>350000000</v>
      </c>
      <c r="G57" s="9">
        <v>0</v>
      </c>
      <c r="H57" s="9"/>
      <c r="I57" s="9">
        <v>0</v>
      </c>
      <c r="J57" s="9"/>
      <c r="K57" s="9">
        <v>0</v>
      </c>
      <c r="L57" s="9"/>
      <c r="M57" s="9">
        <f>+G57+I57+K57</f>
        <v>0</v>
      </c>
      <c r="N57" s="30">
        <f>+F57+M57</f>
        <v>350000000</v>
      </c>
      <c r="O57" s="11"/>
      <c r="P57" s="12" t="s">
        <v>44</v>
      </c>
      <c r="Q57" s="34">
        <v>9100</v>
      </c>
    </row>
    <row r="58" spans="1:17" ht="30" x14ac:dyDescent="0.25">
      <c r="B58" s="21" t="s">
        <v>45</v>
      </c>
      <c r="C58" s="9">
        <v>0</v>
      </c>
      <c r="D58" s="9">
        <v>0</v>
      </c>
      <c r="E58" s="9">
        <v>0</v>
      </c>
      <c r="F58" s="27">
        <f>+C58+D58+E58</f>
        <v>0</v>
      </c>
      <c r="G58" s="9">
        <v>0</v>
      </c>
      <c r="H58" s="9"/>
      <c r="I58" s="9">
        <v>0</v>
      </c>
      <c r="J58" s="9"/>
      <c r="K58" s="9">
        <v>0</v>
      </c>
      <c r="L58" s="9"/>
      <c r="M58" s="9">
        <f>+G58+I58+K58</f>
        <v>0</v>
      </c>
      <c r="N58" s="30">
        <f>+F58+M58</f>
        <v>0</v>
      </c>
      <c r="O58" s="11"/>
      <c r="P58" s="12"/>
      <c r="Q58" s="13"/>
    </row>
    <row r="59" spans="1:17" ht="45" x14ac:dyDescent="0.25">
      <c r="B59" s="21" t="s">
        <v>46</v>
      </c>
      <c r="C59" s="9">
        <v>150000000</v>
      </c>
      <c r="D59" s="9">
        <v>0</v>
      </c>
      <c r="E59" s="9">
        <v>0</v>
      </c>
      <c r="F59" s="27">
        <f>+C59+D59+E59</f>
        <v>150000000</v>
      </c>
      <c r="G59" s="9">
        <v>0</v>
      </c>
      <c r="H59" s="9"/>
      <c r="I59" s="9">
        <v>0</v>
      </c>
      <c r="J59" s="9"/>
      <c r="K59" s="9">
        <v>0</v>
      </c>
      <c r="L59" s="9"/>
      <c r="M59" s="9">
        <f>+G59+I59+K59</f>
        <v>0</v>
      </c>
      <c r="N59" s="30">
        <f>+F59+M59</f>
        <v>150000000</v>
      </c>
      <c r="O59" s="11"/>
      <c r="P59" s="12"/>
      <c r="Q59" s="13"/>
    </row>
    <row r="60" spans="1:17" ht="15" x14ac:dyDescent="0.25">
      <c r="B60" s="21" t="s">
        <v>47</v>
      </c>
      <c r="C60" s="9">
        <v>0</v>
      </c>
      <c r="D60" s="9">
        <v>0</v>
      </c>
      <c r="E60" s="9">
        <v>0</v>
      </c>
      <c r="F60" s="27">
        <f>+C60+D60+E60</f>
        <v>0</v>
      </c>
      <c r="G60" s="9">
        <v>0</v>
      </c>
      <c r="H60" s="9"/>
      <c r="I60" s="9">
        <v>0</v>
      </c>
      <c r="J60" s="9"/>
      <c r="K60" s="9">
        <v>0</v>
      </c>
      <c r="L60" s="9"/>
      <c r="M60" s="9">
        <f>+G60+I60+K60</f>
        <v>0</v>
      </c>
      <c r="N60" s="30">
        <f>+F60+M60</f>
        <v>0</v>
      </c>
      <c r="O60" s="11"/>
      <c r="P60" s="12"/>
      <c r="Q60" s="13"/>
    </row>
    <row r="61" spans="1:17" ht="15.6" x14ac:dyDescent="0.25">
      <c r="B61" s="14" t="s">
        <v>6</v>
      </c>
      <c r="C61" s="15">
        <f>SUM(C57:C60)</f>
        <v>500000000</v>
      </c>
      <c r="D61" s="15">
        <f>SUM(D57:D60)</f>
        <v>0</v>
      </c>
      <c r="E61" s="15">
        <f>SUM(E57:E60)</f>
        <v>0</v>
      </c>
      <c r="F61" s="15">
        <f>SUM(F57:F60)</f>
        <v>500000000</v>
      </c>
      <c r="G61" s="15">
        <f>SUM(G57:G60)</f>
        <v>0</v>
      </c>
      <c r="I61" s="15">
        <f>SUM(I57:I60)</f>
        <v>0</v>
      </c>
      <c r="K61" s="15">
        <f>SUM(K57:K60)</f>
        <v>0</v>
      </c>
      <c r="M61" s="31">
        <f>SUM(M57:M60)</f>
        <v>0</v>
      </c>
      <c r="N61" s="31">
        <f>SUM(N57:N60)</f>
        <v>500000000</v>
      </c>
      <c r="O61" s="16"/>
      <c r="Q61" s="29">
        <f>SUM(Q57:Q60)</f>
        <v>9100</v>
      </c>
    </row>
    <row r="63" spans="1:17" ht="15.6" x14ac:dyDescent="0.25">
      <c r="B63" s="14" t="s">
        <v>12</v>
      </c>
      <c r="C63" s="17">
        <f>F61</f>
        <v>500000000</v>
      </c>
      <c r="D63" s="22"/>
    </row>
    <row r="64" spans="1:17" ht="15.6" x14ac:dyDescent="0.25">
      <c r="B64" s="14" t="s">
        <v>7</v>
      </c>
      <c r="C64" s="17">
        <f>+M61</f>
        <v>0</v>
      </c>
      <c r="D64" s="22"/>
    </row>
    <row r="65" spans="1:18" ht="15.6" x14ac:dyDescent="0.25">
      <c r="B65" s="14" t="s">
        <v>3</v>
      </c>
      <c r="C65" s="18">
        <f>+C63+C64</f>
        <v>500000000</v>
      </c>
      <c r="D65" s="23"/>
    </row>
    <row r="67" spans="1:18" x14ac:dyDescent="0.25">
      <c r="A67" s="25"/>
      <c r="B67" s="25"/>
      <c r="C67" s="25"/>
      <c r="D67" s="25"/>
      <c r="E67" s="25"/>
      <c r="F67" s="25"/>
      <c r="G67" s="25"/>
      <c r="H67" s="25"/>
      <c r="I67" s="25"/>
      <c r="J67" s="25"/>
      <c r="K67" s="25"/>
      <c r="L67" s="25"/>
      <c r="M67" s="25"/>
      <c r="N67" s="25"/>
      <c r="O67" s="25"/>
      <c r="P67" s="25"/>
      <c r="Q67" s="25"/>
    </row>
    <row r="69" spans="1:18" ht="29.25" customHeight="1" x14ac:dyDescent="0.25">
      <c r="B69" s="1" t="s">
        <v>56</v>
      </c>
      <c r="C69" s="161" t="s">
        <v>57</v>
      </c>
      <c r="D69" s="162"/>
      <c r="E69" s="162"/>
      <c r="F69" s="162"/>
      <c r="G69" s="162"/>
      <c r="H69" s="162"/>
      <c r="I69" s="162"/>
      <c r="J69" s="162"/>
      <c r="K69" s="162"/>
      <c r="L69" s="162"/>
      <c r="M69" s="162"/>
      <c r="N69" s="163"/>
      <c r="O69" s="2"/>
      <c r="R69" s="2"/>
    </row>
    <row r="70" spans="1:18" ht="15" customHeight="1" x14ac:dyDescent="0.25">
      <c r="B70" s="5"/>
      <c r="C70" s="6"/>
      <c r="D70" s="6"/>
      <c r="E70" s="6"/>
      <c r="F70" s="6"/>
      <c r="G70" s="6"/>
      <c r="H70" s="6"/>
      <c r="I70" s="6"/>
      <c r="J70" s="6"/>
      <c r="K70" s="6"/>
      <c r="L70" s="6"/>
      <c r="M70" s="6"/>
      <c r="N70" s="6"/>
      <c r="O70" s="6"/>
      <c r="R70" s="6"/>
    </row>
    <row r="71" spans="1:18" ht="16.5" customHeight="1" x14ac:dyDescent="0.25">
      <c r="B71" s="160" t="s">
        <v>0</v>
      </c>
      <c r="C71" s="151" t="s">
        <v>13</v>
      </c>
      <c r="D71" s="152"/>
      <c r="E71" s="152"/>
      <c r="F71" s="153"/>
      <c r="G71" s="151" t="s">
        <v>2</v>
      </c>
      <c r="H71" s="152"/>
      <c r="I71" s="152"/>
      <c r="J71" s="152"/>
      <c r="K71" s="152"/>
      <c r="L71" s="152"/>
      <c r="M71" s="153"/>
      <c r="N71" s="154" t="s">
        <v>3</v>
      </c>
      <c r="O71" s="7"/>
      <c r="P71" s="158" t="s">
        <v>11</v>
      </c>
      <c r="Q71" s="158"/>
      <c r="R71" s="7"/>
    </row>
    <row r="72" spans="1:18" ht="31.5" customHeight="1" x14ac:dyDescent="0.25">
      <c r="B72" s="160"/>
      <c r="C72" s="20" t="s">
        <v>9</v>
      </c>
      <c r="D72" s="20" t="s">
        <v>10</v>
      </c>
      <c r="E72" s="20" t="s">
        <v>1</v>
      </c>
      <c r="F72" s="20" t="s">
        <v>16</v>
      </c>
      <c r="G72" s="20" t="s">
        <v>14</v>
      </c>
      <c r="H72" s="24" t="s">
        <v>15</v>
      </c>
      <c r="I72" s="20" t="s">
        <v>18</v>
      </c>
      <c r="J72" s="24" t="s">
        <v>17</v>
      </c>
      <c r="K72" s="20" t="s">
        <v>19</v>
      </c>
      <c r="L72" s="24" t="s">
        <v>20</v>
      </c>
      <c r="M72" s="20" t="s">
        <v>4</v>
      </c>
      <c r="N72" s="154"/>
      <c r="O72" s="7"/>
      <c r="P72" s="8" t="s">
        <v>26</v>
      </c>
      <c r="Q72" s="8" t="s">
        <v>5</v>
      </c>
      <c r="R72" s="7"/>
    </row>
    <row r="73" spans="1:18" ht="30" x14ac:dyDescent="0.25">
      <c r="B73" s="21" t="s">
        <v>58</v>
      </c>
      <c r="C73" s="9">
        <v>0</v>
      </c>
      <c r="D73" s="9">
        <v>0</v>
      </c>
      <c r="E73" s="9">
        <v>0</v>
      </c>
      <c r="F73" s="27">
        <f>+C73+D73+E73</f>
        <v>0</v>
      </c>
      <c r="G73" s="9">
        <v>0</v>
      </c>
      <c r="H73" s="9"/>
      <c r="I73" s="9">
        <v>0</v>
      </c>
      <c r="J73" s="9"/>
      <c r="K73" s="9">
        <v>0</v>
      </c>
      <c r="L73" s="9"/>
      <c r="M73" s="9">
        <f>+G73+I73+K73</f>
        <v>0</v>
      </c>
      <c r="N73" s="30">
        <f>+F73+M73</f>
        <v>0</v>
      </c>
      <c r="O73" s="11"/>
      <c r="P73" s="12"/>
      <c r="Q73" s="13"/>
      <c r="R73" s="11"/>
    </row>
    <row r="74" spans="1:18" ht="27.6" x14ac:dyDescent="0.25">
      <c r="B74" s="21" t="s">
        <v>59</v>
      </c>
      <c r="C74" s="9">
        <v>0</v>
      </c>
      <c r="D74" s="9">
        <v>0</v>
      </c>
      <c r="E74" s="9">
        <v>0</v>
      </c>
      <c r="F74" s="27">
        <f t="shared" ref="F74:F84" si="3">+C74+D74+E74</f>
        <v>0</v>
      </c>
      <c r="G74" s="9">
        <v>0</v>
      </c>
      <c r="H74" s="9"/>
      <c r="I74" s="9">
        <v>0</v>
      </c>
      <c r="J74" s="9"/>
      <c r="K74" s="28">
        <v>24000000000</v>
      </c>
      <c r="L74" s="35" t="s">
        <v>60</v>
      </c>
      <c r="M74" s="9">
        <f t="shared" ref="M74:M79" si="4">+G74+I74+K74</f>
        <v>24000000000</v>
      </c>
      <c r="N74" s="30">
        <f t="shared" ref="N74:N84" si="5">+F74+M74</f>
        <v>24000000000</v>
      </c>
      <c r="O74" s="11"/>
      <c r="P74" s="12"/>
      <c r="Q74" s="13"/>
      <c r="R74" s="11"/>
    </row>
    <row r="75" spans="1:18" ht="30" x14ac:dyDescent="0.25">
      <c r="B75" s="21" t="s">
        <v>61</v>
      </c>
      <c r="C75" s="9">
        <v>50000000000</v>
      </c>
      <c r="D75" s="9">
        <v>0</v>
      </c>
      <c r="E75" s="9">
        <v>0</v>
      </c>
      <c r="F75" s="27">
        <f t="shared" si="3"/>
        <v>50000000000</v>
      </c>
      <c r="G75" s="9">
        <v>0</v>
      </c>
      <c r="H75" s="9"/>
      <c r="I75" s="9">
        <v>0</v>
      </c>
      <c r="J75" s="9"/>
      <c r="K75" s="9">
        <v>0</v>
      </c>
      <c r="L75" s="9"/>
      <c r="M75" s="9">
        <f t="shared" si="4"/>
        <v>0</v>
      </c>
      <c r="N75" s="30">
        <f t="shared" si="5"/>
        <v>50000000000</v>
      </c>
      <c r="O75" s="11"/>
      <c r="P75" s="12" t="s">
        <v>62</v>
      </c>
      <c r="Q75" s="13">
        <v>90</v>
      </c>
      <c r="R75" s="11"/>
    </row>
    <row r="76" spans="1:18" ht="30" x14ac:dyDescent="0.25">
      <c r="B76" s="21" t="s">
        <v>63</v>
      </c>
      <c r="C76" s="9">
        <v>45755000000</v>
      </c>
      <c r="D76" s="9">
        <v>0</v>
      </c>
      <c r="E76" s="9">
        <v>0</v>
      </c>
      <c r="F76" s="27">
        <f t="shared" si="3"/>
        <v>45755000000</v>
      </c>
      <c r="G76" s="9">
        <v>0</v>
      </c>
      <c r="H76" s="9"/>
      <c r="I76" s="9">
        <v>0</v>
      </c>
      <c r="J76" s="9"/>
      <c r="K76" s="9">
        <v>0</v>
      </c>
      <c r="L76" s="9"/>
      <c r="M76" s="9">
        <f t="shared" si="4"/>
        <v>0</v>
      </c>
      <c r="N76" s="30">
        <f t="shared" si="5"/>
        <v>45755000000</v>
      </c>
      <c r="O76" s="11"/>
      <c r="P76" s="12" t="s">
        <v>62</v>
      </c>
      <c r="Q76" s="13">
        <v>120</v>
      </c>
      <c r="R76" s="11"/>
    </row>
    <row r="77" spans="1:18" ht="30" x14ac:dyDescent="0.25">
      <c r="B77" s="21" t="s">
        <v>64</v>
      </c>
      <c r="C77" s="9">
        <v>0</v>
      </c>
      <c r="D77" s="9">
        <v>0</v>
      </c>
      <c r="E77" s="9">
        <v>0</v>
      </c>
      <c r="F77" s="27">
        <f t="shared" si="3"/>
        <v>0</v>
      </c>
      <c r="G77" s="9">
        <v>2529484707</v>
      </c>
      <c r="H77" s="9" t="s">
        <v>65</v>
      </c>
      <c r="I77" s="9">
        <v>0</v>
      </c>
      <c r="J77" s="9"/>
      <c r="K77" s="9">
        <v>0</v>
      </c>
      <c r="L77" s="9"/>
      <c r="M77" s="9">
        <f t="shared" si="4"/>
        <v>2529484707</v>
      </c>
      <c r="N77" s="30">
        <f t="shared" si="5"/>
        <v>2529484707</v>
      </c>
      <c r="O77" s="11"/>
      <c r="P77" s="12" t="s">
        <v>62</v>
      </c>
      <c r="Q77" s="13">
        <v>8</v>
      </c>
      <c r="R77" s="11"/>
    </row>
    <row r="78" spans="1:18" ht="30" x14ac:dyDescent="0.25">
      <c r="B78" s="21" t="s">
        <v>66</v>
      </c>
      <c r="C78" s="9">
        <v>0</v>
      </c>
      <c r="D78" s="9">
        <v>0</v>
      </c>
      <c r="E78" s="9">
        <v>0</v>
      </c>
      <c r="F78" s="27">
        <f t="shared" si="3"/>
        <v>0</v>
      </c>
      <c r="G78" s="28">
        <v>38246000000</v>
      </c>
      <c r="H78" s="28" t="s">
        <v>67</v>
      </c>
      <c r="I78" s="9">
        <v>0</v>
      </c>
      <c r="J78" s="9"/>
      <c r="K78" s="9">
        <v>0</v>
      </c>
      <c r="L78" s="9"/>
      <c r="M78" s="9">
        <f t="shared" si="4"/>
        <v>38246000000</v>
      </c>
      <c r="N78" s="30">
        <f t="shared" si="5"/>
        <v>38246000000</v>
      </c>
      <c r="O78" s="11"/>
      <c r="P78" s="12" t="s">
        <v>62</v>
      </c>
      <c r="Q78" s="13">
        <v>50</v>
      </c>
      <c r="R78" s="11"/>
    </row>
    <row r="79" spans="1:18" ht="30" x14ac:dyDescent="0.25">
      <c r="B79" s="21" t="s">
        <v>68</v>
      </c>
      <c r="C79" s="28">
        <v>350000000</v>
      </c>
      <c r="D79" s="9">
        <v>0</v>
      </c>
      <c r="E79" s="9">
        <v>0</v>
      </c>
      <c r="F79" s="27">
        <f t="shared" si="3"/>
        <v>350000000</v>
      </c>
      <c r="G79" s="9">
        <v>0</v>
      </c>
      <c r="H79" s="9"/>
      <c r="I79" s="9">
        <v>0</v>
      </c>
      <c r="J79" s="9"/>
      <c r="K79" s="9">
        <v>0</v>
      </c>
      <c r="L79" s="9"/>
      <c r="M79" s="9">
        <f t="shared" si="4"/>
        <v>0</v>
      </c>
      <c r="N79" s="30">
        <f t="shared" si="5"/>
        <v>350000000</v>
      </c>
      <c r="O79" s="11"/>
      <c r="P79" s="12"/>
      <c r="Q79" s="13"/>
      <c r="R79" s="11"/>
    </row>
    <row r="80" spans="1:18" ht="30" x14ac:dyDescent="0.25">
      <c r="B80" s="21" t="s">
        <v>69</v>
      </c>
      <c r="C80" s="9">
        <v>0</v>
      </c>
      <c r="D80" s="9">
        <v>0</v>
      </c>
      <c r="E80" s="9">
        <v>0</v>
      </c>
      <c r="F80" s="27">
        <f t="shared" si="3"/>
        <v>0</v>
      </c>
      <c r="G80" s="9">
        <v>0</v>
      </c>
      <c r="H80" s="9"/>
      <c r="I80" s="9">
        <v>0</v>
      </c>
      <c r="J80" s="9"/>
      <c r="K80" s="28">
        <v>10000000000</v>
      </c>
      <c r="L80" s="28" t="s">
        <v>30</v>
      </c>
      <c r="M80" s="9">
        <f>+G80+I80+K80</f>
        <v>10000000000</v>
      </c>
      <c r="N80" s="30">
        <f t="shared" si="5"/>
        <v>10000000000</v>
      </c>
      <c r="O80" s="11"/>
      <c r="P80" s="12" t="s">
        <v>62</v>
      </c>
      <c r="Q80" s="13">
        <v>10</v>
      </c>
      <c r="R80" s="11"/>
    </row>
    <row r="81" spans="2:18" ht="30" x14ac:dyDescent="0.25">
      <c r="B81" s="21" t="s">
        <v>70</v>
      </c>
      <c r="C81" s="9">
        <v>0</v>
      </c>
      <c r="D81" s="9">
        <v>0</v>
      </c>
      <c r="E81" s="9">
        <v>0</v>
      </c>
      <c r="F81" s="27">
        <f>+C81+D81+E81</f>
        <v>0</v>
      </c>
      <c r="G81" s="9">
        <v>0</v>
      </c>
      <c r="H81" s="9"/>
      <c r="I81" s="9">
        <v>0</v>
      </c>
      <c r="J81" s="9"/>
      <c r="K81" s="28">
        <v>10000000000</v>
      </c>
      <c r="L81" s="28" t="s">
        <v>30</v>
      </c>
      <c r="M81" s="9">
        <f>+G81+I81+K81</f>
        <v>10000000000</v>
      </c>
      <c r="N81" s="30">
        <f>+F81+M81</f>
        <v>10000000000</v>
      </c>
      <c r="O81" s="11"/>
      <c r="P81" s="12" t="s">
        <v>62</v>
      </c>
      <c r="Q81" s="13">
        <v>10</v>
      </c>
      <c r="R81" s="11"/>
    </row>
    <row r="82" spans="2:18" ht="30" x14ac:dyDescent="0.25">
      <c r="B82" s="21" t="s">
        <v>71</v>
      </c>
      <c r="C82" s="28">
        <v>3520000000</v>
      </c>
      <c r="D82" s="9">
        <v>0</v>
      </c>
      <c r="E82" s="9">
        <v>0</v>
      </c>
      <c r="F82" s="27">
        <f>+C82+D82+E82</f>
        <v>3520000000</v>
      </c>
      <c r="G82" s="9">
        <v>0</v>
      </c>
      <c r="H82" s="9"/>
      <c r="I82" s="9">
        <v>0</v>
      </c>
      <c r="J82" s="9"/>
      <c r="K82" s="9">
        <v>0</v>
      </c>
      <c r="L82" s="9"/>
      <c r="M82" s="9">
        <f>+G82+I82+K82</f>
        <v>0</v>
      </c>
      <c r="N82" s="30">
        <f>+F82+M82</f>
        <v>3520000000</v>
      </c>
      <c r="O82" s="11"/>
      <c r="P82" s="12"/>
      <c r="Q82" s="13"/>
      <c r="R82" s="11"/>
    </row>
    <row r="83" spans="2:18" ht="45" x14ac:dyDescent="0.25">
      <c r="B83" s="21" t="s">
        <v>72</v>
      </c>
      <c r="C83" s="28">
        <v>25000000</v>
      </c>
      <c r="D83" s="9">
        <v>0</v>
      </c>
      <c r="E83" s="9">
        <v>0</v>
      </c>
      <c r="F83" s="27">
        <f t="shared" si="3"/>
        <v>25000000</v>
      </c>
      <c r="G83" s="9">
        <v>0</v>
      </c>
      <c r="H83" s="9"/>
      <c r="I83" s="9">
        <v>0</v>
      </c>
      <c r="J83" s="9"/>
      <c r="K83" s="9">
        <v>0</v>
      </c>
      <c r="L83" s="9"/>
      <c r="M83" s="9">
        <f>+G83+I83+K83</f>
        <v>0</v>
      </c>
      <c r="N83" s="30">
        <f t="shared" si="5"/>
        <v>25000000</v>
      </c>
      <c r="O83" s="11"/>
      <c r="P83" s="12"/>
      <c r="Q83" s="13"/>
      <c r="R83" s="11"/>
    </row>
    <row r="84" spans="2:18" ht="30" x14ac:dyDescent="0.25">
      <c r="B84" s="21" t="s">
        <v>73</v>
      </c>
      <c r="C84" s="9">
        <v>0</v>
      </c>
      <c r="D84" s="9">
        <v>0</v>
      </c>
      <c r="E84" s="9">
        <v>0</v>
      </c>
      <c r="F84" s="27">
        <f t="shared" si="3"/>
        <v>0</v>
      </c>
      <c r="G84" s="9">
        <v>0</v>
      </c>
      <c r="H84" s="9"/>
      <c r="I84" s="9">
        <v>0</v>
      </c>
      <c r="J84" s="9"/>
      <c r="K84" s="9">
        <v>0</v>
      </c>
      <c r="L84" s="9"/>
      <c r="M84" s="9">
        <f>+G84+I84+K84</f>
        <v>0</v>
      </c>
      <c r="N84" s="30">
        <f t="shared" si="5"/>
        <v>0</v>
      </c>
      <c r="O84" s="11"/>
      <c r="P84" s="12"/>
      <c r="Q84" s="13"/>
      <c r="R84" s="11"/>
    </row>
    <row r="85" spans="2:18" ht="15.6" x14ac:dyDescent="0.25">
      <c r="B85" s="14" t="s">
        <v>6</v>
      </c>
      <c r="C85" s="15">
        <f>SUM(C73:C84)</f>
        <v>99650000000</v>
      </c>
      <c r="D85" s="15">
        <f>SUM(D73:D84)</f>
        <v>0</v>
      </c>
      <c r="E85" s="15">
        <f>SUM(E73:E84)</f>
        <v>0</v>
      </c>
      <c r="F85" s="15">
        <f>SUM(F73:F84)</f>
        <v>99650000000</v>
      </c>
      <c r="G85" s="15">
        <f>SUM(G73:G84)</f>
        <v>40775484707</v>
      </c>
      <c r="I85" s="15">
        <f>SUM(I73:I84)</f>
        <v>0</v>
      </c>
      <c r="K85" s="15">
        <f>SUM(K73:K84)</f>
        <v>44000000000</v>
      </c>
      <c r="M85" s="15">
        <f>SUM(M73:M84)</f>
        <v>84775484707</v>
      </c>
      <c r="N85" s="15">
        <f>SUM(N73:N84)</f>
        <v>184425484707</v>
      </c>
      <c r="O85" s="16"/>
      <c r="Q85" s="29">
        <f>SUM(Q73:Q84)</f>
        <v>288</v>
      </c>
      <c r="R85" s="16"/>
    </row>
    <row r="87" spans="2:18" ht="15.6" x14ac:dyDescent="0.25">
      <c r="B87" s="14" t="s">
        <v>12</v>
      </c>
      <c r="C87" s="17">
        <f>F85</f>
        <v>99650000000</v>
      </c>
      <c r="D87" s="22"/>
    </row>
    <row r="88" spans="2:18" ht="15.6" x14ac:dyDescent="0.25">
      <c r="B88" s="14" t="s">
        <v>7</v>
      </c>
      <c r="C88" s="17">
        <f>+M85</f>
        <v>84775484707</v>
      </c>
      <c r="D88" s="22"/>
    </row>
    <row r="89" spans="2:18" ht="15.6" x14ac:dyDescent="0.25">
      <c r="B89" s="14" t="s">
        <v>3</v>
      </c>
      <c r="C89" s="18">
        <f>+C87+C88</f>
        <v>184425484707</v>
      </c>
      <c r="D89" s="23"/>
    </row>
  </sheetData>
  <mergeCells count="32">
    <mergeCell ref="P71:Q71"/>
    <mergeCell ref="C37:N37"/>
    <mergeCell ref="B39:B40"/>
    <mergeCell ref="C39:F39"/>
    <mergeCell ref="G39:M39"/>
    <mergeCell ref="N39:N40"/>
    <mergeCell ref="P39:Q39"/>
    <mergeCell ref="C69:N69"/>
    <mergeCell ref="B71:B72"/>
    <mergeCell ref="C71:F71"/>
    <mergeCell ref="G71:M71"/>
    <mergeCell ref="N71:N72"/>
    <mergeCell ref="P55:Q55"/>
    <mergeCell ref="C53:N53"/>
    <mergeCell ref="B55:B56"/>
    <mergeCell ref="C55:F55"/>
    <mergeCell ref="C2:N2"/>
    <mergeCell ref="C4:N4"/>
    <mergeCell ref="B6:B7"/>
    <mergeCell ref="C6:F6"/>
    <mergeCell ref="G6:M6"/>
    <mergeCell ref="N6:N7"/>
    <mergeCell ref="B24:B25"/>
    <mergeCell ref="C24:F24"/>
    <mergeCell ref="G24:M24"/>
    <mergeCell ref="N24:N25"/>
    <mergeCell ref="P24:Q24"/>
    <mergeCell ref="G55:M55"/>
    <mergeCell ref="N55:N56"/>
    <mergeCell ref="G41:G44"/>
    <mergeCell ref="P6:Q6"/>
    <mergeCell ref="C22:N2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R96"/>
  <sheetViews>
    <sheetView topLeftCell="A59" workbookViewId="0">
      <pane xSplit="2" topLeftCell="L1" activePane="topRight" state="frozen"/>
      <selection pane="topRight" activeCell="P69" sqref="P69"/>
    </sheetView>
  </sheetViews>
  <sheetFormatPr baseColWidth="10" defaultColWidth="11.44140625" defaultRowHeight="13.8" x14ac:dyDescent="0.25"/>
  <cols>
    <col min="1" max="1" width="3.109375" style="3" customWidth="1"/>
    <col min="2" max="2" width="42.44140625" style="3" customWidth="1"/>
    <col min="3" max="7" width="20.6640625" style="3" customWidth="1"/>
    <col min="8" max="8" width="24.33203125" style="3" customWidth="1"/>
    <col min="9" max="13" width="20.6640625" style="3" customWidth="1"/>
    <col min="14" max="14" width="21.109375" style="3" customWidth="1"/>
    <col min="15" max="15" width="3.109375" style="3" customWidth="1"/>
    <col min="16" max="16" width="31.33203125" style="3" customWidth="1"/>
    <col min="17" max="17" width="16.33203125" style="3" customWidth="1"/>
    <col min="18" max="18" width="3.109375" style="3" customWidth="1"/>
    <col min="19" max="19" width="6.88671875" style="3" customWidth="1"/>
    <col min="20" max="16384" width="11.44140625" style="3"/>
  </cols>
  <sheetData>
    <row r="2" spans="2:18" ht="36" customHeight="1" x14ac:dyDescent="0.25">
      <c r="B2" s="1" t="s">
        <v>75</v>
      </c>
      <c r="C2" s="159" t="s">
        <v>74</v>
      </c>
      <c r="D2" s="159"/>
      <c r="E2" s="159"/>
      <c r="F2" s="159"/>
      <c r="G2" s="159"/>
      <c r="H2" s="159"/>
      <c r="I2" s="159"/>
      <c r="J2" s="159"/>
      <c r="K2" s="159"/>
      <c r="L2" s="159"/>
      <c r="M2" s="159"/>
      <c r="N2" s="159"/>
      <c r="O2" s="2"/>
      <c r="R2" s="2"/>
    </row>
    <row r="3" spans="2:18" x14ac:dyDescent="0.25">
      <c r="C3" s="4"/>
      <c r="D3" s="4"/>
      <c r="E3" s="4"/>
      <c r="F3" s="4"/>
      <c r="G3" s="4"/>
      <c r="H3" s="4"/>
      <c r="I3" s="4"/>
      <c r="J3" s="4"/>
      <c r="K3" s="4"/>
      <c r="L3" s="4"/>
      <c r="M3" s="4"/>
      <c r="N3" s="4"/>
      <c r="O3" s="4"/>
      <c r="R3" s="4"/>
    </row>
    <row r="4" spans="2:18" ht="29.25" customHeight="1" x14ac:dyDescent="0.25">
      <c r="B4" s="1" t="s">
        <v>76</v>
      </c>
      <c r="C4" s="159" t="s">
        <v>77</v>
      </c>
      <c r="D4" s="159"/>
      <c r="E4" s="159"/>
      <c r="F4" s="159"/>
      <c r="G4" s="159"/>
      <c r="H4" s="159"/>
      <c r="I4" s="159"/>
      <c r="J4" s="159"/>
      <c r="K4" s="159"/>
      <c r="L4" s="159"/>
      <c r="M4" s="159"/>
      <c r="N4" s="159"/>
      <c r="O4" s="2"/>
      <c r="R4" s="2"/>
    </row>
    <row r="5" spans="2:18" ht="15" customHeight="1" x14ac:dyDescent="0.25">
      <c r="B5" s="5"/>
      <c r="C5" s="6"/>
      <c r="D5" s="6"/>
      <c r="E5" s="6"/>
      <c r="F5" s="6"/>
      <c r="G5" s="6"/>
      <c r="H5" s="6"/>
      <c r="I5" s="6"/>
      <c r="J5" s="6"/>
      <c r="K5" s="6"/>
      <c r="L5" s="6"/>
      <c r="M5" s="6"/>
      <c r="N5" s="6"/>
      <c r="O5" s="6"/>
      <c r="R5" s="6"/>
    </row>
    <row r="6" spans="2:18" ht="16.5" customHeight="1" x14ac:dyDescent="0.25">
      <c r="B6" s="160" t="s">
        <v>0</v>
      </c>
      <c r="C6" s="151" t="s">
        <v>13</v>
      </c>
      <c r="D6" s="152"/>
      <c r="E6" s="152"/>
      <c r="F6" s="153"/>
      <c r="G6" s="151" t="s">
        <v>2</v>
      </c>
      <c r="H6" s="152"/>
      <c r="I6" s="152"/>
      <c r="J6" s="152"/>
      <c r="K6" s="152"/>
      <c r="L6" s="152"/>
      <c r="M6" s="153"/>
      <c r="N6" s="154" t="s">
        <v>3</v>
      </c>
      <c r="O6" s="7"/>
      <c r="P6" s="158" t="s">
        <v>11</v>
      </c>
      <c r="Q6" s="158"/>
      <c r="R6" s="7"/>
    </row>
    <row r="7" spans="2:18" ht="31.5" customHeight="1" x14ac:dyDescent="0.25">
      <c r="B7" s="160"/>
      <c r="C7" s="20" t="s">
        <v>9</v>
      </c>
      <c r="D7" s="20" t="s">
        <v>10</v>
      </c>
      <c r="E7" s="20" t="s">
        <v>1</v>
      </c>
      <c r="F7" s="20" t="s">
        <v>16</v>
      </c>
      <c r="G7" s="20" t="s">
        <v>14</v>
      </c>
      <c r="H7" s="24" t="s">
        <v>15</v>
      </c>
      <c r="I7" s="20" t="s">
        <v>18</v>
      </c>
      <c r="J7" s="24" t="s">
        <v>17</v>
      </c>
      <c r="K7" s="20" t="s">
        <v>19</v>
      </c>
      <c r="L7" s="24" t="s">
        <v>20</v>
      </c>
      <c r="M7" s="20" t="s">
        <v>4</v>
      </c>
      <c r="N7" s="154"/>
      <c r="O7" s="7"/>
      <c r="P7" s="8" t="s">
        <v>26</v>
      </c>
      <c r="Q7" s="8" t="s">
        <v>5</v>
      </c>
      <c r="R7" s="7"/>
    </row>
    <row r="8" spans="2:18" ht="30" x14ac:dyDescent="0.25">
      <c r="B8" s="21" t="s">
        <v>78</v>
      </c>
      <c r="C8" s="9">
        <v>0</v>
      </c>
      <c r="D8" s="9">
        <v>0</v>
      </c>
      <c r="E8" s="9">
        <v>0</v>
      </c>
      <c r="F8" s="27">
        <f>+C8+D8+E8</f>
        <v>0</v>
      </c>
      <c r="G8" s="9">
        <v>0</v>
      </c>
      <c r="H8" s="9"/>
      <c r="I8" s="9">
        <v>0</v>
      </c>
      <c r="J8" s="9"/>
      <c r="K8" s="9">
        <v>0</v>
      </c>
      <c r="L8" s="9"/>
      <c r="M8" s="9">
        <f>+G8+I8+K8</f>
        <v>0</v>
      </c>
      <c r="N8" s="30">
        <f>+F8+M8</f>
        <v>0</v>
      </c>
      <c r="O8" s="11"/>
      <c r="P8" s="12"/>
      <c r="Q8" s="13"/>
      <c r="R8" s="11"/>
    </row>
    <row r="9" spans="2:18" ht="30" x14ac:dyDescent="0.25">
      <c r="B9" s="21" t="s">
        <v>79</v>
      </c>
      <c r="C9" s="9">
        <v>0</v>
      </c>
      <c r="D9" s="9">
        <v>0</v>
      </c>
      <c r="E9" s="9">
        <v>0</v>
      </c>
      <c r="F9" s="27">
        <f>+C9+D9+E9</f>
        <v>0</v>
      </c>
      <c r="G9" s="9">
        <v>0</v>
      </c>
      <c r="H9" s="9"/>
      <c r="I9" s="9">
        <v>0</v>
      </c>
      <c r="J9" s="9"/>
      <c r="K9" s="9">
        <v>0</v>
      </c>
      <c r="L9" s="9"/>
      <c r="M9" s="9">
        <f>+G9+I9+K9</f>
        <v>0</v>
      </c>
      <c r="N9" s="30">
        <f>+F9+M9</f>
        <v>0</v>
      </c>
      <c r="O9" s="11"/>
      <c r="P9" s="12"/>
      <c r="Q9" s="13"/>
      <c r="R9" s="11"/>
    </row>
    <row r="10" spans="2:18" ht="61.2" x14ac:dyDescent="0.25">
      <c r="B10" s="21" t="s">
        <v>80</v>
      </c>
      <c r="C10" s="9">
        <v>0</v>
      </c>
      <c r="D10" s="9">
        <v>0</v>
      </c>
      <c r="E10" s="9">
        <v>0</v>
      </c>
      <c r="F10" s="27">
        <f>+C10+D10+E10</f>
        <v>0</v>
      </c>
      <c r="G10" s="28">
        <v>335000000</v>
      </c>
      <c r="H10" s="28"/>
      <c r="I10" s="9">
        <v>0</v>
      </c>
      <c r="J10" s="9"/>
      <c r="K10" s="9">
        <v>410413093</v>
      </c>
      <c r="L10" s="36" t="s">
        <v>82</v>
      </c>
      <c r="M10" s="9">
        <f>+G10+I10+K10</f>
        <v>745413093</v>
      </c>
      <c r="N10" s="30">
        <f>+F10+M10</f>
        <v>745413093</v>
      </c>
      <c r="O10" s="11"/>
      <c r="P10" s="12" t="s">
        <v>81</v>
      </c>
      <c r="Q10" s="13">
        <v>150</v>
      </c>
      <c r="R10" s="11"/>
    </row>
    <row r="11" spans="2:18" ht="27.6" x14ac:dyDescent="0.25">
      <c r="B11" s="21" t="s">
        <v>83</v>
      </c>
      <c r="C11" s="9">
        <v>0</v>
      </c>
      <c r="D11" s="9">
        <v>0</v>
      </c>
      <c r="E11" s="9">
        <v>0</v>
      </c>
      <c r="F11" s="27">
        <f>+C11+D11+E11</f>
        <v>0</v>
      </c>
      <c r="G11" s="9">
        <v>0</v>
      </c>
      <c r="H11" s="9"/>
      <c r="I11" s="9">
        <v>0</v>
      </c>
      <c r="J11" s="9"/>
      <c r="K11" s="9">
        <v>0</v>
      </c>
      <c r="L11" s="9"/>
      <c r="M11" s="9">
        <f>+G11+I11+K11</f>
        <v>0</v>
      </c>
      <c r="N11" s="30">
        <f>+F11+M11</f>
        <v>0</v>
      </c>
      <c r="O11" s="11"/>
      <c r="P11" s="12" t="s">
        <v>81</v>
      </c>
      <c r="Q11" s="13">
        <v>1000</v>
      </c>
      <c r="R11" s="11"/>
    </row>
    <row r="12" spans="2:18" ht="15.6" x14ac:dyDescent="0.25">
      <c r="B12" s="14" t="s">
        <v>6</v>
      </c>
      <c r="C12" s="15">
        <f>SUM(C8:C11)</f>
        <v>0</v>
      </c>
      <c r="D12" s="15">
        <f>SUM(D8:D11)</f>
        <v>0</v>
      </c>
      <c r="E12" s="15">
        <f>SUM(E8:E11)</f>
        <v>0</v>
      </c>
      <c r="F12" s="15">
        <f>SUM(F8:F11)</f>
        <v>0</v>
      </c>
      <c r="G12" s="15">
        <f>SUM(G8:G11)</f>
        <v>335000000</v>
      </c>
      <c r="I12" s="15">
        <f>SUM(I8:I11)</f>
        <v>0</v>
      </c>
      <c r="K12" s="15">
        <f>SUM(K8:K11)</f>
        <v>410413093</v>
      </c>
      <c r="M12" s="31">
        <f>SUM(M8:M11)</f>
        <v>745413093</v>
      </c>
      <c r="N12" s="31">
        <f>SUM(N8:N11)</f>
        <v>745413093</v>
      </c>
      <c r="O12" s="16"/>
      <c r="Q12" s="29">
        <f>SUM(Q8:Q11)</f>
        <v>1150</v>
      </c>
      <c r="R12" s="16"/>
    </row>
    <row r="14" spans="2:18" ht="15.6" x14ac:dyDescent="0.25">
      <c r="B14" s="14" t="s">
        <v>12</v>
      </c>
      <c r="C14" s="17">
        <f>F12</f>
        <v>0</v>
      </c>
      <c r="D14" s="22"/>
    </row>
    <row r="15" spans="2:18" ht="15.6" x14ac:dyDescent="0.25">
      <c r="B15" s="14" t="s">
        <v>7</v>
      </c>
      <c r="C15" s="17">
        <f>+M12</f>
        <v>745413093</v>
      </c>
      <c r="D15" s="22"/>
    </row>
    <row r="16" spans="2:18" ht="15.6" x14ac:dyDescent="0.25">
      <c r="B16" s="14" t="s">
        <v>3</v>
      </c>
      <c r="C16" s="18">
        <f>+C14+C15</f>
        <v>745413093</v>
      </c>
      <c r="D16" s="23"/>
    </row>
    <row r="18" spans="1:18" x14ac:dyDescent="0.25">
      <c r="A18" s="25"/>
      <c r="B18" s="25"/>
      <c r="C18" s="25"/>
      <c r="D18" s="25"/>
      <c r="E18" s="25"/>
      <c r="F18" s="25"/>
      <c r="G18" s="25"/>
      <c r="H18" s="25"/>
      <c r="I18" s="25"/>
      <c r="J18" s="25"/>
      <c r="K18" s="25"/>
      <c r="L18" s="25"/>
      <c r="M18" s="25"/>
      <c r="N18" s="25"/>
      <c r="O18" s="25"/>
      <c r="P18" s="25"/>
      <c r="Q18" s="25"/>
    </row>
    <row r="20" spans="1:18" ht="29.25" customHeight="1" x14ac:dyDescent="0.25">
      <c r="B20" s="1" t="s">
        <v>84</v>
      </c>
      <c r="C20" s="159" t="s">
        <v>85</v>
      </c>
      <c r="D20" s="159"/>
      <c r="E20" s="159"/>
      <c r="F20" s="159"/>
      <c r="G20" s="159"/>
      <c r="H20" s="159"/>
      <c r="I20" s="159"/>
      <c r="J20" s="159"/>
      <c r="K20" s="159"/>
      <c r="L20" s="159"/>
      <c r="M20" s="159"/>
      <c r="N20" s="159"/>
      <c r="O20" s="2"/>
      <c r="R20" s="2"/>
    </row>
    <row r="21" spans="1:18" ht="15" customHeight="1" x14ac:dyDescent="0.25">
      <c r="B21" s="5"/>
      <c r="C21" s="6"/>
      <c r="D21" s="6"/>
      <c r="E21" s="6"/>
      <c r="F21" s="6"/>
      <c r="G21" s="6"/>
      <c r="H21" s="6"/>
      <c r="I21" s="6"/>
      <c r="J21" s="6"/>
      <c r="K21" s="6"/>
      <c r="L21" s="6"/>
      <c r="M21" s="6"/>
      <c r="N21" s="6"/>
      <c r="O21" s="6"/>
      <c r="R21" s="6"/>
    </row>
    <row r="22" spans="1:18" ht="16.5" customHeight="1" x14ac:dyDescent="0.25">
      <c r="B22" s="160" t="s">
        <v>0</v>
      </c>
      <c r="C22" s="151" t="s">
        <v>13</v>
      </c>
      <c r="D22" s="152"/>
      <c r="E22" s="152"/>
      <c r="F22" s="153"/>
      <c r="G22" s="151" t="s">
        <v>2</v>
      </c>
      <c r="H22" s="152"/>
      <c r="I22" s="152"/>
      <c r="J22" s="152"/>
      <c r="K22" s="152"/>
      <c r="L22" s="152"/>
      <c r="M22" s="153"/>
      <c r="N22" s="154" t="s">
        <v>3</v>
      </c>
      <c r="O22" s="7"/>
      <c r="P22" s="158" t="s">
        <v>11</v>
      </c>
      <c r="Q22" s="158"/>
      <c r="R22" s="7"/>
    </row>
    <row r="23" spans="1:18" ht="31.5" customHeight="1" x14ac:dyDescent="0.25">
      <c r="B23" s="160"/>
      <c r="C23" s="20" t="s">
        <v>9</v>
      </c>
      <c r="D23" s="20" t="s">
        <v>10</v>
      </c>
      <c r="E23" s="20" t="s">
        <v>1</v>
      </c>
      <c r="F23" s="20" t="s">
        <v>16</v>
      </c>
      <c r="G23" s="20" t="s">
        <v>14</v>
      </c>
      <c r="H23" s="24" t="s">
        <v>15</v>
      </c>
      <c r="I23" s="20" t="s">
        <v>18</v>
      </c>
      <c r="J23" s="24" t="s">
        <v>17</v>
      </c>
      <c r="K23" s="20" t="s">
        <v>19</v>
      </c>
      <c r="L23" s="24" t="s">
        <v>20</v>
      </c>
      <c r="M23" s="20" t="s">
        <v>4</v>
      </c>
      <c r="N23" s="154"/>
      <c r="O23" s="7"/>
      <c r="P23" s="8" t="s">
        <v>26</v>
      </c>
      <c r="Q23" s="8" t="s">
        <v>5</v>
      </c>
      <c r="R23" s="7"/>
    </row>
    <row r="24" spans="1:18" ht="45" x14ac:dyDescent="0.25">
      <c r="B24" s="21" t="s">
        <v>86</v>
      </c>
      <c r="C24" s="9">
        <v>0</v>
      </c>
      <c r="D24" s="9">
        <v>0</v>
      </c>
      <c r="E24" s="9">
        <v>0</v>
      </c>
      <c r="F24" s="27">
        <f>+C24+D24+E24</f>
        <v>0</v>
      </c>
      <c r="G24" s="9">
        <v>0</v>
      </c>
      <c r="H24" s="9"/>
      <c r="I24" s="9">
        <v>0</v>
      </c>
      <c r="J24" s="9"/>
      <c r="K24" s="9">
        <v>0</v>
      </c>
      <c r="L24" s="9"/>
      <c r="M24" s="9">
        <f>+G24+I24+K24</f>
        <v>0</v>
      </c>
      <c r="N24" s="30">
        <f>+F24+M24</f>
        <v>0</v>
      </c>
      <c r="O24" s="11"/>
      <c r="P24" s="12" t="s">
        <v>81</v>
      </c>
      <c r="Q24" s="13">
        <v>150</v>
      </c>
      <c r="R24" s="11"/>
    </row>
    <row r="25" spans="1:18" ht="60" x14ac:dyDescent="0.25">
      <c r="B25" s="21" t="s">
        <v>87</v>
      </c>
      <c r="C25" s="9">
        <v>0</v>
      </c>
      <c r="D25" s="9">
        <v>0</v>
      </c>
      <c r="E25" s="9">
        <v>0</v>
      </c>
      <c r="F25" s="27">
        <f>+C25+D25+E25</f>
        <v>0</v>
      </c>
      <c r="G25" s="9">
        <v>0</v>
      </c>
      <c r="H25" s="9"/>
      <c r="I25" s="9">
        <v>0</v>
      </c>
      <c r="J25" s="9"/>
      <c r="K25" s="9">
        <v>0</v>
      </c>
      <c r="L25" s="9"/>
      <c r="M25" s="9">
        <f>+G25+I25+K25</f>
        <v>0</v>
      </c>
      <c r="N25" s="30">
        <f>+F25+M25</f>
        <v>0</v>
      </c>
      <c r="O25" s="11"/>
      <c r="P25" s="12" t="s">
        <v>81</v>
      </c>
      <c r="Q25" s="13">
        <v>110</v>
      </c>
      <c r="R25" s="11"/>
    </row>
    <row r="26" spans="1:18" ht="45" x14ac:dyDescent="0.25">
      <c r="B26" s="21" t="s">
        <v>88</v>
      </c>
      <c r="C26" s="9">
        <v>0</v>
      </c>
      <c r="D26" s="9">
        <v>0</v>
      </c>
      <c r="E26" s="9">
        <v>0</v>
      </c>
      <c r="F26" s="27">
        <f>+C26+D26+E26</f>
        <v>0</v>
      </c>
      <c r="G26" s="9">
        <v>0</v>
      </c>
      <c r="H26" s="9"/>
      <c r="I26" s="9">
        <v>0</v>
      </c>
      <c r="J26" s="9"/>
      <c r="K26" s="9">
        <v>0</v>
      </c>
      <c r="L26" s="9"/>
      <c r="M26" s="9">
        <f>+G26+I26+K26</f>
        <v>0</v>
      </c>
      <c r="N26" s="30">
        <f>+F26+M26</f>
        <v>0</v>
      </c>
      <c r="O26" s="11"/>
      <c r="P26" s="12"/>
      <c r="Q26" s="13"/>
      <c r="R26" s="11"/>
    </row>
    <row r="27" spans="1:18" ht="75" x14ac:dyDescent="0.25">
      <c r="B27" s="21" t="s">
        <v>89</v>
      </c>
      <c r="C27" s="9">
        <v>0</v>
      </c>
      <c r="D27" s="9">
        <v>0</v>
      </c>
      <c r="E27" s="9">
        <v>0</v>
      </c>
      <c r="F27" s="27">
        <f>+C27+D27+E27</f>
        <v>0</v>
      </c>
      <c r="G27" s="28">
        <v>294000000</v>
      </c>
      <c r="H27" s="28"/>
      <c r="I27" s="9">
        <v>0</v>
      </c>
      <c r="J27" s="9"/>
      <c r="K27" s="9">
        <v>0</v>
      </c>
      <c r="L27" s="9"/>
      <c r="M27" s="9">
        <f>+G27+I27+K27</f>
        <v>294000000</v>
      </c>
      <c r="N27" s="30">
        <f>+F27+M27</f>
        <v>294000000</v>
      </c>
      <c r="O27" s="11"/>
      <c r="P27" s="12" t="s">
        <v>81</v>
      </c>
      <c r="Q27" s="13">
        <v>20</v>
      </c>
      <c r="R27" s="11"/>
    </row>
    <row r="28" spans="1:18" ht="90" x14ac:dyDescent="0.25">
      <c r="B28" s="21" t="s">
        <v>90</v>
      </c>
      <c r="C28" s="9">
        <v>0</v>
      </c>
      <c r="D28" s="9">
        <v>0</v>
      </c>
      <c r="E28" s="9">
        <v>0</v>
      </c>
      <c r="F28" s="27">
        <f>+C28+D28+E28</f>
        <v>0</v>
      </c>
      <c r="G28" s="9">
        <v>0</v>
      </c>
      <c r="H28" s="9"/>
      <c r="I28" s="9">
        <v>0</v>
      </c>
      <c r="J28" s="9"/>
      <c r="K28" s="9">
        <v>0</v>
      </c>
      <c r="L28" s="9"/>
      <c r="M28" s="9">
        <f>+G28+I28+K28</f>
        <v>0</v>
      </c>
      <c r="N28" s="30">
        <f>+F28+M28</f>
        <v>0</v>
      </c>
      <c r="O28" s="11"/>
      <c r="P28" s="12"/>
      <c r="Q28" s="13"/>
      <c r="R28" s="11"/>
    </row>
    <row r="29" spans="1:18" ht="15.6" x14ac:dyDescent="0.25">
      <c r="B29" s="14" t="s">
        <v>6</v>
      </c>
      <c r="C29" s="15">
        <f>SUM(C24:C28)</f>
        <v>0</v>
      </c>
      <c r="D29" s="15">
        <f>SUM(D24:D28)</f>
        <v>0</v>
      </c>
      <c r="E29" s="15">
        <f>SUM(E24:E28)</f>
        <v>0</v>
      </c>
      <c r="F29" s="15">
        <f>SUM(F24:F28)</f>
        <v>0</v>
      </c>
      <c r="G29" s="15">
        <f>SUM(G24:G28)</f>
        <v>294000000</v>
      </c>
      <c r="I29" s="15">
        <f>SUM(I24:I28)</f>
        <v>0</v>
      </c>
      <c r="K29" s="15">
        <f>SUM(K24:K28)</f>
        <v>0</v>
      </c>
      <c r="M29" s="31">
        <f>SUM(M24:M28)</f>
        <v>294000000</v>
      </c>
      <c r="N29" s="31">
        <f>SUM(N24:N28)</f>
        <v>294000000</v>
      </c>
      <c r="O29" s="16"/>
      <c r="Q29" s="29">
        <f>SUM(Q24:Q28)</f>
        <v>280</v>
      </c>
      <c r="R29" s="16"/>
    </row>
    <row r="31" spans="1:18" ht="15.6" x14ac:dyDescent="0.25">
      <c r="B31" s="14" t="s">
        <v>12</v>
      </c>
      <c r="C31" s="17">
        <f>F29</f>
        <v>0</v>
      </c>
      <c r="D31" s="22"/>
    </row>
    <row r="32" spans="1:18" ht="15.6" x14ac:dyDescent="0.25">
      <c r="B32" s="14" t="s">
        <v>7</v>
      </c>
      <c r="C32" s="17">
        <f>+M29</f>
        <v>294000000</v>
      </c>
      <c r="D32" s="22"/>
    </row>
    <row r="33" spans="1:18" ht="15.6" x14ac:dyDescent="0.25">
      <c r="B33" s="14" t="s">
        <v>3</v>
      </c>
      <c r="C33" s="18">
        <f>+C31+C32</f>
        <v>294000000</v>
      </c>
      <c r="D33" s="23"/>
    </row>
    <row r="35" spans="1:18" x14ac:dyDescent="0.25">
      <c r="A35" s="25"/>
      <c r="B35" s="25"/>
      <c r="C35" s="25"/>
      <c r="D35" s="25"/>
      <c r="E35" s="25"/>
      <c r="F35" s="25"/>
      <c r="G35" s="25"/>
      <c r="H35" s="25"/>
      <c r="I35" s="25"/>
      <c r="J35" s="25"/>
      <c r="K35" s="25"/>
      <c r="L35" s="25"/>
      <c r="M35" s="25"/>
      <c r="N35" s="25"/>
      <c r="O35" s="25"/>
      <c r="P35" s="25"/>
      <c r="Q35" s="25"/>
    </row>
    <row r="37" spans="1:18" ht="29.25" customHeight="1" x14ac:dyDescent="0.25">
      <c r="B37" s="1" t="s">
        <v>92</v>
      </c>
      <c r="C37" s="159" t="s">
        <v>91</v>
      </c>
      <c r="D37" s="159"/>
      <c r="E37" s="159"/>
      <c r="F37" s="159"/>
      <c r="G37" s="159"/>
      <c r="H37" s="159"/>
      <c r="I37" s="159"/>
      <c r="J37" s="159"/>
      <c r="K37" s="159"/>
      <c r="L37" s="159"/>
      <c r="M37" s="159"/>
      <c r="N37" s="159"/>
      <c r="O37" s="2"/>
      <c r="R37" s="2"/>
    </row>
    <row r="38" spans="1:18" ht="15" customHeight="1" x14ac:dyDescent="0.25">
      <c r="B38" s="5"/>
      <c r="C38" s="6"/>
      <c r="D38" s="6"/>
      <c r="E38" s="6"/>
      <c r="F38" s="6"/>
      <c r="G38" s="6"/>
      <c r="H38" s="6"/>
      <c r="I38" s="6"/>
      <c r="J38" s="6"/>
      <c r="K38" s="6"/>
      <c r="L38" s="6"/>
      <c r="M38" s="6"/>
      <c r="N38" s="6"/>
      <c r="O38" s="6"/>
      <c r="R38" s="6"/>
    </row>
    <row r="39" spans="1:18" ht="16.5" customHeight="1" x14ac:dyDescent="0.25">
      <c r="B39" s="160" t="s">
        <v>0</v>
      </c>
      <c r="C39" s="151" t="s">
        <v>13</v>
      </c>
      <c r="D39" s="152"/>
      <c r="E39" s="152"/>
      <c r="F39" s="153"/>
      <c r="G39" s="151" t="s">
        <v>2</v>
      </c>
      <c r="H39" s="152"/>
      <c r="I39" s="152"/>
      <c r="J39" s="152"/>
      <c r="K39" s="152"/>
      <c r="L39" s="152"/>
      <c r="M39" s="153"/>
      <c r="N39" s="154" t="s">
        <v>3</v>
      </c>
      <c r="O39" s="7"/>
      <c r="P39" s="158" t="s">
        <v>11</v>
      </c>
      <c r="Q39" s="158"/>
      <c r="R39" s="7"/>
    </row>
    <row r="40" spans="1:18" ht="31.5" customHeight="1" x14ac:dyDescent="0.25">
      <c r="B40" s="160"/>
      <c r="C40" s="20" t="s">
        <v>9</v>
      </c>
      <c r="D40" s="20" t="s">
        <v>10</v>
      </c>
      <c r="E40" s="20" t="s">
        <v>1</v>
      </c>
      <c r="F40" s="20" t="s">
        <v>16</v>
      </c>
      <c r="G40" s="20" t="s">
        <v>14</v>
      </c>
      <c r="H40" s="24" t="s">
        <v>15</v>
      </c>
      <c r="I40" s="20" t="s">
        <v>18</v>
      </c>
      <c r="J40" s="24" t="s">
        <v>17</v>
      </c>
      <c r="K40" s="20" t="s">
        <v>19</v>
      </c>
      <c r="L40" s="24" t="s">
        <v>20</v>
      </c>
      <c r="M40" s="20" t="s">
        <v>4</v>
      </c>
      <c r="N40" s="154"/>
      <c r="O40" s="7"/>
      <c r="P40" s="8" t="s">
        <v>26</v>
      </c>
      <c r="Q40" s="8" t="s">
        <v>5</v>
      </c>
      <c r="R40" s="7"/>
    </row>
    <row r="41" spans="1:18" ht="45" x14ac:dyDescent="0.25">
      <c r="B41" s="21" t="s">
        <v>93</v>
      </c>
      <c r="C41" s="9">
        <v>0</v>
      </c>
      <c r="D41" s="9">
        <v>0</v>
      </c>
      <c r="E41" s="9">
        <v>0</v>
      </c>
      <c r="F41" s="27">
        <f>+C41+D41+E41</f>
        <v>0</v>
      </c>
      <c r="G41" s="28">
        <v>3000000000</v>
      </c>
      <c r="H41" s="28" t="s">
        <v>94</v>
      </c>
      <c r="I41" s="9">
        <v>0</v>
      </c>
      <c r="J41" s="9"/>
      <c r="K41" s="9">
        <v>0</v>
      </c>
      <c r="L41" s="9"/>
      <c r="M41" s="9">
        <f>+G41+I41+K41</f>
        <v>3000000000</v>
      </c>
      <c r="N41" s="30">
        <f>+F41+M41</f>
        <v>3000000000</v>
      </c>
      <c r="O41" s="11"/>
      <c r="P41" s="12" t="s">
        <v>81</v>
      </c>
      <c r="Q41" s="13">
        <v>5</v>
      </c>
      <c r="R41" s="11"/>
    </row>
    <row r="42" spans="1:18" ht="45" x14ac:dyDescent="0.25">
      <c r="B42" s="21" t="s">
        <v>95</v>
      </c>
      <c r="C42" s="9">
        <v>0</v>
      </c>
      <c r="D42" s="9">
        <v>0</v>
      </c>
      <c r="E42" s="9">
        <v>0</v>
      </c>
      <c r="F42" s="27">
        <f>+C42+D42+E42</f>
        <v>0</v>
      </c>
      <c r="G42" s="9">
        <v>0</v>
      </c>
      <c r="H42" s="9"/>
      <c r="I42" s="28">
        <v>100000000</v>
      </c>
      <c r="J42" s="28"/>
      <c r="K42" s="9">
        <v>0</v>
      </c>
      <c r="L42" s="9"/>
      <c r="M42" s="9">
        <f>+G42+I42+K42</f>
        <v>100000000</v>
      </c>
      <c r="N42" s="30">
        <f>+F42+M42</f>
        <v>100000000</v>
      </c>
      <c r="O42" s="11"/>
      <c r="P42" s="12"/>
      <c r="Q42" s="13"/>
      <c r="R42" s="11"/>
    </row>
    <row r="43" spans="1:18" ht="60" x14ac:dyDescent="0.25">
      <c r="B43" s="21" t="s">
        <v>96</v>
      </c>
      <c r="C43" s="9">
        <v>0</v>
      </c>
      <c r="D43" s="9">
        <v>0</v>
      </c>
      <c r="E43" s="9">
        <v>0</v>
      </c>
      <c r="F43" s="27">
        <f>+C43+D43+E43</f>
        <v>0</v>
      </c>
      <c r="G43" s="9">
        <v>0</v>
      </c>
      <c r="H43" s="9"/>
      <c r="I43" s="9">
        <v>0</v>
      </c>
      <c r="J43" s="9"/>
      <c r="K43" s="9">
        <v>0</v>
      </c>
      <c r="L43" s="9"/>
      <c r="M43" s="9">
        <f>+G43+I43+K43</f>
        <v>0</v>
      </c>
      <c r="N43" s="30">
        <f>+F43+M43</f>
        <v>0</v>
      </c>
      <c r="O43" s="11"/>
      <c r="P43" s="12" t="s">
        <v>81</v>
      </c>
      <c r="Q43" s="13">
        <v>9</v>
      </c>
      <c r="R43" s="11"/>
    </row>
    <row r="44" spans="1:18" ht="27.6" x14ac:dyDescent="0.25">
      <c r="B44" s="21" t="s">
        <v>97</v>
      </c>
      <c r="C44" s="9">
        <v>0</v>
      </c>
      <c r="D44" s="9">
        <v>0</v>
      </c>
      <c r="E44" s="9">
        <v>0</v>
      </c>
      <c r="F44" s="27">
        <f>+C44+D44+E44</f>
        <v>0</v>
      </c>
      <c r="G44" s="9">
        <v>0</v>
      </c>
      <c r="H44" s="9"/>
      <c r="I44" s="9">
        <v>0</v>
      </c>
      <c r="J44" s="9"/>
      <c r="K44" s="9">
        <v>0</v>
      </c>
      <c r="L44" s="9"/>
      <c r="M44" s="9">
        <f>+G44+I44+K44</f>
        <v>0</v>
      </c>
      <c r="N44" s="30">
        <f>+F44+M44</f>
        <v>0</v>
      </c>
      <c r="O44" s="11"/>
      <c r="P44" s="12" t="s">
        <v>81</v>
      </c>
      <c r="Q44" s="13">
        <v>5</v>
      </c>
      <c r="R44" s="11"/>
    </row>
    <row r="45" spans="1:18" ht="15.6" x14ac:dyDescent="0.25">
      <c r="B45" s="14" t="s">
        <v>6</v>
      </c>
      <c r="C45" s="15">
        <f>SUM(C41:C44)</f>
        <v>0</v>
      </c>
      <c r="D45" s="15">
        <f>SUM(D41:D44)</f>
        <v>0</v>
      </c>
      <c r="E45" s="15">
        <f>SUM(E41:E44)</f>
        <v>0</v>
      </c>
      <c r="F45" s="15">
        <f>SUM(F41:F44)</f>
        <v>0</v>
      </c>
      <c r="G45" s="15">
        <f>SUM(G41:G44)</f>
        <v>3000000000</v>
      </c>
      <c r="I45" s="15">
        <f>SUM(I41:I44)</f>
        <v>100000000</v>
      </c>
      <c r="K45" s="15">
        <f>SUM(K41:K44)</f>
        <v>0</v>
      </c>
      <c r="M45" s="31">
        <f>SUM(M41:M44)</f>
        <v>3100000000</v>
      </c>
      <c r="N45" s="31">
        <f>SUM(N41:N44)</f>
        <v>3100000000</v>
      </c>
      <c r="O45" s="16"/>
      <c r="Q45" s="29">
        <f>SUM(Q41:Q44)</f>
        <v>19</v>
      </c>
      <c r="R45" s="16"/>
    </row>
    <row r="47" spans="1:18" ht="15.6" x14ac:dyDescent="0.25">
      <c r="B47" s="14" t="s">
        <v>12</v>
      </c>
      <c r="C47" s="17">
        <f>F45</f>
        <v>0</v>
      </c>
      <c r="D47" s="22"/>
    </row>
    <row r="48" spans="1:18" ht="15.6" x14ac:dyDescent="0.25">
      <c r="B48" s="14" t="s">
        <v>7</v>
      </c>
      <c r="C48" s="17">
        <f>+M45</f>
        <v>3100000000</v>
      </c>
      <c r="D48" s="22"/>
    </row>
    <row r="49" spans="1:18" ht="15.6" x14ac:dyDescent="0.25">
      <c r="B49" s="14" t="s">
        <v>3</v>
      </c>
      <c r="C49" s="18">
        <f>+C47+C48</f>
        <v>3100000000</v>
      </c>
      <c r="D49" s="23"/>
    </row>
    <row r="51" spans="1:18" x14ac:dyDescent="0.25">
      <c r="A51" s="25"/>
      <c r="B51" s="25"/>
      <c r="C51" s="25"/>
      <c r="D51" s="25"/>
      <c r="E51" s="25"/>
      <c r="F51" s="25"/>
      <c r="G51" s="25"/>
      <c r="H51" s="25"/>
      <c r="I51" s="25"/>
      <c r="J51" s="25"/>
      <c r="K51" s="25"/>
      <c r="L51" s="25"/>
      <c r="M51" s="25"/>
      <c r="N51" s="25"/>
      <c r="O51" s="25"/>
      <c r="P51" s="25"/>
      <c r="Q51" s="25"/>
    </row>
    <row r="53" spans="1:18" ht="29.25" customHeight="1" x14ac:dyDescent="0.25">
      <c r="B53" s="1" t="s">
        <v>99</v>
      </c>
      <c r="C53" s="159" t="s">
        <v>98</v>
      </c>
      <c r="D53" s="159"/>
      <c r="E53" s="159"/>
      <c r="F53" s="159"/>
      <c r="G53" s="159"/>
      <c r="H53" s="159"/>
      <c r="I53" s="159"/>
      <c r="J53" s="159"/>
      <c r="K53" s="159"/>
      <c r="L53" s="159"/>
      <c r="M53" s="159"/>
      <c r="N53" s="159"/>
      <c r="O53" s="2"/>
      <c r="R53" s="2"/>
    </row>
    <row r="54" spans="1:18" ht="15" customHeight="1" x14ac:dyDescent="0.25">
      <c r="B54" s="5"/>
      <c r="C54" s="6"/>
      <c r="D54" s="6"/>
      <c r="E54" s="6"/>
      <c r="F54" s="6"/>
      <c r="G54" s="6"/>
      <c r="H54" s="6"/>
      <c r="I54" s="6"/>
      <c r="J54" s="6"/>
      <c r="K54" s="6"/>
      <c r="L54" s="6"/>
      <c r="M54" s="6"/>
      <c r="N54" s="6"/>
      <c r="O54" s="6"/>
      <c r="R54" s="6"/>
    </row>
    <row r="55" spans="1:18" ht="16.5" customHeight="1" x14ac:dyDescent="0.25">
      <c r="B55" s="160" t="s">
        <v>0</v>
      </c>
      <c r="C55" s="151" t="s">
        <v>13</v>
      </c>
      <c r="D55" s="152"/>
      <c r="E55" s="152"/>
      <c r="F55" s="153"/>
      <c r="G55" s="151" t="s">
        <v>2</v>
      </c>
      <c r="H55" s="152"/>
      <c r="I55" s="152"/>
      <c r="J55" s="152"/>
      <c r="K55" s="152"/>
      <c r="L55" s="152"/>
      <c r="M55" s="153"/>
      <c r="N55" s="154" t="s">
        <v>3</v>
      </c>
      <c r="O55" s="7"/>
      <c r="P55" s="158" t="s">
        <v>11</v>
      </c>
      <c r="Q55" s="158"/>
      <c r="R55" s="7"/>
    </row>
    <row r="56" spans="1:18" ht="31.5" customHeight="1" x14ac:dyDescent="0.25">
      <c r="B56" s="160"/>
      <c r="C56" s="20" t="s">
        <v>9</v>
      </c>
      <c r="D56" s="20" t="s">
        <v>10</v>
      </c>
      <c r="E56" s="20" t="s">
        <v>1</v>
      </c>
      <c r="F56" s="20" t="s">
        <v>16</v>
      </c>
      <c r="G56" s="20" t="s">
        <v>14</v>
      </c>
      <c r="H56" s="24" t="s">
        <v>15</v>
      </c>
      <c r="I56" s="20" t="s">
        <v>18</v>
      </c>
      <c r="J56" s="24" t="s">
        <v>17</v>
      </c>
      <c r="K56" s="20" t="s">
        <v>19</v>
      </c>
      <c r="L56" s="24" t="s">
        <v>20</v>
      </c>
      <c r="M56" s="20" t="s">
        <v>4</v>
      </c>
      <c r="N56" s="154"/>
      <c r="O56" s="7"/>
      <c r="P56" s="8" t="s">
        <v>26</v>
      </c>
      <c r="Q56" s="8" t="s">
        <v>5</v>
      </c>
      <c r="R56" s="7"/>
    </row>
    <row r="57" spans="1:18" ht="27.6" x14ac:dyDescent="0.25">
      <c r="B57" s="21" t="s">
        <v>100</v>
      </c>
      <c r="C57" s="9">
        <v>0</v>
      </c>
      <c r="D57" s="9">
        <v>0</v>
      </c>
      <c r="E57" s="9">
        <v>0</v>
      </c>
      <c r="F57" s="27">
        <f>+C57+D57+E57</f>
        <v>0</v>
      </c>
      <c r="G57" s="28">
        <v>3379200000</v>
      </c>
      <c r="H57" s="28"/>
      <c r="I57" s="9">
        <v>0</v>
      </c>
      <c r="J57" s="9"/>
      <c r="K57" s="9">
        <v>0</v>
      </c>
      <c r="L57" s="9"/>
      <c r="M57" s="9">
        <f>+G57+I57+K57</f>
        <v>3379200000</v>
      </c>
      <c r="N57" s="30">
        <f>+F57+M57</f>
        <v>3379200000</v>
      </c>
      <c r="O57" s="11"/>
      <c r="P57" s="12" t="s">
        <v>81</v>
      </c>
      <c r="Q57" s="13">
        <v>12</v>
      </c>
      <c r="R57" s="11"/>
    </row>
    <row r="58" spans="1:18" ht="27.6" x14ac:dyDescent="0.25">
      <c r="B58" s="21" t="s">
        <v>101</v>
      </c>
      <c r="C58" s="9">
        <v>0</v>
      </c>
      <c r="D58" s="9">
        <v>0</v>
      </c>
      <c r="E58" s="9">
        <v>0</v>
      </c>
      <c r="F58" s="27">
        <f>+C58+D58+E58</f>
        <v>0</v>
      </c>
      <c r="G58" s="28">
        <v>2700000000</v>
      </c>
      <c r="H58" s="28"/>
      <c r="I58" s="9">
        <v>0</v>
      </c>
      <c r="J58" s="9"/>
      <c r="K58" s="9">
        <v>0</v>
      </c>
      <c r="L58" s="9"/>
      <c r="M58" s="9">
        <f>+G58+I58+K58</f>
        <v>2700000000</v>
      </c>
      <c r="N58" s="30">
        <f>+F58+M58</f>
        <v>2700000000</v>
      </c>
      <c r="O58" s="11"/>
      <c r="P58" s="12" t="s">
        <v>81</v>
      </c>
      <c r="Q58" s="13">
        <v>70</v>
      </c>
      <c r="R58" s="11"/>
    </row>
    <row r="59" spans="1:18" ht="30" x14ac:dyDescent="0.25">
      <c r="B59" s="21" t="s">
        <v>102</v>
      </c>
      <c r="C59" s="9">
        <v>0</v>
      </c>
      <c r="D59" s="9">
        <v>0</v>
      </c>
      <c r="E59" s="9">
        <v>0</v>
      </c>
      <c r="F59" s="27">
        <f>+C59+D59+E59</f>
        <v>0</v>
      </c>
      <c r="G59" s="28">
        <v>4000000000</v>
      </c>
      <c r="H59" s="28"/>
      <c r="I59" s="9">
        <v>0</v>
      </c>
      <c r="J59" s="9"/>
      <c r="K59" s="9">
        <v>0</v>
      </c>
      <c r="L59" s="9"/>
      <c r="M59" s="9">
        <f>+G59+I59+K59</f>
        <v>4000000000</v>
      </c>
      <c r="N59" s="30">
        <f>+F59+M59</f>
        <v>4000000000</v>
      </c>
      <c r="O59" s="11"/>
      <c r="P59" s="12" t="s">
        <v>81</v>
      </c>
      <c r="Q59" s="13">
        <v>15</v>
      </c>
      <c r="R59" s="11"/>
    </row>
    <row r="60" spans="1:18" ht="30" x14ac:dyDescent="0.25">
      <c r="B60" s="21" t="s">
        <v>103</v>
      </c>
      <c r="C60" s="9">
        <v>0</v>
      </c>
      <c r="D60" s="9">
        <v>0</v>
      </c>
      <c r="E60" s="9">
        <v>0</v>
      </c>
      <c r="F60" s="27">
        <f>+C60+D60+E60</f>
        <v>0</v>
      </c>
      <c r="G60" s="28">
        <v>791680000</v>
      </c>
      <c r="H60" s="28"/>
      <c r="I60" s="9">
        <v>0</v>
      </c>
      <c r="J60" s="9"/>
      <c r="K60" s="9">
        <v>0</v>
      </c>
      <c r="L60" s="9"/>
      <c r="M60" s="9">
        <f>+G60+I60+K60</f>
        <v>791680000</v>
      </c>
      <c r="N60" s="30">
        <f>+F60+M60</f>
        <v>791680000</v>
      </c>
      <c r="O60" s="11"/>
      <c r="P60" s="12" t="s">
        <v>81</v>
      </c>
      <c r="Q60" s="13">
        <v>2</v>
      </c>
      <c r="R60" s="11"/>
    </row>
    <row r="61" spans="1:18" ht="27.6" x14ac:dyDescent="0.25">
      <c r="B61" s="164" t="s">
        <v>104</v>
      </c>
      <c r="C61" s="167">
        <v>0</v>
      </c>
      <c r="D61" s="167">
        <v>0</v>
      </c>
      <c r="E61" s="167">
        <v>0</v>
      </c>
      <c r="F61" s="173">
        <f>+C61+D61+E61</f>
        <v>0</v>
      </c>
      <c r="G61" s="155">
        <v>1220000000</v>
      </c>
      <c r="H61" s="155"/>
      <c r="I61" s="167">
        <v>0</v>
      </c>
      <c r="J61" s="167"/>
      <c r="K61" s="167">
        <v>0</v>
      </c>
      <c r="L61" s="167"/>
      <c r="M61" s="167">
        <f>+G61+I61+K61</f>
        <v>1220000000</v>
      </c>
      <c r="N61" s="170">
        <f>+F61+M61</f>
        <v>1220000000</v>
      </c>
      <c r="O61" s="11"/>
      <c r="P61" s="12" t="s">
        <v>81</v>
      </c>
      <c r="Q61" s="13">
        <v>12</v>
      </c>
      <c r="R61" s="11"/>
    </row>
    <row r="62" spans="1:18" ht="41.4" x14ac:dyDescent="0.25">
      <c r="B62" s="165"/>
      <c r="C62" s="168"/>
      <c r="D62" s="168"/>
      <c r="E62" s="168"/>
      <c r="F62" s="174"/>
      <c r="G62" s="156"/>
      <c r="H62" s="156"/>
      <c r="I62" s="168"/>
      <c r="J62" s="168"/>
      <c r="K62" s="168"/>
      <c r="L62" s="168"/>
      <c r="M62" s="168"/>
      <c r="N62" s="171"/>
      <c r="O62" s="11"/>
      <c r="P62" s="37" t="s">
        <v>105</v>
      </c>
      <c r="Q62" s="19">
        <v>5</v>
      </c>
      <c r="R62" s="11"/>
    </row>
    <row r="63" spans="1:18" ht="55.2" x14ac:dyDescent="0.25">
      <c r="B63" s="166"/>
      <c r="C63" s="169"/>
      <c r="D63" s="169"/>
      <c r="E63" s="169"/>
      <c r="F63" s="175"/>
      <c r="G63" s="157"/>
      <c r="H63" s="157"/>
      <c r="I63" s="169"/>
      <c r="J63" s="169"/>
      <c r="K63" s="169"/>
      <c r="L63" s="169"/>
      <c r="M63" s="169"/>
      <c r="N63" s="172"/>
      <c r="O63" s="11"/>
      <c r="P63" s="12" t="s">
        <v>106</v>
      </c>
      <c r="Q63" s="13">
        <v>700</v>
      </c>
      <c r="R63" s="11"/>
    </row>
    <row r="64" spans="1:18" ht="15.6" x14ac:dyDescent="0.25">
      <c r="B64" s="14" t="s">
        <v>6</v>
      </c>
      <c r="C64" s="15">
        <f>SUM(C57:C63)</f>
        <v>0</v>
      </c>
      <c r="D64" s="15">
        <f>SUM(D57:D63)</f>
        <v>0</v>
      </c>
      <c r="E64" s="15">
        <f>SUM(E57:E63)</f>
        <v>0</v>
      </c>
      <c r="F64" s="15">
        <f>SUM(F57:F63)</f>
        <v>0</v>
      </c>
      <c r="G64" s="15">
        <f>SUM(G57:G63)</f>
        <v>12090880000</v>
      </c>
      <c r="I64" s="15">
        <f>SUM(I57:I63)</f>
        <v>0</v>
      </c>
      <c r="K64" s="15">
        <f>SUM(K57:K63)</f>
        <v>0</v>
      </c>
      <c r="M64" s="31">
        <f>SUM(M57:M63)</f>
        <v>12090880000</v>
      </c>
      <c r="N64" s="31">
        <f>SUM(N57:N63)</f>
        <v>12090880000</v>
      </c>
      <c r="O64" s="16"/>
      <c r="Q64" s="29">
        <f>SUM(Q57:Q63)</f>
        <v>816</v>
      </c>
      <c r="R64" s="16"/>
    </row>
    <row r="66" spans="1:18" ht="15.6" x14ac:dyDescent="0.25">
      <c r="B66" s="14" t="s">
        <v>12</v>
      </c>
      <c r="C66" s="17">
        <f>F64</f>
        <v>0</v>
      </c>
      <c r="D66" s="22"/>
    </row>
    <row r="67" spans="1:18" ht="15.6" x14ac:dyDescent="0.25">
      <c r="B67" s="14" t="s">
        <v>7</v>
      </c>
      <c r="C67" s="17">
        <f>+M64</f>
        <v>12090880000</v>
      </c>
      <c r="D67" s="22"/>
    </row>
    <row r="68" spans="1:18" ht="15.6" x14ac:dyDescent="0.25">
      <c r="B68" s="14" t="s">
        <v>3</v>
      </c>
      <c r="C68" s="18">
        <f>+C66+C67</f>
        <v>12090880000</v>
      </c>
      <c r="D68" s="23"/>
    </row>
    <row r="70" spans="1:18" x14ac:dyDescent="0.25">
      <c r="A70" s="25"/>
      <c r="B70" s="25"/>
      <c r="C70" s="25"/>
      <c r="D70" s="25"/>
      <c r="E70" s="25"/>
      <c r="F70" s="25"/>
      <c r="G70" s="25"/>
      <c r="H70" s="25"/>
      <c r="I70" s="25"/>
      <c r="J70" s="25"/>
      <c r="K70" s="25"/>
      <c r="L70" s="25"/>
      <c r="M70" s="25"/>
      <c r="N70" s="25"/>
      <c r="O70" s="25"/>
      <c r="P70" s="25"/>
      <c r="Q70" s="25"/>
    </row>
    <row r="72" spans="1:18" ht="29.25" customHeight="1" x14ac:dyDescent="0.25">
      <c r="B72" s="1" t="s">
        <v>108</v>
      </c>
      <c r="C72" s="159" t="s">
        <v>107</v>
      </c>
      <c r="D72" s="159"/>
      <c r="E72" s="159"/>
      <c r="F72" s="159"/>
      <c r="G72" s="159"/>
      <c r="H72" s="159"/>
      <c r="I72" s="159"/>
      <c r="J72" s="159"/>
      <c r="K72" s="159"/>
      <c r="L72" s="159"/>
      <c r="M72" s="159"/>
      <c r="N72" s="159"/>
      <c r="O72" s="2"/>
      <c r="R72" s="2"/>
    </row>
    <row r="73" spans="1:18" ht="15" customHeight="1" x14ac:dyDescent="0.25">
      <c r="B73" s="5"/>
      <c r="C73" s="6"/>
      <c r="D73" s="6"/>
      <c r="E73" s="6"/>
      <c r="F73" s="6"/>
      <c r="G73" s="6"/>
      <c r="H73" s="6"/>
      <c r="I73" s="6"/>
      <c r="J73" s="6"/>
      <c r="K73" s="6"/>
      <c r="L73" s="6"/>
      <c r="M73" s="6"/>
      <c r="N73" s="6"/>
      <c r="O73" s="6"/>
      <c r="R73" s="6"/>
    </row>
    <row r="74" spans="1:18" ht="16.5" customHeight="1" x14ac:dyDescent="0.25">
      <c r="B74" s="160" t="s">
        <v>0</v>
      </c>
      <c r="C74" s="151" t="s">
        <v>13</v>
      </c>
      <c r="D74" s="152"/>
      <c r="E74" s="152"/>
      <c r="F74" s="153"/>
      <c r="G74" s="151" t="s">
        <v>2</v>
      </c>
      <c r="H74" s="152"/>
      <c r="I74" s="152"/>
      <c r="J74" s="152"/>
      <c r="K74" s="152"/>
      <c r="L74" s="152"/>
      <c r="M74" s="153"/>
      <c r="N74" s="154" t="s">
        <v>3</v>
      </c>
      <c r="O74" s="7"/>
      <c r="P74" s="158" t="s">
        <v>11</v>
      </c>
      <c r="Q74" s="158"/>
      <c r="R74" s="7"/>
    </row>
    <row r="75" spans="1:18" ht="31.5" customHeight="1" x14ac:dyDescent="0.25">
      <c r="B75" s="160"/>
      <c r="C75" s="20" t="s">
        <v>9</v>
      </c>
      <c r="D75" s="20" t="s">
        <v>10</v>
      </c>
      <c r="E75" s="20" t="s">
        <v>1</v>
      </c>
      <c r="F75" s="20" t="s">
        <v>16</v>
      </c>
      <c r="G75" s="20" t="s">
        <v>14</v>
      </c>
      <c r="H75" s="24" t="s">
        <v>15</v>
      </c>
      <c r="I75" s="20" t="s">
        <v>18</v>
      </c>
      <c r="J75" s="24" t="s">
        <v>17</v>
      </c>
      <c r="K75" s="20" t="s">
        <v>19</v>
      </c>
      <c r="L75" s="24" t="s">
        <v>20</v>
      </c>
      <c r="M75" s="20" t="s">
        <v>4</v>
      </c>
      <c r="N75" s="154"/>
      <c r="O75" s="7"/>
      <c r="P75" s="8" t="s">
        <v>26</v>
      </c>
      <c r="Q75" s="8" t="s">
        <v>5</v>
      </c>
      <c r="R75" s="7"/>
    </row>
    <row r="76" spans="1:18" ht="45" x14ac:dyDescent="0.25">
      <c r="B76" s="21" t="s">
        <v>109</v>
      </c>
      <c r="C76" s="9">
        <v>0</v>
      </c>
      <c r="D76" s="9">
        <v>0</v>
      </c>
      <c r="E76" s="9">
        <v>0</v>
      </c>
      <c r="F76" s="27">
        <f>+C76+D76+E76</f>
        <v>0</v>
      </c>
      <c r="G76" s="28">
        <v>900000000</v>
      </c>
      <c r="H76" s="28"/>
      <c r="I76" s="9">
        <v>0</v>
      </c>
      <c r="J76" s="9"/>
      <c r="K76" s="9">
        <v>0</v>
      </c>
      <c r="L76" s="9"/>
      <c r="M76" s="9">
        <f>+G76+I76+K76</f>
        <v>900000000</v>
      </c>
      <c r="N76" s="30">
        <f>+F76+M76</f>
        <v>900000000</v>
      </c>
      <c r="O76" s="11"/>
      <c r="P76" s="12" t="s">
        <v>111</v>
      </c>
      <c r="Q76" s="13">
        <v>6</v>
      </c>
      <c r="R76" s="11"/>
    </row>
    <row r="77" spans="1:18" ht="30" x14ac:dyDescent="0.25">
      <c r="B77" s="38" t="s">
        <v>110</v>
      </c>
      <c r="C77" s="9">
        <v>0</v>
      </c>
      <c r="D77" s="9">
        <v>0</v>
      </c>
      <c r="E77" s="9">
        <v>0</v>
      </c>
      <c r="F77" s="27">
        <f>+C77+D77+E77</f>
        <v>0</v>
      </c>
      <c r="G77" s="28">
        <v>1150000000</v>
      </c>
      <c r="H77" s="28"/>
      <c r="I77" s="9">
        <v>0</v>
      </c>
      <c r="J77" s="9"/>
      <c r="K77" s="9">
        <v>0</v>
      </c>
      <c r="L77" s="9"/>
      <c r="M77" s="9">
        <f>+G77+I77+K77</f>
        <v>1150000000</v>
      </c>
      <c r="N77" s="30">
        <f>+F77+M77</f>
        <v>1150000000</v>
      </c>
      <c r="O77" s="11"/>
      <c r="P77" s="12" t="s">
        <v>111</v>
      </c>
      <c r="Q77" s="13">
        <v>2</v>
      </c>
      <c r="R77" s="11"/>
    </row>
    <row r="78" spans="1:18" ht="15.6" x14ac:dyDescent="0.25">
      <c r="B78" s="14" t="s">
        <v>6</v>
      </c>
      <c r="C78" s="15">
        <f>SUM(C76:C77)</f>
        <v>0</v>
      </c>
      <c r="D78" s="15">
        <f>SUM(D76:D77)</f>
        <v>0</v>
      </c>
      <c r="E78" s="15">
        <f>SUM(E76:E77)</f>
        <v>0</v>
      </c>
      <c r="F78" s="15">
        <f>SUM(F76:F77)</f>
        <v>0</v>
      </c>
      <c r="G78" s="15">
        <f>SUM(G76:G77)</f>
        <v>2050000000</v>
      </c>
      <c r="I78" s="15">
        <f>SUM(I76:I77)</f>
        <v>0</v>
      </c>
      <c r="K78" s="15">
        <f>SUM(K76:K77)</f>
        <v>0</v>
      </c>
      <c r="M78" s="31">
        <f>SUM(M76:M77)</f>
        <v>2050000000</v>
      </c>
      <c r="N78" s="31">
        <f>SUM(N76:N77)</f>
        <v>2050000000</v>
      </c>
      <c r="O78" s="16"/>
      <c r="Q78" s="29">
        <f>SUM(Q76:Q77)</f>
        <v>8</v>
      </c>
      <c r="R78" s="16"/>
    </row>
    <row r="80" spans="1:18" ht="15.6" x14ac:dyDescent="0.25">
      <c r="B80" s="14" t="s">
        <v>12</v>
      </c>
      <c r="C80" s="17">
        <f>F78</f>
        <v>0</v>
      </c>
      <c r="D80" s="22"/>
    </row>
    <row r="81" spans="1:18" ht="15.6" x14ac:dyDescent="0.25">
      <c r="B81" s="14" t="s">
        <v>7</v>
      </c>
      <c r="C81" s="17">
        <f>+M78</f>
        <v>2050000000</v>
      </c>
      <c r="D81" s="22"/>
    </row>
    <row r="82" spans="1:18" ht="15.6" x14ac:dyDescent="0.25">
      <c r="B82" s="14" t="s">
        <v>3</v>
      </c>
      <c r="C82" s="18">
        <f>+C80+C81</f>
        <v>2050000000</v>
      </c>
      <c r="D82" s="23"/>
    </row>
    <row r="84" spans="1:18" x14ac:dyDescent="0.25">
      <c r="A84" s="25"/>
      <c r="B84" s="25"/>
      <c r="C84" s="25"/>
      <c r="D84" s="25"/>
      <c r="E84" s="25"/>
      <c r="F84" s="25"/>
      <c r="G84" s="25"/>
      <c r="H84" s="25"/>
      <c r="I84" s="25"/>
      <c r="J84" s="25"/>
      <c r="K84" s="25"/>
      <c r="L84" s="25"/>
      <c r="M84" s="25"/>
      <c r="N84" s="25"/>
      <c r="O84" s="25"/>
      <c r="P84" s="25"/>
      <c r="Q84" s="25"/>
    </row>
    <row r="86" spans="1:18" ht="29.25" customHeight="1" x14ac:dyDescent="0.25">
      <c r="B86" s="1" t="s">
        <v>113</v>
      </c>
      <c r="C86" s="159" t="s">
        <v>114</v>
      </c>
      <c r="D86" s="159"/>
      <c r="E86" s="159"/>
      <c r="F86" s="159"/>
      <c r="G86" s="159"/>
      <c r="H86" s="159"/>
      <c r="I86" s="159"/>
      <c r="J86" s="159"/>
      <c r="K86" s="159"/>
      <c r="L86" s="159"/>
      <c r="M86" s="159"/>
      <c r="N86" s="159"/>
      <c r="O86" s="2"/>
      <c r="R86" s="2"/>
    </row>
    <row r="87" spans="1:18" ht="15" customHeight="1" x14ac:dyDescent="0.25">
      <c r="B87" s="5"/>
      <c r="C87" s="6"/>
      <c r="D87" s="6"/>
      <c r="E87" s="6"/>
      <c r="F87" s="6"/>
      <c r="G87" s="6"/>
      <c r="H87" s="6"/>
      <c r="I87" s="6"/>
      <c r="J87" s="6"/>
      <c r="K87" s="6"/>
      <c r="L87" s="6"/>
      <c r="M87" s="6"/>
      <c r="N87" s="6"/>
      <c r="O87" s="6"/>
      <c r="R87" s="6"/>
    </row>
    <row r="88" spans="1:18" ht="16.5" customHeight="1" x14ac:dyDescent="0.25">
      <c r="B88" s="160" t="s">
        <v>0</v>
      </c>
      <c r="C88" s="151" t="s">
        <v>13</v>
      </c>
      <c r="D88" s="152"/>
      <c r="E88" s="152"/>
      <c r="F88" s="153"/>
      <c r="G88" s="151" t="s">
        <v>2</v>
      </c>
      <c r="H88" s="152"/>
      <c r="I88" s="152"/>
      <c r="J88" s="152"/>
      <c r="K88" s="152"/>
      <c r="L88" s="152"/>
      <c r="M88" s="153"/>
      <c r="N88" s="154" t="s">
        <v>3</v>
      </c>
      <c r="O88" s="7"/>
      <c r="P88" s="158" t="s">
        <v>11</v>
      </c>
      <c r="Q88" s="158"/>
      <c r="R88" s="7"/>
    </row>
    <row r="89" spans="1:18" ht="31.5" customHeight="1" x14ac:dyDescent="0.25">
      <c r="B89" s="160"/>
      <c r="C89" s="20" t="s">
        <v>9</v>
      </c>
      <c r="D89" s="20" t="s">
        <v>10</v>
      </c>
      <c r="E89" s="20" t="s">
        <v>1</v>
      </c>
      <c r="F89" s="20" t="s">
        <v>16</v>
      </c>
      <c r="G89" s="20" t="s">
        <v>14</v>
      </c>
      <c r="H89" s="24" t="s">
        <v>15</v>
      </c>
      <c r="I89" s="20" t="s">
        <v>18</v>
      </c>
      <c r="J89" s="24" t="s">
        <v>17</v>
      </c>
      <c r="K89" s="20" t="s">
        <v>19</v>
      </c>
      <c r="L89" s="24" t="s">
        <v>20</v>
      </c>
      <c r="M89" s="20" t="s">
        <v>4</v>
      </c>
      <c r="N89" s="154"/>
      <c r="O89" s="7"/>
      <c r="P89" s="8" t="s">
        <v>26</v>
      </c>
      <c r="Q89" s="8" t="s">
        <v>5</v>
      </c>
      <c r="R89" s="7"/>
    </row>
    <row r="90" spans="1:18" ht="41.4" x14ac:dyDescent="0.25">
      <c r="B90" s="21" t="s">
        <v>112</v>
      </c>
      <c r="C90" s="9">
        <v>0</v>
      </c>
      <c r="D90" s="9">
        <v>0</v>
      </c>
      <c r="E90" s="9">
        <v>0</v>
      </c>
      <c r="F90" s="27">
        <f>+C90+D90+E90</f>
        <v>0</v>
      </c>
      <c r="G90" s="9">
        <v>0</v>
      </c>
      <c r="H90" s="9"/>
      <c r="I90" s="9">
        <v>0</v>
      </c>
      <c r="J90" s="9"/>
      <c r="K90" s="9">
        <v>0</v>
      </c>
      <c r="L90" s="9"/>
      <c r="M90" s="9">
        <f>+G90+I90+K90</f>
        <v>0</v>
      </c>
      <c r="N90" s="30">
        <f>+F90+M90</f>
        <v>0</v>
      </c>
      <c r="O90" s="11"/>
      <c r="P90" s="12" t="s">
        <v>105</v>
      </c>
      <c r="Q90" s="13">
        <v>310</v>
      </c>
      <c r="R90" s="11"/>
    </row>
    <row r="91" spans="1:18" ht="41.4" x14ac:dyDescent="0.25">
      <c r="B91" s="21" t="s">
        <v>115</v>
      </c>
      <c r="C91" s="9">
        <v>0</v>
      </c>
      <c r="D91" s="9">
        <v>0</v>
      </c>
      <c r="E91" s="9">
        <v>0</v>
      </c>
      <c r="F91" s="27">
        <f>+C91+D91+E91</f>
        <v>0</v>
      </c>
      <c r="G91" s="9">
        <v>0</v>
      </c>
      <c r="H91" s="9"/>
      <c r="I91" s="9">
        <v>0</v>
      </c>
      <c r="J91" s="9"/>
      <c r="K91" s="9">
        <v>0</v>
      </c>
      <c r="L91" s="9"/>
      <c r="M91" s="9">
        <f>+G91+I91+K91</f>
        <v>0</v>
      </c>
      <c r="N91" s="30">
        <f>+F91+M91</f>
        <v>0</v>
      </c>
      <c r="O91" s="11"/>
      <c r="P91" s="12" t="s">
        <v>105</v>
      </c>
      <c r="Q91" s="13">
        <v>160</v>
      </c>
      <c r="R91" s="11"/>
    </row>
    <row r="92" spans="1:18" ht="15.6" x14ac:dyDescent="0.25">
      <c r="B92" s="14" t="s">
        <v>6</v>
      </c>
      <c r="C92" s="15">
        <f>SUM(C90:C91)</f>
        <v>0</v>
      </c>
      <c r="D92" s="15">
        <f>SUM(D90:D91)</f>
        <v>0</v>
      </c>
      <c r="E92" s="15">
        <f>SUM(E90:E91)</f>
        <v>0</v>
      </c>
      <c r="F92" s="15">
        <f>SUM(F90:F91)</f>
        <v>0</v>
      </c>
      <c r="G92" s="15">
        <f>SUM(G90:G91)</f>
        <v>0</v>
      </c>
      <c r="I92" s="15">
        <f>SUM(I90:I91)</f>
        <v>0</v>
      </c>
      <c r="K92" s="15">
        <f>SUM(K90:K91)</f>
        <v>0</v>
      </c>
      <c r="M92" s="31">
        <f>SUM(M90:M91)</f>
        <v>0</v>
      </c>
      <c r="N92" s="31">
        <f>SUM(N90:N91)</f>
        <v>0</v>
      </c>
      <c r="O92" s="16"/>
      <c r="Q92" s="29">
        <f>SUM(Q90:Q91)</f>
        <v>470</v>
      </c>
      <c r="R92" s="16"/>
    </row>
    <row r="94" spans="1:18" ht="15.6" x14ac:dyDescent="0.25">
      <c r="B94" s="14" t="s">
        <v>12</v>
      </c>
      <c r="C94" s="17">
        <f>F92</f>
        <v>0</v>
      </c>
      <c r="D94" s="22"/>
    </row>
    <row r="95" spans="1:18" ht="15.6" x14ac:dyDescent="0.25">
      <c r="B95" s="14" t="s">
        <v>7</v>
      </c>
      <c r="C95" s="17">
        <f>+M92</f>
        <v>0</v>
      </c>
      <c r="D95" s="22"/>
    </row>
    <row r="96" spans="1:18" ht="15.6" x14ac:dyDescent="0.25">
      <c r="B96" s="14" t="s">
        <v>3</v>
      </c>
      <c r="C96" s="18">
        <f>+C94+C95</f>
        <v>0</v>
      </c>
      <c r="D96" s="23"/>
    </row>
  </sheetData>
  <mergeCells count="50">
    <mergeCell ref="D61:D63"/>
    <mergeCell ref="E61:E63"/>
    <mergeCell ref="P74:Q74"/>
    <mergeCell ref="C86:N86"/>
    <mergeCell ref="B88:B89"/>
    <mergeCell ref="C88:F88"/>
    <mergeCell ref="G88:M88"/>
    <mergeCell ref="N88:N89"/>
    <mergeCell ref="P88:Q88"/>
    <mergeCell ref="C72:N72"/>
    <mergeCell ref="B74:B75"/>
    <mergeCell ref="C74:F74"/>
    <mergeCell ref="G74:M74"/>
    <mergeCell ref="N74:N75"/>
    <mergeCell ref="F61:F63"/>
    <mergeCell ref="G61:G63"/>
    <mergeCell ref="C53:N53"/>
    <mergeCell ref="B55:B56"/>
    <mergeCell ref="C55:F55"/>
    <mergeCell ref="G55:M55"/>
    <mergeCell ref="N55:N56"/>
    <mergeCell ref="B61:B63"/>
    <mergeCell ref="C61:C63"/>
    <mergeCell ref="P55:Q55"/>
    <mergeCell ref="C37:N37"/>
    <mergeCell ref="B39:B40"/>
    <mergeCell ref="C39:F39"/>
    <mergeCell ref="G39:M39"/>
    <mergeCell ref="N39:N40"/>
    <mergeCell ref="P39:Q39"/>
    <mergeCell ref="N61:N63"/>
    <mergeCell ref="H61:H63"/>
    <mergeCell ref="I61:I63"/>
    <mergeCell ref="J61:J63"/>
    <mergeCell ref="K61:K63"/>
    <mergeCell ref="L61:L63"/>
    <mergeCell ref="M61:M63"/>
    <mergeCell ref="P6:Q6"/>
    <mergeCell ref="C20:N20"/>
    <mergeCell ref="B22:B23"/>
    <mergeCell ref="C22:F22"/>
    <mergeCell ref="G22:M22"/>
    <mergeCell ref="N22:N23"/>
    <mergeCell ref="P22:Q22"/>
    <mergeCell ref="C2:N2"/>
    <mergeCell ref="C4:N4"/>
    <mergeCell ref="B6:B7"/>
    <mergeCell ref="C6:F6"/>
    <mergeCell ref="G6:M6"/>
    <mergeCell ref="N6:N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R84"/>
  <sheetViews>
    <sheetView topLeftCell="A77" workbookViewId="0">
      <pane xSplit="2" topLeftCell="C1" activePane="topRight" state="frozen"/>
      <selection pane="topRight" activeCell="A83" sqref="A83"/>
    </sheetView>
  </sheetViews>
  <sheetFormatPr baseColWidth="10" defaultColWidth="11.44140625" defaultRowHeight="13.8" x14ac:dyDescent="0.25"/>
  <cols>
    <col min="1" max="1" width="3.109375" style="3" customWidth="1"/>
    <col min="2" max="2" width="42.44140625" style="3" customWidth="1"/>
    <col min="3" max="7" width="20.6640625" style="3" customWidth="1"/>
    <col min="8" max="8" width="24.33203125" style="3" customWidth="1"/>
    <col min="9" max="13" width="20.6640625" style="3" customWidth="1"/>
    <col min="14" max="14" width="21.109375" style="3" customWidth="1"/>
    <col min="15" max="15" width="3.109375" style="3" customWidth="1"/>
    <col min="16" max="16" width="31.33203125" style="3" customWidth="1"/>
    <col min="17" max="17" width="16.33203125" style="3" customWidth="1"/>
    <col min="18" max="18" width="3.109375" style="3" customWidth="1"/>
    <col min="19" max="19" width="6.88671875" style="3" customWidth="1"/>
    <col min="20" max="16384" width="11.44140625" style="3"/>
  </cols>
  <sheetData>
    <row r="2" spans="1:18" ht="36" customHeight="1" x14ac:dyDescent="0.25">
      <c r="B2" s="1" t="s">
        <v>117</v>
      </c>
      <c r="C2" s="159" t="s">
        <v>116</v>
      </c>
      <c r="D2" s="159"/>
      <c r="E2" s="159"/>
      <c r="F2" s="159"/>
      <c r="G2" s="159"/>
      <c r="H2" s="159"/>
      <c r="I2" s="159"/>
      <c r="J2" s="159"/>
      <c r="K2" s="159"/>
      <c r="L2" s="159"/>
      <c r="M2" s="159"/>
      <c r="N2" s="159"/>
      <c r="O2" s="2"/>
      <c r="R2" s="2"/>
    </row>
    <row r="3" spans="1:18" x14ac:dyDescent="0.25">
      <c r="C3" s="4"/>
      <c r="D3" s="4"/>
      <c r="E3" s="4"/>
      <c r="F3" s="4"/>
      <c r="G3" s="4"/>
      <c r="H3" s="4"/>
      <c r="I3" s="4"/>
      <c r="J3" s="4"/>
      <c r="K3" s="4"/>
      <c r="L3" s="4"/>
      <c r="M3" s="4"/>
      <c r="N3" s="4"/>
      <c r="O3" s="4"/>
      <c r="R3" s="4"/>
    </row>
    <row r="4" spans="1:18" ht="29.25" customHeight="1" x14ac:dyDescent="0.25">
      <c r="B4" s="1" t="s">
        <v>119</v>
      </c>
      <c r="C4" s="159" t="s">
        <v>118</v>
      </c>
      <c r="D4" s="159"/>
      <c r="E4" s="159"/>
      <c r="F4" s="159"/>
      <c r="G4" s="159"/>
      <c r="H4" s="159"/>
      <c r="I4" s="159"/>
      <c r="J4" s="159"/>
      <c r="K4" s="159"/>
      <c r="L4" s="159"/>
      <c r="M4" s="159"/>
      <c r="N4" s="159"/>
      <c r="O4" s="2"/>
      <c r="R4" s="2"/>
    </row>
    <row r="5" spans="1:18" ht="15" customHeight="1" x14ac:dyDescent="0.25">
      <c r="B5" s="5"/>
      <c r="C5" s="6"/>
      <c r="D5" s="6"/>
      <c r="E5" s="6"/>
      <c r="F5" s="6"/>
      <c r="G5" s="6"/>
      <c r="H5" s="6"/>
      <c r="I5" s="6"/>
      <c r="J5" s="6"/>
      <c r="K5" s="6"/>
      <c r="L5" s="6"/>
      <c r="M5" s="6"/>
      <c r="N5" s="6"/>
      <c r="O5" s="6"/>
      <c r="R5" s="6"/>
    </row>
    <row r="6" spans="1:18" ht="16.5" customHeight="1" x14ac:dyDescent="0.25">
      <c r="B6" s="160" t="s">
        <v>0</v>
      </c>
      <c r="C6" s="151" t="s">
        <v>13</v>
      </c>
      <c r="D6" s="152"/>
      <c r="E6" s="152"/>
      <c r="F6" s="153"/>
      <c r="G6" s="151" t="s">
        <v>2</v>
      </c>
      <c r="H6" s="152"/>
      <c r="I6" s="152"/>
      <c r="J6" s="152"/>
      <c r="K6" s="152"/>
      <c r="L6" s="152"/>
      <c r="M6" s="153"/>
      <c r="N6" s="154" t="s">
        <v>3</v>
      </c>
      <c r="O6" s="7"/>
      <c r="P6" s="158" t="s">
        <v>11</v>
      </c>
      <c r="Q6" s="158"/>
      <c r="R6" s="7"/>
    </row>
    <row r="7" spans="1:18" ht="31.5" customHeight="1" x14ac:dyDescent="0.25">
      <c r="B7" s="160"/>
      <c r="C7" s="20" t="s">
        <v>9</v>
      </c>
      <c r="D7" s="20" t="s">
        <v>10</v>
      </c>
      <c r="E7" s="20" t="s">
        <v>1</v>
      </c>
      <c r="F7" s="20" t="s">
        <v>16</v>
      </c>
      <c r="G7" s="20" t="s">
        <v>14</v>
      </c>
      <c r="H7" s="24" t="s">
        <v>15</v>
      </c>
      <c r="I7" s="20" t="s">
        <v>18</v>
      </c>
      <c r="J7" s="24" t="s">
        <v>17</v>
      </c>
      <c r="K7" s="20" t="s">
        <v>19</v>
      </c>
      <c r="L7" s="24" t="s">
        <v>20</v>
      </c>
      <c r="M7" s="20" t="s">
        <v>4</v>
      </c>
      <c r="N7" s="154"/>
      <c r="O7" s="7"/>
      <c r="P7" s="8" t="s">
        <v>26</v>
      </c>
      <c r="Q7" s="8" t="s">
        <v>5</v>
      </c>
      <c r="R7" s="7"/>
    </row>
    <row r="8" spans="1:18" ht="69" x14ac:dyDescent="0.25">
      <c r="B8" s="21" t="s">
        <v>120</v>
      </c>
      <c r="C8" s="28">
        <v>1000000000</v>
      </c>
      <c r="D8" s="9">
        <v>0</v>
      </c>
      <c r="E8" s="9">
        <v>0</v>
      </c>
      <c r="F8" s="27">
        <f>+C8+D8+E8</f>
        <v>1000000000</v>
      </c>
      <c r="G8" s="9">
        <v>0</v>
      </c>
      <c r="H8" s="9"/>
      <c r="I8" s="9">
        <v>0</v>
      </c>
      <c r="J8" s="9"/>
      <c r="K8" s="28">
        <v>1000000000</v>
      </c>
      <c r="L8" s="35" t="s">
        <v>123</v>
      </c>
      <c r="M8" s="9">
        <f>+G8+I8+K8</f>
        <v>1000000000</v>
      </c>
      <c r="N8" s="30">
        <f>+F8+M8</f>
        <v>2000000000</v>
      </c>
      <c r="O8" s="11"/>
      <c r="P8" s="12" t="s">
        <v>122</v>
      </c>
      <c r="Q8" s="13">
        <v>4</v>
      </c>
      <c r="R8" s="11"/>
    </row>
    <row r="9" spans="1:18" ht="15" x14ac:dyDescent="0.25">
      <c r="B9" s="21" t="s">
        <v>121</v>
      </c>
      <c r="C9" s="9">
        <v>0</v>
      </c>
      <c r="D9" s="9">
        <v>0</v>
      </c>
      <c r="E9" s="9">
        <v>0</v>
      </c>
      <c r="F9" s="27">
        <f>+C9+D9+E9</f>
        <v>0</v>
      </c>
      <c r="G9" s="9">
        <v>0</v>
      </c>
      <c r="H9" s="9"/>
      <c r="I9" s="9">
        <v>0</v>
      </c>
      <c r="J9" s="9"/>
      <c r="K9" s="28">
        <v>12000000000</v>
      </c>
      <c r="L9" s="28" t="s">
        <v>30</v>
      </c>
      <c r="M9" s="9">
        <f>+G9+I9+K9</f>
        <v>12000000000</v>
      </c>
      <c r="N9" s="30">
        <f>+F9+M9</f>
        <v>12000000000</v>
      </c>
      <c r="O9" s="11"/>
      <c r="P9" s="12"/>
      <c r="Q9" s="13"/>
      <c r="R9" s="11"/>
    </row>
    <row r="10" spans="1:18" ht="15.6" x14ac:dyDescent="0.25">
      <c r="B10" s="14" t="s">
        <v>6</v>
      </c>
      <c r="C10" s="15">
        <f>SUM(C8:C9)</f>
        <v>1000000000</v>
      </c>
      <c r="D10" s="15">
        <f>SUM(D8:D9)</f>
        <v>0</v>
      </c>
      <c r="E10" s="15">
        <f>SUM(E8:E9)</f>
        <v>0</v>
      </c>
      <c r="F10" s="15">
        <f>SUM(F8:F9)</f>
        <v>1000000000</v>
      </c>
      <c r="G10" s="15">
        <f>SUM(G8:G9)</f>
        <v>0</v>
      </c>
      <c r="I10" s="15">
        <f>SUM(I8:I9)</f>
        <v>0</v>
      </c>
      <c r="K10" s="15">
        <f>SUM(K8:K9)</f>
        <v>13000000000</v>
      </c>
      <c r="M10" s="31">
        <f>SUM(M8:M9)</f>
        <v>13000000000</v>
      </c>
      <c r="N10" s="31">
        <f>SUM(N8:N9)</f>
        <v>14000000000</v>
      </c>
      <c r="O10" s="16"/>
      <c r="Q10" s="29">
        <f>SUM(Q8:Q9)</f>
        <v>4</v>
      </c>
      <c r="R10" s="16"/>
    </row>
    <row r="12" spans="1:18" ht="15.6" x14ac:dyDescent="0.25">
      <c r="B12" s="14" t="s">
        <v>12</v>
      </c>
      <c r="C12" s="17">
        <f>F10</f>
        <v>1000000000</v>
      </c>
      <c r="D12" s="22"/>
    </row>
    <row r="13" spans="1:18" ht="15.6" x14ac:dyDescent="0.25">
      <c r="B13" s="14" t="s">
        <v>7</v>
      </c>
      <c r="C13" s="17">
        <f>+M10</f>
        <v>13000000000</v>
      </c>
      <c r="D13" s="22"/>
    </row>
    <row r="14" spans="1:18" ht="15.6" x14ac:dyDescent="0.25">
      <c r="B14" s="14" t="s">
        <v>3</v>
      </c>
      <c r="C14" s="18">
        <f>+C12+C13</f>
        <v>14000000000</v>
      </c>
      <c r="D14" s="23"/>
    </row>
    <row r="16" spans="1:18" x14ac:dyDescent="0.25">
      <c r="A16" s="25"/>
      <c r="B16" s="25"/>
      <c r="C16" s="25"/>
      <c r="D16" s="25"/>
      <c r="E16" s="25"/>
      <c r="F16" s="25"/>
      <c r="G16" s="25"/>
      <c r="H16" s="25"/>
      <c r="I16" s="25"/>
      <c r="J16" s="25"/>
      <c r="K16" s="25"/>
      <c r="L16" s="25"/>
      <c r="M16" s="25"/>
      <c r="N16" s="25"/>
      <c r="O16" s="25"/>
      <c r="P16" s="25"/>
      <c r="Q16" s="25"/>
    </row>
    <row r="18" spans="2:18" ht="29.25" customHeight="1" x14ac:dyDescent="0.25">
      <c r="B18" s="1" t="s">
        <v>125</v>
      </c>
      <c r="C18" s="159" t="s">
        <v>124</v>
      </c>
      <c r="D18" s="159"/>
      <c r="E18" s="159"/>
      <c r="F18" s="159"/>
      <c r="G18" s="159"/>
      <c r="H18" s="159"/>
      <c r="I18" s="159"/>
      <c r="J18" s="159"/>
      <c r="K18" s="159"/>
      <c r="L18" s="159"/>
      <c r="M18" s="159"/>
      <c r="N18" s="159"/>
      <c r="O18" s="2"/>
      <c r="R18" s="2"/>
    </row>
    <row r="19" spans="2:18" ht="15" customHeight="1" x14ac:dyDescent="0.25">
      <c r="B19" s="5"/>
      <c r="C19" s="6"/>
      <c r="D19" s="6"/>
      <c r="E19" s="6"/>
      <c r="F19" s="6"/>
      <c r="G19" s="6"/>
      <c r="H19" s="6"/>
      <c r="I19" s="6"/>
      <c r="J19" s="6"/>
      <c r="K19" s="6"/>
      <c r="L19" s="6"/>
      <c r="M19" s="6"/>
      <c r="N19" s="6"/>
      <c r="O19" s="6"/>
      <c r="R19" s="6"/>
    </row>
    <row r="20" spans="2:18" ht="16.5" customHeight="1" x14ac:dyDescent="0.25">
      <c r="B20" s="160" t="s">
        <v>0</v>
      </c>
      <c r="C20" s="151" t="s">
        <v>13</v>
      </c>
      <c r="D20" s="152"/>
      <c r="E20" s="152"/>
      <c r="F20" s="153"/>
      <c r="G20" s="151" t="s">
        <v>2</v>
      </c>
      <c r="H20" s="152"/>
      <c r="I20" s="152"/>
      <c r="J20" s="152"/>
      <c r="K20" s="152"/>
      <c r="L20" s="152"/>
      <c r="M20" s="153"/>
      <c r="N20" s="154" t="s">
        <v>3</v>
      </c>
      <c r="O20" s="7"/>
      <c r="P20" s="158" t="s">
        <v>11</v>
      </c>
      <c r="Q20" s="158"/>
      <c r="R20" s="7"/>
    </row>
    <row r="21" spans="2:18" ht="31.5" customHeight="1" x14ac:dyDescent="0.25">
      <c r="B21" s="160"/>
      <c r="C21" s="20" t="s">
        <v>9</v>
      </c>
      <c r="D21" s="20" t="s">
        <v>10</v>
      </c>
      <c r="E21" s="20" t="s">
        <v>1</v>
      </c>
      <c r="F21" s="20" t="s">
        <v>16</v>
      </c>
      <c r="G21" s="20" t="s">
        <v>14</v>
      </c>
      <c r="H21" s="24" t="s">
        <v>15</v>
      </c>
      <c r="I21" s="20" t="s">
        <v>18</v>
      </c>
      <c r="J21" s="24" t="s">
        <v>17</v>
      </c>
      <c r="K21" s="20" t="s">
        <v>19</v>
      </c>
      <c r="L21" s="24" t="s">
        <v>20</v>
      </c>
      <c r="M21" s="20" t="s">
        <v>4</v>
      </c>
      <c r="N21" s="154"/>
      <c r="O21" s="7"/>
      <c r="P21" s="8" t="s">
        <v>26</v>
      </c>
      <c r="Q21" s="8" t="s">
        <v>5</v>
      </c>
      <c r="R21" s="7"/>
    </row>
    <row r="22" spans="2:18" ht="60" x14ac:dyDescent="0.25">
      <c r="B22" s="21" t="s">
        <v>126</v>
      </c>
      <c r="C22" s="9">
        <v>0</v>
      </c>
      <c r="D22" s="9">
        <v>0</v>
      </c>
      <c r="E22" s="9">
        <v>0</v>
      </c>
      <c r="F22" s="27">
        <f>+C22+D22+E22</f>
        <v>0</v>
      </c>
      <c r="G22" s="28">
        <v>3000000000</v>
      </c>
      <c r="H22" s="28"/>
      <c r="I22" s="9">
        <v>0</v>
      </c>
      <c r="J22" s="9"/>
      <c r="K22" s="9">
        <v>0</v>
      </c>
      <c r="L22" s="9"/>
      <c r="M22" s="9">
        <f>+G22+I22+K22</f>
        <v>3000000000</v>
      </c>
      <c r="N22" s="30">
        <f>+F22+M22</f>
        <v>3000000000</v>
      </c>
      <c r="O22" s="11"/>
      <c r="P22" s="12" t="s">
        <v>106</v>
      </c>
      <c r="Q22" s="13">
        <v>7000</v>
      </c>
      <c r="R22" s="11"/>
    </row>
    <row r="23" spans="2:18" ht="15" x14ac:dyDescent="0.25">
      <c r="B23" s="21" t="s">
        <v>127</v>
      </c>
      <c r="C23" s="9">
        <v>0</v>
      </c>
      <c r="D23" s="9">
        <v>0</v>
      </c>
      <c r="E23" s="9">
        <v>0</v>
      </c>
      <c r="F23" s="27">
        <f t="shared" ref="F23:F28" si="0">+C23+D23+E23</f>
        <v>0</v>
      </c>
      <c r="G23" s="28">
        <v>6000000000</v>
      </c>
      <c r="H23" s="28" t="s">
        <v>128</v>
      </c>
      <c r="I23" s="9">
        <v>0</v>
      </c>
      <c r="J23" s="9"/>
      <c r="K23" s="9">
        <v>0</v>
      </c>
      <c r="L23" s="9"/>
      <c r="M23" s="9">
        <f t="shared" ref="M23:M28" si="1">+G23+I23+K23</f>
        <v>6000000000</v>
      </c>
      <c r="N23" s="30">
        <f t="shared" ref="N23:N28" si="2">+F23+M23</f>
        <v>6000000000</v>
      </c>
      <c r="O23" s="11"/>
      <c r="P23" s="12"/>
      <c r="Q23" s="13"/>
      <c r="R23" s="11"/>
    </row>
    <row r="24" spans="2:18" ht="55.2" x14ac:dyDescent="0.25">
      <c r="B24" s="21" t="s">
        <v>129</v>
      </c>
      <c r="C24" s="9">
        <v>0</v>
      </c>
      <c r="D24" s="9">
        <v>0</v>
      </c>
      <c r="E24" s="9">
        <v>0</v>
      </c>
      <c r="F24" s="27">
        <f t="shared" si="0"/>
        <v>0</v>
      </c>
      <c r="G24" s="9">
        <v>500000000</v>
      </c>
      <c r="H24" s="9" t="s">
        <v>130</v>
      </c>
      <c r="I24" s="9">
        <v>0</v>
      </c>
      <c r="J24" s="9"/>
      <c r="K24" s="9">
        <v>0</v>
      </c>
      <c r="L24" s="9"/>
      <c r="M24" s="9">
        <f t="shared" si="1"/>
        <v>500000000</v>
      </c>
      <c r="N24" s="30">
        <f t="shared" si="2"/>
        <v>500000000</v>
      </c>
      <c r="O24" s="11"/>
      <c r="P24" s="12" t="s">
        <v>106</v>
      </c>
      <c r="Q24" s="13">
        <v>10000</v>
      </c>
      <c r="R24" s="11"/>
    </row>
    <row r="25" spans="2:18" ht="55.2" x14ac:dyDescent="0.25">
      <c r="B25" s="21" t="s">
        <v>131</v>
      </c>
      <c r="C25" s="28">
        <v>100000000</v>
      </c>
      <c r="D25" s="9">
        <v>0</v>
      </c>
      <c r="E25" s="9">
        <v>0</v>
      </c>
      <c r="F25" s="27">
        <f t="shared" si="0"/>
        <v>100000000</v>
      </c>
      <c r="G25" s="9">
        <v>0</v>
      </c>
      <c r="H25" s="9"/>
      <c r="I25" s="9">
        <v>0</v>
      </c>
      <c r="J25" s="9"/>
      <c r="K25" s="9">
        <v>0</v>
      </c>
      <c r="L25" s="9"/>
      <c r="M25" s="9">
        <f t="shared" si="1"/>
        <v>0</v>
      </c>
      <c r="N25" s="30">
        <f t="shared" si="2"/>
        <v>100000000</v>
      </c>
      <c r="O25" s="11"/>
      <c r="P25" s="12" t="s">
        <v>106</v>
      </c>
      <c r="Q25" s="13">
        <v>10000</v>
      </c>
      <c r="R25" s="11"/>
    </row>
    <row r="26" spans="2:18" ht="90" x14ac:dyDescent="0.25">
      <c r="B26" s="38" t="s">
        <v>132</v>
      </c>
      <c r="C26" s="28">
        <v>450000000</v>
      </c>
      <c r="D26" s="9">
        <v>0</v>
      </c>
      <c r="E26" s="9">
        <v>0</v>
      </c>
      <c r="F26" s="27">
        <f t="shared" si="0"/>
        <v>450000000</v>
      </c>
      <c r="G26" s="9">
        <v>0</v>
      </c>
      <c r="H26" s="9"/>
      <c r="I26" s="9">
        <v>0</v>
      </c>
      <c r="J26" s="9"/>
      <c r="K26" s="9">
        <v>0</v>
      </c>
      <c r="L26" s="9"/>
      <c r="M26" s="9">
        <f t="shared" si="1"/>
        <v>0</v>
      </c>
      <c r="N26" s="30">
        <f t="shared" si="2"/>
        <v>450000000</v>
      </c>
      <c r="O26" s="11"/>
      <c r="P26" s="12"/>
      <c r="Q26" s="13"/>
      <c r="R26" s="11"/>
    </row>
    <row r="27" spans="2:18" ht="30" x14ac:dyDescent="0.25">
      <c r="B27" s="21" t="s">
        <v>133</v>
      </c>
      <c r="C27" s="28">
        <v>200000000</v>
      </c>
      <c r="D27" s="9">
        <v>0</v>
      </c>
      <c r="E27" s="9">
        <v>0</v>
      </c>
      <c r="F27" s="27">
        <f t="shared" si="0"/>
        <v>200000000</v>
      </c>
      <c r="G27" s="9">
        <v>0</v>
      </c>
      <c r="H27" s="9"/>
      <c r="I27" s="9">
        <v>0</v>
      </c>
      <c r="J27" s="9"/>
      <c r="K27" s="9">
        <v>0</v>
      </c>
      <c r="L27" s="9"/>
      <c r="M27" s="9">
        <f t="shared" si="1"/>
        <v>0</v>
      </c>
      <c r="N27" s="30">
        <f t="shared" si="2"/>
        <v>200000000</v>
      </c>
      <c r="O27" s="11"/>
      <c r="P27" s="12"/>
      <c r="Q27" s="13"/>
      <c r="R27" s="11"/>
    </row>
    <row r="28" spans="2:18" ht="15" x14ac:dyDescent="0.25">
      <c r="B28" s="21" t="s">
        <v>134</v>
      </c>
      <c r="C28" s="28">
        <v>50000000</v>
      </c>
      <c r="D28" s="9">
        <v>0</v>
      </c>
      <c r="E28" s="9">
        <v>0</v>
      </c>
      <c r="F28" s="27">
        <f t="shared" si="0"/>
        <v>50000000</v>
      </c>
      <c r="G28" s="9">
        <v>0</v>
      </c>
      <c r="H28" s="9"/>
      <c r="I28" s="9">
        <v>0</v>
      </c>
      <c r="J28" s="9"/>
      <c r="K28" s="9">
        <v>0</v>
      </c>
      <c r="L28" s="9"/>
      <c r="M28" s="9">
        <f t="shared" si="1"/>
        <v>0</v>
      </c>
      <c r="N28" s="30">
        <f t="shared" si="2"/>
        <v>50000000</v>
      </c>
      <c r="O28" s="11"/>
      <c r="P28" s="12"/>
      <c r="Q28" s="13"/>
      <c r="R28" s="11"/>
    </row>
    <row r="29" spans="2:18" ht="15.6" x14ac:dyDescent="0.25">
      <c r="B29" s="14" t="s">
        <v>6</v>
      </c>
      <c r="C29" s="15">
        <f>SUM(C22:C28)</f>
        <v>800000000</v>
      </c>
      <c r="D29" s="15">
        <f>SUM(D22:D28)</f>
        <v>0</v>
      </c>
      <c r="E29" s="15">
        <f>SUM(E22:E28)</f>
        <v>0</v>
      </c>
      <c r="F29" s="15">
        <f>SUM(F22:F28)</f>
        <v>800000000</v>
      </c>
      <c r="G29" s="15">
        <f>SUM(G22:G28)</f>
        <v>9500000000</v>
      </c>
      <c r="I29" s="15">
        <f>SUM(I22:I28)</f>
        <v>0</v>
      </c>
      <c r="K29" s="15">
        <f>SUM(K22:K28)</f>
        <v>0</v>
      </c>
      <c r="M29" s="31">
        <f>SUM(M22:M28)</f>
        <v>9500000000</v>
      </c>
      <c r="N29" s="31">
        <f>SUM(N22:N28)</f>
        <v>10300000000</v>
      </c>
      <c r="O29" s="16"/>
      <c r="Q29" s="29">
        <f>SUM(Q22:Q28)</f>
        <v>27000</v>
      </c>
      <c r="R29" s="16"/>
    </row>
    <row r="31" spans="2:18" ht="15.6" x14ac:dyDescent="0.25">
      <c r="B31" s="14" t="s">
        <v>12</v>
      </c>
      <c r="C31" s="17">
        <f>F29</f>
        <v>800000000</v>
      </c>
      <c r="D31" s="22"/>
    </row>
    <row r="32" spans="2:18" ht="15.6" x14ac:dyDescent="0.25">
      <c r="B32" s="14" t="s">
        <v>7</v>
      </c>
      <c r="C32" s="17">
        <f>+M29</f>
        <v>9500000000</v>
      </c>
      <c r="D32" s="22"/>
    </row>
    <row r="33" spans="1:18" ht="15.6" x14ac:dyDescent="0.25">
      <c r="B33" s="14" t="s">
        <v>3</v>
      </c>
      <c r="C33" s="18">
        <f>+C31+C32</f>
        <v>10300000000</v>
      </c>
      <c r="D33" s="23"/>
    </row>
    <row r="35" spans="1:18" x14ac:dyDescent="0.25">
      <c r="A35" s="25"/>
      <c r="B35" s="25"/>
      <c r="C35" s="25"/>
      <c r="D35" s="25"/>
      <c r="E35" s="25"/>
      <c r="F35" s="25"/>
      <c r="G35" s="25"/>
      <c r="H35" s="25"/>
      <c r="I35" s="25"/>
      <c r="J35" s="25"/>
      <c r="K35" s="25"/>
      <c r="L35" s="25"/>
      <c r="M35" s="25"/>
      <c r="N35" s="25"/>
      <c r="O35" s="25"/>
      <c r="P35" s="25"/>
      <c r="Q35" s="25"/>
    </row>
    <row r="37" spans="1:18" ht="29.25" customHeight="1" x14ac:dyDescent="0.25">
      <c r="B37" s="1" t="s">
        <v>135</v>
      </c>
      <c r="C37" s="159" t="s">
        <v>136</v>
      </c>
      <c r="D37" s="159"/>
      <c r="E37" s="159"/>
      <c r="F37" s="159"/>
      <c r="G37" s="159"/>
      <c r="H37" s="159"/>
      <c r="I37" s="159"/>
      <c r="J37" s="159"/>
      <c r="K37" s="159"/>
      <c r="L37" s="159"/>
      <c r="M37" s="159"/>
      <c r="N37" s="159"/>
      <c r="O37" s="2"/>
      <c r="R37" s="2"/>
    </row>
    <row r="38" spans="1:18" ht="15" customHeight="1" x14ac:dyDescent="0.25">
      <c r="B38" s="5"/>
      <c r="C38" s="6"/>
      <c r="D38" s="6"/>
      <c r="E38" s="6"/>
      <c r="F38" s="6"/>
      <c r="G38" s="6"/>
      <c r="H38" s="6"/>
      <c r="I38" s="6"/>
      <c r="J38" s="6"/>
      <c r="K38" s="6"/>
      <c r="L38" s="6"/>
      <c r="M38" s="6"/>
      <c r="N38" s="6"/>
      <c r="O38" s="6"/>
      <c r="R38" s="6"/>
    </row>
    <row r="39" spans="1:18" ht="16.5" customHeight="1" x14ac:dyDescent="0.25">
      <c r="B39" s="160" t="s">
        <v>0</v>
      </c>
      <c r="C39" s="151" t="s">
        <v>13</v>
      </c>
      <c r="D39" s="152"/>
      <c r="E39" s="152"/>
      <c r="F39" s="153"/>
      <c r="G39" s="151" t="s">
        <v>2</v>
      </c>
      <c r="H39" s="152"/>
      <c r="I39" s="152"/>
      <c r="J39" s="152"/>
      <c r="K39" s="152"/>
      <c r="L39" s="152"/>
      <c r="M39" s="153"/>
      <c r="N39" s="154" t="s">
        <v>3</v>
      </c>
      <c r="O39" s="7"/>
      <c r="P39" s="158" t="s">
        <v>11</v>
      </c>
      <c r="Q39" s="158"/>
      <c r="R39" s="7"/>
    </row>
    <row r="40" spans="1:18" ht="31.5" customHeight="1" x14ac:dyDescent="0.25">
      <c r="B40" s="160"/>
      <c r="C40" s="20" t="s">
        <v>9</v>
      </c>
      <c r="D40" s="20" t="s">
        <v>10</v>
      </c>
      <c r="E40" s="20" t="s">
        <v>1</v>
      </c>
      <c r="F40" s="20" t="s">
        <v>16</v>
      </c>
      <c r="G40" s="20" t="s">
        <v>14</v>
      </c>
      <c r="H40" s="24" t="s">
        <v>15</v>
      </c>
      <c r="I40" s="20" t="s">
        <v>18</v>
      </c>
      <c r="J40" s="24" t="s">
        <v>17</v>
      </c>
      <c r="K40" s="20" t="s">
        <v>19</v>
      </c>
      <c r="L40" s="24" t="s">
        <v>20</v>
      </c>
      <c r="M40" s="20" t="s">
        <v>4</v>
      </c>
      <c r="N40" s="154"/>
      <c r="O40" s="7"/>
      <c r="P40" s="8" t="s">
        <v>26</v>
      </c>
      <c r="Q40" s="8" t="s">
        <v>5</v>
      </c>
      <c r="R40" s="7"/>
    </row>
    <row r="41" spans="1:18" ht="55.2" x14ac:dyDescent="0.25">
      <c r="B41" s="21" t="s">
        <v>137</v>
      </c>
      <c r="C41" s="28">
        <v>1100000000</v>
      </c>
      <c r="D41" s="9">
        <v>0</v>
      </c>
      <c r="E41" s="9">
        <v>0</v>
      </c>
      <c r="F41" s="27">
        <f>+C41+D41+E41</f>
        <v>1100000000</v>
      </c>
      <c r="G41" s="28">
        <v>400000000</v>
      </c>
      <c r="H41" s="28"/>
      <c r="I41" s="9">
        <v>0</v>
      </c>
      <c r="J41" s="9"/>
      <c r="K41" s="9">
        <v>0</v>
      </c>
      <c r="L41" s="9"/>
      <c r="M41" s="9">
        <f>+G41+I41+K41</f>
        <v>400000000</v>
      </c>
      <c r="N41" s="30">
        <f>+F41+M41</f>
        <v>1500000000</v>
      </c>
      <c r="O41" s="11"/>
      <c r="P41" s="12" t="s">
        <v>106</v>
      </c>
      <c r="Q41" s="13">
        <v>1201700</v>
      </c>
      <c r="R41" s="11"/>
    </row>
    <row r="42" spans="1:18" ht="55.2" x14ac:dyDescent="0.25">
      <c r="B42" s="38" t="s">
        <v>138</v>
      </c>
      <c r="C42" s="9">
        <v>0</v>
      </c>
      <c r="D42" s="9">
        <v>0</v>
      </c>
      <c r="E42" s="9">
        <v>0</v>
      </c>
      <c r="F42" s="27">
        <f>+C42+D42+E42</f>
        <v>0</v>
      </c>
      <c r="G42" s="28">
        <v>180000000</v>
      </c>
      <c r="H42" s="28"/>
      <c r="I42" s="9">
        <v>0</v>
      </c>
      <c r="J42" s="9"/>
      <c r="K42" s="9">
        <v>100000000</v>
      </c>
      <c r="L42" s="9" t="s">
        <v>139</v>
      </c>
      <c r="M42" s="9">
        <f>+G42+I42+K42</f>
        <v>280000000</v>
      </c>
      <c r="N42" s="30">
        <f>+F42+M42</f>
        <v>280000000</v>
      </c>
      <c r="O42" s="11"/>
      <c r="P42" s="12" t="s">
        <v>106</v>
      </c>
      <c r="Q42" s="13">
        <v>200000</v>
      </c>
      <c r="R42" s="11"/>
    </row>
    <row r="43" spans="1:18" ht="15.6" x14ac:dyDescent="0.25">
      <c r="B43" s="14" t="s">
        <v>6</v>
      </c>
      <c r="C43" s="15">
        <f>SUM(C41:C42)</f>
        <v>1100000000</v>
      </c>
      <c r="D43" s="15">
        <f>SUM(D41:D42)</f>
        <v>0</v>
      </c>
      <c r="E43" s="15">
        <f>SUM(E41:E42)</f>
        <v>0</v>
      </c>
      <c r="F43" s="15">
        <f>SUM(F41:F42)</f>
        <v>1100000000</v>
      </c>
      <c r="G43" s="15">
        <f>SUM(G41:G42)</f>
        <v>580000000</v>
      </c>
      <c r="I43" s="15">
        <f>SUM(I41:I42)</f>
        <v>0</v>
      </c>
      <c r="K43" s="15">
        <f>SUM(K41:K42)</f>
        <v>100000000</v>
      </c>
      <c r="M43" s="31">
        <f>SUM(M41:M42)</f>
        <v>680000000</v>
      </c>
      <c r="N43" s="31">
        <f>SUM(N41:N42)</f>
        <v>1780000000</v>
      </c>
      <c r="O43" s="16"/>
      <c r="Q43" s="29">
        <f>SUM(Q41:Q42)</f>
        <v>1401700</v>
      </c>
      <c r="R43" s="16"/>
    </row>
    <row r="45" spans="1:18" ht="15.6" x14ac:dyDescent="0.25">
      <c r="B45" s="14" t="s">
        <v>12</v>
      </c>
      <c r="C45" s="17">
        <f>F43</f>
        <v>1100000000</v>
      </c>
      <c r="D45" s="22"/>
    </row>
    <row r="46" spans="1:18" ht="15.6" x14ac:dyDescent="0.25">
      <c r="B46" s="14" t="s">
        <v>7</v>
      </c>
      <c r="C46" s="17">
        <f>+M43</f>
        <v>680000000</v>
      </c>
      <c r="D46" s="22"/>
    </row>
    <row r="47" spans="1:18" ht="15.6" x14ac:dyDescent="0.25">
      <c r="B47" s="14" t="s">
        <v>3</v>
      </c>
      <c r="C47" s="18">
        <f>+C45+C46</f>
        <v>1780000000</v>
      </c>
      <c r="D47" s="23"/>
    </row>
    <row r="49" spans="1:18" x14ac:dyDescent="0.25">
      <c r="A49" s="25"/>
      <c r="B49" s="25"/>
      <c r="C49" s="25"/>
      <c r="D49" s="25"/>
      <c r="E49" s="25"/>
      <c r="F49" s="25"/>
      <c r="G49" s="25"/>
      <c r="H49" s="25"/>
      <c r="I49" s="25"/>
      <c r="J49" s="25"/>
      <c r="K49" s="25"/>
      <c r="L49" s="25"/>
      <c r="M49" s="25"/>
      <c r="N49" s="25"/>
      <c r="O49" s="25"/>
      <c r="P49" s="25"/>
      <c r="Q49" s="25"/>
    </row>
    <row r="51" spans="1:18" ht="29.25" customHeight="1" x14ac:dyDescent="0.25">
      <c r="B51" s="1" t="s">
        <v>140</v>
      </c>
      <c r="C51" s="159" t="s">
        <v>141</v>
      </c>
      <c r="D51" s="159"/>
      <c r="E51" s="159"/>
      <c r="F51" s="159"/>
      <c r="G51" s="159"/>
      <c r="H51" s="159"/>
      <c r="I51" s="159"/>
      <c r="J51" s="159"/>
      <c r="K51" s="159"/>
      <c r="L51" s="159"/>
      <c r="M51" s="159"/>
      <c r="N51" s="159"/>
      <c r="O51" s="2"/>
      <c r="R51" s="2"/>
    </row>
    <row r="52" spans="1:18" ht="15" customHeight="1" x14ac:dyDescent="0.25">
      <c r="B52" s="5"/>
      <c r="C52" s="6"/>
      <c r="D52" s="6"/>
      <c r="E52" s="6"/>
      <c r="F52" s="6"/>
      <c r="G52" s="6"/>
      <c r="H52" s="6"/>
      <c r="I52" s="6"/>
      <c r="J52" s="6"/>
      <c r="K52" s="6"/>
      <c r="L52" s="6"/>
      <c r="M52" s="6"/>
      <c r="N52" s="6"/>
      <c r="O52" s="6"/>
      <c r="R52" s="6"/>
    </row>
    <row r="53" spans="1:18" ht="16.5" customHeight="1" x14ac:dyDescent="0.25">
      <c r="B53" s="160" t="s">
        <v>0</v>
      </c>
      <c r="C53" s="151" t="s">
        <v>13</v>
      </c>
      <c r="D53" s="152"/>
      <c r="E53" s="152"/>
      <c r="F53" s="153"/>
      <c r="G53" s="151" t="s">
        <v>2</v>
      </c>
      <c r="H53" s="152"/>
      <c r="I53" s="152"/>
      <c r="J53" s="152"/>
      <c r="K53" s="152"/>
      <c r="L53" s="152"/>
      <c r="M53" s="153"/>
      <c r="N53" s="154" t="s">
        <v>3</v>
      </c>
      <c r="O53" s="7"/>
      <c r="P53" s="158" t="s">
        <v>11</v>
      </c>
      <c r="Q53" s="158"/>
      <c r="R53" s="7"/>
    </row>
    <row r="54" spans="1:18" ht="31.5" customHeight="1" x14ac:dyDescent="0.25">
      <c r="B54" s="160"/>
      <c r="C54" s="20" t="s">
        <v>9</v>
      </c>
      <c r="D54" s="20" t="s">
        <v>10</v>
      </c>
      <c r="E54" s="20" t="s">
        <v>1</v>
      </c>
      <c r="F54" s="20" t="s">
        <v>16</v>
      </c>
      <c r="G54" s="20" t="s">
        <v>14</v>
      </c>
      <c r="H54" s="24" t="s">
        <v>15</v>
      </c>
      <c r="I54" s="20" t="s">
        <v>18</v>
      </c>
      <c r="J54" s="24" t="s">
        <v>17</v>
      </c>
      <c r="K54" s="20" t="s">
        <v>19</v>
      </c>
      <c r="L54" s="24" t="s">
        <v>20</v>
      </c>
      <c r="M54" s="20" t="s">
        <v>4</v>
      </c>
      <c r="N54" s="154"/>
      <c r="O54" s="7"/>
      <c r="P54" s="8" t="s">
        <v>26</v>
      </c>
      <c r="Q54" s="8" t="s">
        <v>5</v>
      </c>
      <c r="R54" s="7"/>
    </row>
    <row r="55" spans="1:18" ht="41.4" x14ac:dyDescent="0.25">
      <c r="B55" s="21" t="s">
        <v>142</v>
      </c>
      <c r="C55" s="28">
        <v>280000000</v>
      </c>
      <c r="D55" s="9">
        <v>0</v>
      </c>
      <c r="E55" s="9">
        <v>0</v>
      </c>
      <c r="F55" s="27">
        <f t="shared" ref="F55:F60" si="3">+C55+D55+E55</f>
        <v>280000000</v>
      </c>
      <c r="G55" s="28">
        <v>80000000</v>
      </c>
      <c r="H55" s="28"/>
      <c r="I55" s="9">
        <v>0</v>
      </c>
      <c r="J55" s="9"/>
      <c r="K55" s="9">
        <v>55123557919</v>
      </c>
      <c r="L55" s="39" t="s">
        <v>143</v>
      </c>
      <c r="M55" s="9">
        <f t="shared" ref="M55:M60" si="4">+G55+I55+K55</f>
        <v>55203557919</v>
      </c>
      <c r="N55" s="30">
        <f t="shared" ref="N55:N60" si="5">+F55+M55</f>
        <v>55483557919</v>
      </c>
      <c r="O55" s="11"/>
      <c r="P55" s="12" t="s">
        <v>144</v>
      </c>
      <c r="Q55" s="34">
        <v>280000</v>
      </c>
      <c r="R55" s="11"/>
    </row>
    <row r="56" spans="1:18" ht="15" x14ac:dyDescent="0.25">
      <c r="B56" s="21" t="s">
        <v>145</v>
      </c>
      <c r="C56" s="28">
        <v>590000000</v>
      </c>
      <c r="D56" s="9">
        <v>0</v>
      </c>
      <c r="E56" s="9">
        <v>0</v>
      </c>
      <c r="F56" s="27">
        <f t="shared" si="3"/>
        <v>590000000</v>
      </c>
      <c r="G56" s="28">
        <v>115000000</v>
      </c>
      <c r="H56" s="28"/>
      <c r="I56" s="9">
        <v>0</v>
      </c>
      <c r="J56" s="9"/>
      <c r="K56" s="9">
        <v>0</v>
      </c>
      <c r="L56" s="9"/>
      <c r="M56" s="9">
        <f t="shared" si="4"/>
        <v>115000000</v>
      </c>
      <c r="N56" s="30">
        <f t="shared" si="5"/>
        <v>705000000</v>
      </c>
      <c r="O56" s="11"/>
      <c r="P56" s="12"/>
      <c r="Q56" s="34"/>
      <c r="R56" s="11"/>
    </row>
    <row r="57" spans="1:18" ht="30" x14ac:dyDescent="0.25">
      <c r="B57" s="21" t="s">
        <v>146</v>
      </c>
      <c r="C57" s="28">
        <v>100000000</v>
      </c>
      <c r="D57" s="9">
        <v>0</v>
      </c>
      <c r="E57" s="9">
        <v>0</v>
      </c>
      <c r="F57" s="27">
        <f t="shared" si="3"/>
        <v>100000000</v>
      </c>
      <c r="G57" s="28">
        <v>140000000</v>
      </c>
      <c r="H57" s="28"/>
      <c r="I57" s="9">
        <v>0</v>
      </c>
      <c r="J57" s="9"/>
      <c r="K57" s="9">
        <v>0</v>
      </c>
      <c r="L57" s="9"/>
      <c r="M57" s="9">
        <f t="shared" si="4"/>
        <v>140000000</v>
      </c>
      <c r="N57" s="30">
        <f t="shared" si="5"/>
        <v>240000000</v>
      </c>
      <c r="O57" s="11"/>
      <c r="P57" s="12"/>
      <c r="Q57" s="34"/>
      <c r="R57" s="11"/>
    </row>
    <row r="58" spans="1:18" ht="41.4" x14ac:dyDescent="0.25">
      <c r="B58" s="21" t="s">
        <v>147</v>
      </c>
      <c r="C58" s="28">
        <v>210000000</v>
      </c>
      <c r="D58" s="9">
        <v>0</v>
      </c>
      <c r="E58" s="9">
        <v>0</v>
      </c>
      <c r="F58" s="27">
        <f t="shared" si="3"/>
        <v>210000000</v>
      </c>
      <c r="G58" s="28">
        <v>120000000</v>
      </c>
      <c r="H58" s="28"/>
      <c r="I58" s="9">
        <v>0</v>
      </c>
      <c r="J58" s="9"/>
      <c r="K58" s="9">
        <v>0</v>
      </c>
      <c r="L58" s="9"/>
      <c r="M58" s="9">
        <f t="shared" si="4"/>
        <v>120000000</v>
      </c>
      <c r="N58" s="30">
        <f t="shared" si="5"/>
        <v>330000000</v>
      </c>
      <c r="O58" s="11"/>
      <c r="P58" s="12" t="s">
        <v>144</v>
      </c>
      <c r="Q58" s="34">
        <v>35000</v>
      </c>
      <c r="R58" s="11"/>
    </row>
    <row r="59" spans="1:18" ht="41.4" x14ac:dyDescent="0.25">
      <c r="B59" s="21" t="s">
        <v>148</v>
      </c>
      <c r="C59" s="28">
        <v>40000000</v>
      </c>
      <c r="D59" s="9">
        <v>0</v>
      </c>
      <c r="E59" s="9">
        <v>0</v>
      </c>
      <c r="F59" s="27">
        <f t="shared" si="3"/>
        <v>40000000</v>
      </c>
      <c r="G59" s="28">
        <v>30000000</v>
      </c>
      <c r="H59" s="28"/>
      <c r="I59" s="9">
        <v>0</v>
      </c>
      <c r="J59" s="9"/>
      <c r="K59" s="9">
        <v>0</v>
      </c>
      <c r="L59" s="9"/>
      <c r="M59" s="9">
        <f t="shared" si="4"/>
        <v>30000000</v>
      </c>
      <c r="N59" s="30">
        <f t="shared" si="5"/>
        <v>70000000</v>
      </c>
      <c r="O59" s="11"/>
      <c r="P59" s="12" t="s">
        <v>144</v>
      </c>
      <c r="Q59" s="34">
        <v>30000</v>
      </c>
      <c r="R59" s="11"/>
    </row>
    <row r="60" spans="1:18" ht="41.4" x14ac:dyDescent="0.25">
      <c r="B60" s="21" t="s">
        <v>149</v>
      </c>
      <c r="C60" s="28">
        <v>270000000</v>
      </c>
      <c r="D60" s="9">
        <v>0</v>
      </c>
      <c r="E60" s="9">
        <v>0</v>
      </c>
      <c r="F60" s="27">
        <f t="shared" si="3"/>
        <v>270000000</v>
      </c>
      <c r="G60" s="28">
        <v>155000000</v>
      </c>
      <c r="H60" s="28"/>
      <c r="I60" s="9">
        <v>0</v>
      </c>
      <c r="J60" s="9"/>
      <c r="K60" s="9">
        <v>0</v>
      </c>
      <c r="L60" s="9"/>
      <c r="M60" s="9">
        <f t="shared" si="4"/>
        <v>155000000</v>
      </c>
      <c r="N60" s="30">
        <f t="shared" si="5"/>
        <v>425000000</v>
      </c>
      <c r="O60" s="11"/>
      <c r="P60" s="12" t="s">
        <v>144</v>
      </c>
      <c r="Q60" s="34">
        <v>5000</v>
      </c>
      <c r="R60" s="11"/>
    </row>
    <row r="61" spans="1:18" ht="15.6" x14ac:dyDescent="0.25">
      <c r="B61" s="14" t="s">
        <v>6</v>
      </c>
      <c r="C61" s="15">
        <f>SUM(C55:C60)</f>
        <v>1490000000</v>
      </c>
      <c r="D61" s="15">
        <f>SUM(D55:D60)</f>
        <v>0</v>
      </c>
      <c r="E61" s="15">
        <f>SUM(E55:E60)</f>
        <v>0</v>
      </c>
      <c r="F61" s="15">
        <f>SUM(F55:F60)</f>
        <v>1490000000</v>
      </c>
      <c r="G61" s="15">
        <f>SUM(G55:G60)</f>
        <v>640000000</v>
      </c>
      <c r="I61" s="15">
        <f>SUM(I55:I60)</f>
        <v>0</v>
      </c>
      <c r="K61" s="15">
        <f>SUM(K55:K60)</f>
        <v>55123557919</v>
      </c>
      <c r="M61" s="31">
        <f>SUM(M55:M60)</f>
        <v>55763557919</v>
      </c>
      <c r="N61" s="31">
        <f>SUM(N55:N60)</f>
        <v>57253557919</v>
      </c>
      <c r="O61" s="16"/>
      <c r="Q61" s="40">
        <f>SUM(Q55:Q60)</f>
        <v>350000</v>
      </c>
      <c r="R61" s="16"/>
    </row>
    <row r="63" spans="1:18" ht="15.6" x14ac:dyDescent="0.25">
      <c r="B63" s="14" t="s">
        <v>12</v>
      </c>
      <c r="C63" s="17">
        <f>F61</f>
        <v>1490000000</v>
      </c>
      <c r="D63" s="22"/>
    </row>
    <row r="64" spans="1:18" ht="15.6" x14ac:dyDescent="0.25">
      <c r="B64" s="14" t="s">
        <v>7</v>
      </c>
      <c r="C64" s="17">
        <f>+M61</f>
        <v>55763557919</v>
      </c>
      <c r="D64" s="22"/>
    </row>
    <row r="65" spans="1:18" ht="15.6" x14ac:dyDescent="0.25">
      <c r="B65" s="14" t="s">
        <v>3</v>
      </c>
      <c r="C65" s="18">
        <f>+C63+C64</f>
        <v>57253557919</v>
      </c>
      <c r="D65" s="23"/>
    </row>
    <row r="67" spans="1:18" x14ac:dyDescent="0.25">
      <c r="A67" s="25"/>
      <c r="B67" s="25"/>
      <c r="C67" s="25"/>
      <c r="D67" s="25"/>
      <c r="E67" s="25"/>
      <c r="F67" s="25"/>
      <c r="G67" s="25"/>
      <c r="H67" s="25"/>
      <c r="I67" s="25"/>
      <c r="J67" s="25"/>
      <c r="K67" s="25"/>
      <c r="L67" s="25"/>
      <c r="M67" s="25"/>
      <c r="N67" s="25"/>
      <c r="O67" s="25"/>
      <c r="P67" s="25"/>
      <c r="Q67" s="25"/>
    </row>
    <row r="69" spans="1:18" ht="29.25" customHeight="1" x14ac:dyDescent="0.25">
      <c r="B69" s="1" t="s">
        <v>150</v>
      </c>
      <c r="C69" s="159" t="s">
        <v>151</v>
      </c>
      <c r="D69" s="159"/>
      <c r="E69" s="159"/>
      <c r="F69" s="159"/>
      <c r="G69" s="159"/>
      <c r="H69" s="159"/>
      <c r="I69" s="159"/>
      <c r="J69" s="159"/>
      <c r="K69" s="159"/>
      <c r="L69" s="159"/>
      <c r="M69" s="159"/>
      <c r="N69" s="159"/>
      <c r="O69" s="2"/>
      <c r="R69" s="2"/>
    </row>
    <row r="70" spans="1:18" ht="15" customHeight="1" x14ac:dyDescent="0.25">
      <c r="B70" s="5"/>
      <c r="C70" s="6"/>
      <c r="D70" s="6"/>
      <c r="E70" s="6"/>
      <c r="F70" s="6"/>
      <c r="G70" s="6"/>
      <c r="H70" s="6"/>
      <c r="I70" s="6"/>
      <c r="J70" s="6"/>
      <c r="K70" s="6"/>
      <c r="L70" s="6"/>
      <c r="M70" s="6"/>
      <c r="N70" s="6"/>
      <c r="O70" s="6"/>
      <c r="R70" s="6"/>
    </row>
    <row r="71" spans="1:18" ht="16.5" customHeight="1" x14ac:dyDescent="0.25">
      <c r="B71" s="160" t="s">
        <v>0</v>
      </c>
      <c r="C71" s="151" t="s">
        <v>13</v>
      </c>
      <c r="D71" s="152"/>
      <c r="E71" s="152"/>
      <c r="F71" s="153"/>
      <c r="G71" s="151" t="s">
        <v>2</v>
      </c>
      <c r="H71" s="152"/>
      <c r="I71" s="152"/>
      <c r="J71" s="152"/>
      <c r="K71" s="152"/>
      <c r="L71" s="152"/>
      <c r="M71" s="153"/>
      <c r="N71" s="154" t="s">
        <v>3</v>
      </c>
      <c r="O71" s="7"/>
      <c r="P71" s="158" t="s">
        <v>11</v>
      </c>
      <c r="Q71" s="158"/>
      <c r="R71" s="7"/>
    </row>
    <row r="72" spans="1:18" ht="31.5" customHeight="1" x14ac:dyDescent="0.25">
      <c r="B72" s="160"/>
      <c r="C72" s="20" t="s">
        <v>9</v>
      </c>
      <c r="D72" s="20" t="s">
        <v>10</v>
      </c>
      <c r="E72" s="20" t="s">
        <v>1</v>
      </c>
      <c r="F72" s="20" t="s">
        <v>16</v>
      </c>
      <c r="G72" s="20" t="s">
        <v>14</v>
      </c>
      <c r="H72" s="24" t="s">
        <v>15</v>
      </c>
      <c r="I72" s="20" t="s">
        <v>18</v>
      </c>
      <c r="J72" s="24" t="s">
        <v>17</v>
      </c>
      <c r="K72" s="20" t="s">
        <v>19</v>
      </c>
      <c r="L72" s="24" t="s">
        <v>20</v>
      </c>
      <c r="M72" s="20" t="s">
        <v>4</v>
      </c>
      <c r="N72" s="154"/>
      <c r="O72" s="7"/>
      <c r="P72" s="8" t="s">
        <v>26</v>
      </c>
      <c r="Q72" s="8" t="s">
        <v>5</v>
      </c>
      <c r="R72" s="7"/>
    </row>
    <row r="73" spans="1:18" ht="41.4" x14ac:dyDescent="0.25">
      <c r="B73" s="21" t="s">
        <v>152</v>
      </c>
      <c r="C73" s="28">
        <v>4555000000</v>
      </c>
      <c r="D73" s="9">
        <v>0</v>
      </c>
      <c r="E73" s="9">
        <v>0</v>
      </c>
      <c r="F73" s="27">
        <f>+C73+D73+E73</f>
        <v>4555000000</v>
      </c>
      <c r="G73" s="9">
        <v>0</v>
      </c>
      <c r="H73" s="9"/>
      <c r="I73" s="9">
        <v>0</v>
      </c>
      <c r="J73" s="9"/>
      <c r="K73" s="9">
        <v>0</v>
      </c>
      <c r="L73" s="9"/>
      <c r="M73" s="9">
        <f>+G73+I73+K73</f>
        <v>0</v>
      </c>
      <c r="N73" s="30">
        <f>+F73+M73</f>
        <v>4555000000</v>
      </c>
      <c r="O73" s="11"/>
      <c r="P73" s="12" t="s">
        <v>144</v>
      </c>
      <c r="Q73" s="34">
        <v>280</v>
      </c>
      <c r="R73" s="11"/>
    </row>
    <row r="74" spans="1:18" ht="30" x14ac:dyDescent="0.25">
      <c r="B74" s="21" t="s">
        <v>153</v>
      </c>
      <c r="C74" s="28">
        <v>10000000</v>
      </c>
      <c r="D74" s="9">
        <v>0</v>
      </c>
      <c r="E74" s="9">
        <v>0</v>
      </c>
      <c r="F74" s="27">
        <f>+C74+D74+E74</f>
        <v>10000000</v>
      </c>
      <c r="G74" s="9">
        <v>0</v>
      </c>
      <c r="H74" s="9"/>
      <c r="I74" s="9">
        <v>0</v>
      </c>
      <c r="J74" s="9"/>
      <c r="K74" s="9">
        <v>0</v>
      </c>
      <c r="L74" s="9"/>
      <c r="M74" s="9">
        <f>+G74+I74+K74</f>
        <v>0</v>
      </c>
      <c r="N74" s="30">
        <f>+F74+M74</f>
        <v>10000000</v>
      </c>
      <c r="O74" s="11"/>
      <c r="P74" s="12"/>
      <c r="Q74" s="13"/>
      <c r="R74" s="11"/>
    </row>
    <row r="75" spans="1:18" ht="52.8" x14ac:dyDescent="0.25">
      <c r="B75" s="21" t="s">
        <v>154</v>
      </c>
      <c r="C75" s="9">
        <v>0</v>
      </c>
      <c r="D75" s="9">
        <v>0</v>
      </c>
      <c r="E75" s="9">
        <v>0</v>
      </c>
      <c r="F75" s="27">
        <f>+C75+D75+E75</f>
        <v>0</v>
      </c>
      <c r="G75" s="28">
        <v>2164000000</v>
      </c>
      <c r="H75" s="28"/>
      <c r="I75" s="9">
        <v>0</v>
      </c>
      <c r="J75" s="9"/>
      <c r="K75" s="28">
        <v>100000000</v>
      </c>
      <c r="L75" s="41" t="s">
        <v>155</v>
      </c>
      <c r="M75" s="9">
        <f>+G75+I75+K75</f>
        <v>2264000000</v>
      </c>
      <c r="N75" s="30">
        <f>+F75+M75</f>
        <v>2264000000</v>
      </c>
      <c r="O75" s="11"/>
      <c r="P75" s="12" t="s">
        <v>144</v>
      </c>
      <c r="Q75" s="34">
        <v>675</v>
      </c>
      <c r="R75" s="11"/>
    </row>
    <row r="76" spans="1:18" ht="45.6" x14ac:dyDescent="0.25">
      <c r="B76" s="21" t="s">
        <v>156</v>
      </c>
      <c r="C76" s="9">
        <v>0</v>
      </c>
      <c r="D76" s="9">
        <v>0</v>
      </c>
      <c r="E76" s="9">
        <v>0</v>
      </c>
      <c r="F76" s="27">
        <f>+C76+D76+E76</f>
        <v>0</v>
      </c>
      <c r="G76" s="9">
        <v>0</v>
      </c>
      <c r="H76" s="9"/>
      <c r="I76" s="9">
        <v>0</v>
      </c>
      <c r="J76" s="9"/>
      <c r="K76" s="28">
        <v>7400000000</v>
      </c>
      <c r="L76" s="42" t="s">
        <v>157</v>
      </c>
      <c r="M76" s="9">
        <f>+G76+I76+K76</f>
        <v>7400000000</v>
      </c>
      <c r="N76" s="30">
        <f>+F76+M76</f>
        <v>7400000000</v>
      </c>
      <c r="O76" s="11"/>
      <c r="P76" s="12" t="s">
        <v>144</v>
      </c>
      <c r="Q76" s="34">
        <v>174</v>
      </c>
      <c r="R76" s="11"/>
    </row>
    <row r="77" spans="1:18" ht="41.4" x14ac:dyDescent="0.25">
      <c r="B77" s="21" t="s">
        <v>158</v>
      </c>
      <c r="C77" s="28">
        <v>218209872</v>
      </c>
      <c r="D77" s="9">
        <v>0</v>
      </c>
      <c r="E77" s="9">
        <v>0</v>
      </c>
      <c r="F77" s="27">
        <f>+C77+D77+E77</f>
        <v>218209872</v>
      </c>
      <c r="G77" s="28">
        <v>61312725</v>
      </c>
      <c r="H77" s="28"/>
      <c r="I77" s="9">
        <v>0</v>
      </c>
      <c r="J77" s="9"/>
      <c r="K77" s="9">
        <v>0</v>
      </c>
      <c r="L77" s="9"/>
      <c r="M77" s="9">
        <f>+G77+I77+K77</f>
        <v>61312725</v>
      </c>
      <c r="N77" s="30">
        <f>+F77+M77</f>
        <v>279522597</v>
      </c>
      <c r="O77" s="11"/>
      <c r="P77" s="12" t="s">
        <v>144</v>
      </c>
      <c r="Q77" s="13">
        <v>3631</v>
      </c>
      <c r="R77" s="11"/>
    </row>
    <row r="78" spans="1:18" ht="15.6" x14ac:dyDescent="0.25">
      <c r="B78" s="14" t="s">
        <v>6</v>
      </c>
      <c r="C78" s="15">
        <f>SUM(C73:C77)</f>
        <v>4783209872</v>
      </c>
      <c r="D78" s="15">
        <f>SUM(D73:D77)</f>
        <v>0</v>
      </c>
      <c r="E78" s="15">
        <f>SUM(E73:E77)</f>
        <v>0</v>
      </c>
      <c r="F78" s="15">
        <f>SUM(F73:F77)</f>
        <v>4783209872</v>
      </c>
      <c r="G78" s="15">
        <f>SUM(G73:G77)</f>
        <v>2225312725</v>
      </c>
      <c r="I78" s="15">
        <f>SUM(I73:I77)</f>
        <v>0</v>
      </c>
      <c r="K78" s="15">
        <f>SUM(K73:K77)</f>
        <v>7500000000</v>
      </c>
      <c r="M78" s="31">
        <f>SUM(M73:M77)</f>
        <v>9725312725</v>
      </c>
      <c r="N78" s="31">
        <f>SUM(N73:N77)</f>
        <v>14508522597</v>
      </c>
      <c r="O78" s="16"/>
      <c r="Q78" s="29">
        <f>SUM(Q73:Q77)</f>
        <v>4760</v>
      </c>
      <c r="R78" s="16"/>
    </row>
    <row r="80" spans="1:18" ht="15.6" x14ac:dyDescent="0.25">
      <c r="B80" s="14" t="s">
        <v>12</v>
      </c>
      <c r="C80" s="17">
        <f>F78</f>
        <v>4783209872</v>
      </c>
      <c r="D80" s="22"/>
    </row>
    <row r="81" spans="1:17" ht="15.6" x14ac:dyDescent="0.25">
      <c r="B81" s="14" t="s">
        <v>7</v>
      </c>
      <c r="C81" s="17">
        <f>+M78</f>
        <v>9725312725</v>
      </c>
      <c r="D81" s="22"/>
    </row>
    <row r="82" spans="1:17" ht="15.6" x14ac:dyDescent="0.25">
      <c r="B82" s="14" t="s">
        <v>3</v>
      </c>
      <c r="C82" s="18">
        <f>+C80+C81</f>
        <v>14508522597</v>
      </c>
      <c r="D82" s="23"/>
    </row>
    <row r="84" spans="1:17" x14ac:dyDescent="0.25">
      <c r="A84" s="25"/>
      <c r="B84" s="25"/>
      <c r="C84" s="25"/>
      <c r="D84" s="25"/>
      <c r="E84" s="25"/>
      <c r="F84" s="25"/>
      <c r="G84" s="25"/>
      <c r="H84" s="25"/>
      <c r="I84" s="25"/>
      <c r="J84" s="25"/>
      <c r="K84" s="25"/>
      <c r="L84" s="25"/>
      <c r="M84" s="25"/>
      <c r="N84" s="25"/>
      <c r="O84" s="25"/>
      <c r="P84" s="25"/>
      <c r="Q84" s="25"/>
    </row>
  </sheetData>
  <mergeCells count="31">
    <mergeCell ref="P71:Q71"/>
    <mergeCell ref="C69:N69"/>
    <mergeCell ref="B71:B72"/>
    <mergeCell ref="C71:F71"/>
    <mergeCell ref="G71:M71"/>
    <mergeCell ref="N71:N72"/>
    <mergeCell ref="P53:Q53"/>
    <mergeCell ref="C37:N37"/>
    <mergeCell ref="B39:B40"/>
    <mergeCell ref="C39:F39"/>
    <mergeCell ref="G39:M39"/>
    <mergeCell ref="N39:N40"/>
    <mergeCell ref="P39:Q39"/>
    <mergeCell ref="C51:N51"/>
    <mergeCell ref="B53:B54"/>
    <mergeCell ref="C53:F53"/>
    <mergeCell ref="G53:M53"/>
    <mergeCell ref="N53:N54"/>
    <mergeCell ref="P6:Q6"/>
    <mergeCell ref="C18:N18"/>
    <mergeCell ref="B20:B21"/>
    <mergeCell ref="C20:F20"/>
    <mergeCell ref="G20:M20"/>
    <mergeCell ref="N20:N21"/>
    <mergeCell ref="P20:Q20"/>
    <mergeCell ref="C2:N2"/>
    <mergeCell ref="C4:N4"/>
    <mergeCell ref="B6:B7"/>
    <mergeCell ref="C6:F6"/>
    <mergeCell ref="G6:M6"/>
    <mergeCell ref="N6:N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R63"/>
  <sheetViews>
    <sheetView topLeftCell="A57" workbookViewId="0">
      <pane xSplit="2" topLeftCell="C1" activePane="topRight" state="frozen"/>
      <selection pane="topRight" activeCell="C76" sqref="C76"/>
    </sheetView>
  </sheetViews>
  <sheetFormatPr baseColWidth="10" defaultColWidth="11.44140625" defaultRowHeight="13.8" x14ac:dyDescent="0.25"/>
  <cols>
    <col min="1" max="1" width="3.109375" style="3" customWidth="1"/>
    <col min="2" max="2" width="42.6640625" style="3" customWidth="1"/>
    <col min="3" max="7" width="20.6640625" style="3" customWidth="1"/>
    <col min="8" max="8" width="24.33203125" style="3" customWidth="1"/>
    <col min="9" max="13" width="20.6640625" style="3" customWidth="1"/>
    <col min="14" max="14" width="21.109375" style="3" customWidth="1"/>
    <col min="15" max="15" width="3.109375" style="3" customWidth="1"/>
    <col min="16" max="16" width="31.33203125" style="3" customWidth="1"/>
    <col min="17" max="17" width="16.33203125" style="3" customWidth="1"/>
    <col min="18" max="18" width="3.109375" style="3" customWidth="1"/>
    <col min="19" max="19" width="6.88671875" style="3" customWidth="1"/>
    <col min="20" max="16384" width="11.44140625" style="3"/>
  </cols>
  <sheetData>
    <row r="2" spans="2:18" ht="36" customHeight="1" x14ac:dyDescent="0.25">
      <c r="B2" s="1" t="s">
        <v>170</v>
      </c>
      <c r="C2" s="159" t="s">
        <v>159</v>
      </c>
      <c r="D2" s="159"/>
      <c r="E2" s="159"/>
      <c r="F2" s="159"/>
      <c r="G2" s="159"/>
      <c r="H2" s="159"/>
      <c r="I2" s="159"/>
      <c r="J2" s="159"/>
      <c r="K2" s="159"/>
      <c r="L2" s="159"/>
      <c r="M2" s="159"/>
      <c r="N2" s="159"/>
      <c r="O2" s="2"/>
      <c r="R2" s="2"/>
    </row>
    <row r="3" spans="2:18" x14ac:dyDescent="0.25">
      <c r="C3" s="4"/>
      <c r="D3" s="4"/>
      <c r="E3" s="4"/>
      <c r="F3" s="4"/>
      <c r="G3" s="4"/>
      <c r="H3" s="4"/>
      <c r="I3" s="4"/>
      <c r="J3" s="4"/>
      <c r="K3" s="4"/>
      <c r="L3" s="4"/>
      <c r="M3" s="4"/>
      <c r="N3" s="4"/>
      <c r="O3" s="4"/>
      <c r="R3" s="4"/>
    </row>
    <row r="4" spans="2:18" ht="29.25" customHeight="1" x14ac:dyDescent="0.25">
      <c r="B4" s="1" t="s">
        <v>171</v>
      </c>
      <c r="C4" s="159" t="s">
        <v>160</v>
      </c>
      <c r="D4" s="159"/>
      <c r="E4" s="159"/>
      <c r="F4" s="159"/>
      <c r="G4" s="159"/>
      <c r="H4" s="159"/>
      <c r="I4" s="159"/>
      <c r="J4" s="159"/>
      <c r="K4" s="159"/>
      <c r="L4" s="159"/>
      <c r="M4" s="159"/>
      <c r="N4" s="159"/>
      <c r="O4" s="2"/>
      <c r="R4" s="2"/>
    </row>
    <row r="5" spans="2:18" ht="15" customHeight="1" x14ac:dyDescent="0.25">
      <c r="B5" s="5"/>
      <c r="C5" s="6"/>
      <c r="D5" s="6"/>
      <c r="E5" s="6"/>
      <c r="F5" s="6"/>
      <c r="G5" s="6"/>
      <c r="H5" s="6"/>
      <c r="I5" s="6"/>
      <c r="J5" s="6"/>
      <c r="K5" s="6"/>
      <c r="L5" s="6"/>
      <c r="M5" s="6"/>
      <c r="N5" s="6"/>
      <c r="O5" s="6"/>
      <c r="R5" s="6"/>
    </row>
    <row r="6" spans="2:18" ht="16.5" customHeight="1" x14ac:dyDescent="0.25">
      <c r="B6" s="160" t="s">
        <v>0</v>
      </c>
      <c r="C6" s="151" t="s">
        <v>13</v>
      </c>
      <c r="D6" s="152"/>
      <c r="E6" s="152"/>
      <c r="F6" s="153"/>
      <c r="G6" s="151" t="s">
        <v>2</v>
      </c>
      <c r="H6" s="152"/>
      <c r="I6" s="152"/>
      <c r="J6" s="152"/>
      <c r="K6" s="152"/>
      <c r="L6" s="152"/>
      <c r="M6" s="153"/>
      <c r="N6" s="154" t="s">
        <v>3</v>
      </c>
      <c r="O6" s="7"/>
      <c r="P6" s="158" t="s">
        <v>11</v>
      </c>
      <c r="Q6" s="158"/>
      <c r="R6" s="7"/>
    </row>
    <row r="7" spans="2:18" ht="31.5" customHeight="1" x14ac:dyDescent="0.25">
      <c r="B7" s="160"/>
      <c r="C7" s="20" t="s">
        <v>9</v>
      </c>
      <c r="D7" s="20" t="s">
        <v>10</v>
      </c>
      <c r="E7" s="20" t="s">
        <v>1</v>
      </c>
      <c r="F7" s="20" t="s">
        <v>16</v>
      </c>
      <c r="G7" s="20" t="s">
        <v>14</v>
      </c>
      <c r="H7" s="24" t="s">
        <v>15</v>
      </c>
      <c r="I7" s="20" t="s">
        <v>18</v>
      </c>
      <c r="J7" s="24" t="s">
        <v>17</v>
      </c>
      <c r="K7" s="20" t="s">
        <v>19</v>
      </c>
      <c r="L7" s="24" t="s">
        <v>20</v>
      </c>
      <c r="M7" s="20" t="s">
        <v>4</v>
      </c>
      <c r="N7" s="154"/>
      <c r="O7" s="7"/>
      <c r="P7" s="8" t="s">
        <v>26</v>
      </c>
      <c r="Q7" s="8" t="s">
        <v>5</v>
      </c>
      <c r="R7" s="7"/>
    </row>
    <row r="8" spans="2:18" ht="30" x14ac:dyDescent="0.25">
      <c r="B8" s="38" t="s">
        <v>161</v>
      </c>
      <c r="C8" s="9">
        <v>0</v>
      </c>
      <c r="D8" s="9">
        <v>0</v>
      </c>
      <c r="E8" s="9">
        <v>0</v>
      </c>
      <c r="F8" s="27">
        <f>+C8+D8+E8</f>
        <v>0</v>
      </c>
      <c r="G8" s="9">
        <v>0</v>
      </c>
      <c r="H8" s="9"/>
      <c r="I8" s="9">
        <v>0</v>
      </c>
      <c r="J8" s="9"/>
      <c r="K8" s="9">
        <v>0</v>
      </c>
      <c r="L8" s="9"/>
      <c r="M8" s="9">
        <f>+G8+I8+K8</f>
        <v>0</v>
      </c>
      <c r="N8" s="30">
        <f>+F8+M8</f>
        <v>0</v>
      </c>
      <c r="O8" s="11"/>
      <c r="P8" s="12"/>
      <c r="Q8" s="13"/>
      <c r="R8" s="11"/>
    </row>
    <row r="9" spans="2:18" ht="15" x14ac:dyDescent="0.25">
      <c r="B9" s="21" t="s">
        <v>162</v>
      </c>
      <c r="C9" s="9">
        <v>0</v>
      </c>
      <c r="D9" s="9">
        <v>0</v>
      </c>
      <c r="E9" s="9">
        <v>0</v>
      </c>
      <c r="F9" s="27">
        <f>+C9+D9+E9</f>
        <v>0</v>
      </c>
      <c r="G9" s="9">
        <v>0</v>
      </c>
      <c r="H9" s="9"/>
      <c r="I9" s="9">
        <v>0</v>
      </c>
      <c r="J9" s="9"/>
      <c r="K9" s="9">
        <v>0</v>
      </c>
      <c r="L9" s="9"/>
      <c r="M9" s="9">
        <f>+G9+I9+K9</f>
        <v>0</v>
      </c>
      <c r="N9" s="30">
        <f>+F9+M9</f>
        <v>0</v>
      </c>
      <c r="O9" s="11"/>
      <c r="P9" s="12"/>
      <c r="Q9" s="13"/>
      <c r="R9" s="11"/>
    </row>
    <row r="10" spans="2:18" ht="41.4" x14ac:dyDescent="0.25">
      <c r="B10" s="21" t="s">
        <v>163</v>
      </c>
      <c r="C10" s="9">
        <v>0</v>
      </c>
      <c r="D10" s="9">
        <v>0</v>
      </c>
      <c r="E10" s="9">
        <v>0</v>
      </c>
      <c r="F10" s="27">
        <f>+C10+D10+E10</f>
        <v>0</v>
      </c>
      <c r="G10" s="9">
        <v>0</v>
      </c>
      <c r="H10" s="9"/>
      <c r="I10" s="9">
        <v>0</v>
      </c>
      <c r="J10" s="9"/>
      <c r="K10" s="9">
        <v>0</v>
      </c>
      <c r="L10" s="9"/>
      <c r="M10" s="9">
        <f>+G10+I10+K10</f>
        <v>0</v>
      </c>
      <c r="N10" s="30">
        <f>+F10+M10</f>
        <v>0</v>
      </c>
      <c r="O10" s="11"/>
      <c r="P10" s="12" t="s">
        <v>164</v>
      </c>
      <c r="Q10" s="32">
        <v>0.3</v>
      </c>
      <c r="R10" s="11"/>
    </row>
    <row r="11" spans="2:18" ht="45" x14ac:dyDescent="0.25">
      <c r="B11" s="21" t="s">
        <v>165</v>
      </c>
      <c r="C11" s="9">
        <v>0</v>
      </c>
      <c r="D11" s="9">
        <v>0</v>
      </c>
      <c r="E11" s="9">
        <v>0</v>
      </c>
      <c r="F11" s="27">
        <f>+C11+D11+E11</f>
        <v>0</v>
      </c>
      <c r="G11" s="9">
        <v>0</v>
      </c>
      <c r="H11" s="9"/>
      <c r="I11" s="9">
        <v>0</v>
      </c>
      <c r="J11" s="9"/>
      <c r="K11" s="9">
        <v>0</v>
      </c>
      <c r="L11" s="9"/>
      <c r="M11" s="9">
        <f>+G11+I11+K11</f>
        <v>0</v>
      </c>
      <c r="N11" s="30">
        <f>+F11+M11</f>
        <v>0</v>
      </c>
      <c r="O11" s="11"/>
      <c r="P11" s="12"/>
      <c r="Q11" s="13"/>
      <c r="R11" s="11"/>
    </row>
    <row r="12" spans="2:18" ht="30" x14ac:dyDescent="0.25">
      <c r="B12" s="21" t="s">
        <v>166</v>
      </c>
      <c r="C12" s="9">
        <v>0</v>
      </c>
      <c r="D12" s="9">
        <v>0</v>
      </c>
      <c r="E12" s="9">
        <v>0</v>
      </c>
      <c r="F12" s="27">
        <f>+C12+D12+E12</f>
        <v>0</v>
      </c>
      <c r="G12" s="9">
        <v>0</v>
      </c>
      <c r="H12" s="9"/>
      <c r="I12" s="9">
        <v>0</v>
      </c>
      <c r="J12" s="9"/>
      <c r="K12" s="9">
        <v>0</v>
      </c>
      <c r="L12" s="9"/>
      <c r="M12" s="9">
        <f>+G12+I12+K12</f>
        <v>0</v>
      </c>
      <c r="N12" s="30">
        <f>+F12+M12</f>
        <v>0</v>
      </c>
      <c r="O12" s="11"/>
      <c r="P12" s="12"/>
      <c r="Q12" s="13"/>
      <c r="R12" s="11"/>
    </row>
    <row r="13" spans="2:18" ht="15.6" x14ac:dyDescent="0.25">
      <c r="B13" s="14" t="s">
        <v>6</v>
      </c>
      <c r="C13" s="15">
        <f>SUM(C8:C12)</f>
        <v>0</v>
      </c>
      <c r="D13" s="15">
        <f>SUM(D8:D12)</f>
        <v>0</v>
      </c>
      <c r="E13" s="15">
        <f>SUM(E8:E12)</f>
        <v>0</v>
      </c>
      <c r="F13" s="15">
        <f>SUM(F8:F12)</f>
        <v>0</v>
      </c>
      <c r="G13" s="15">
        <f>SUM(G8:G12)</f>
        <v>0</v>
      </c>
      <c r="I13" s="15">
        <f>SUM(I8:I12)</f>
        <v>0</v>
      </c>
      <c r="K13" s="15">
        <f>SUM(K8:K12)</f>
        <v>0</v>
      </c>
      <c r="M13" s="31">
        <f>SUM(M8:M12)</f>
        <v>0</v>
      </c>
      <c r="N13" s="31">
        <f>SUM(N8:N12)</f>
        <v>0</v>
      </c>
      <c r="O13" s="16"/>
      <c r="Q13" s="29">
        <f>SUM(Q8:Q12)</f>
        <v>0.3</v>
      </c>
      <c r="R13" s="16"/>
    </row>
    <row r="15" spans="2:18" ht="15.6" x14ac:dyDescent="0.25">
      <c r="B15" s="14" t="s">
        <v>12</v>
      </c>
      <c r="C15" s="17">
        <f>F13</f>
        <v>0</v>
      </c>
      <c r="D15" s="22"/>
    </row>
    <row r="16" spans="2:18" ht="15.6" x14ac:dyDescent="0.25">
      <c r="B16" s="14" t="s">
        <v>7</v>
      </c>
      <c r="C16" s="17">
        <f>+M13</f>
        <v>0</v>
      </c>
      <c r="D16" s="22"/>
    </row>
    <row r="17" spans="1:18" ht="15.6" x14ac:dyDescent="0.25">
      <c r="B17" s="14" t="s">
        <v>3</v>
      </c>
      <c r="C17" s="18">
        <f>+C15+C16</f>
        <v>0</v>
      </c>
      <c r="D17" s="23"/>
    </row>
    <row r="19" spans="1:18" x14ac:dyDescent="0.25">
      <c r="A19" s="25"/>
      <c r="B19" s="25"/>
      <c r="C19" s="25"/>
      <c r="D19" s="25"/>
      <c r="E19" s="25"/>
      <c r="F19" s="25"/>
      <c r="G19" s="25"/>
      <c r="H19" s="25"/>
      <c r="I19" s="25"/>
      <c r="J19" s="25"/>
      <c r="K19" s="25"/>
      <c r="L19" s="25"/>
      <c r="M19" s="25"/>
      <c r="N19" s="25"/>
      <c r="O19" s="25"/>
      <c r="P19" s="25"/>
      <c r="Q19" s="25"/>
    </row>
    <row r="21" spans="1:18" ht="29.25" customHeight="1" x14ac:dyDescent="0.25">
      <c r="B21" s="1" t="s">
        <v>172</v>
      </c>
      <c r="C21" s="159" t="s">
        <v>169</v>
      </c>
      <c r="D21" s="159"/>
      <c r="E21" s="159"/>
      <c r="F21" s="159"/>
      <c r="G21" s="159"/>
      <c r="H21" s="159"/>
      <c r="I21" s="159"/>
      <c r="J21" s="159"/>
      <c r="K21" s="159"/>
      <c r="L21" s="159"/>
      <c r="M21" s="159"/>
      <c r="N21" s="159"/>
      <c r="O21" s="2"/>
      <c r="R21" s="2"/>
    </row>
    <row r="22" spans="1:18" ht="15" customHeight="1" x14ac:dyDescent="0.25">
      <c r="B22" s="5"/>
      <c r="C22" s="6"/>
      <c r="D22" s="6"/>
      <c r="E22" s="6"/>
      <c r="F22" s="6"/>
      <c r="G22" s="6"/>
      <c r="H22" s="6"/>
      <c r="I22" s="6"/>
      <c r="J22" s="6"/>
      <c r="K22" s="6"/>
      <c r="L22" s="6"/>
      <c r="M22" s="6"/>
      <c r="N22" s="6"/>
      <c r="O22" s="6"/>
      <c r="R22" s="6"/>
    </row>
    <row r="23" spans="1:18" ht="16.5" customHeight="1" x14ac:dyDescent="0.25">
      <c r="B23" s="160" t="s">
        <v>0</v>
      </c>
      <c r="C23" s="151" t="s">
        <v>13</v>
      </c>
      <c r="D23" s="152"/>
      <c r="E23" s="152"/>
      <c r="F23" s="153"/>
      <c r="G23" s="151" t="s">
        <v>2</v>
      </c>
      <c r="H23" s="152"/>
      <c r="I23" s="152"/>
      <c r="J23" s="152"/>
      <c r="K23" s="152"/>
      <c r="L23" s="152"/>
      <c r="M23" s="153"/>
      <c r="N23" s="154" t="s">
        <v>3</v>
      </c>
      <c r="O23" s="7"/>
      <c r="P23" s="158" t="s">
        <v>11</v>
      </c>
      <c r="Q23" s="158"/>
      <c r="R23" s="7"/>
    </row>
    <row r="24" spans="1:18" ht="31.5" customHeight="1" x14ac:dyDescent="0.25">
      <c r="B24" s="160"/>
      <c r="C24" s="20" t="s">
        <v>9</v>
      </c>
      <c r="D24" s="20" t="s">
        <v>10</v>
      </c>
      <c r="E24" s="20" t="s">
        <v>1</v>
      </c>
      <c r="F24" s="20" t="s">
        <v>16</v>
      </c>
      <c r="G24" s="20" t="s">
        <v>14</v>
      </c>
      <c r="H24" s="24" t="s">
        <v>15</v>
      </c>
      <c r="I24" s="20" t="s">
        <v>18</v>
      </c>
      <c r="J24" s="24" t="s">
        <v>17</v>
      </c>
      <c r="K24" s="20" t="s">
        <v>19</v>
      </c>
      <c r="L24" s="24" t="s">
        <v>20</v>
      </c>
      <c r="M24" s="20" t="s">
        <v>4</v>
      </c>
      <c r="N24" s="154"/>
      <c r="O24" s="7"/>
      <c r="P24" s="8" t="s">
        <v>26</v>
      </c>
      <c r="Q24" s="8" t="s">
        <v>5</v>
      </c>
      <c r="R24" s="7"/>
    </row>
    <row r="25" spans="1:18" ht="30" x14ac:dyDescent="0.25">
      <c r="B25" s="21" t="s">
        <v>167</v>
      </c>
      <c r="C25" s="9">
        <v>0</v>
      </c>
      <c r="D25" s="9">
        <v>0</v>
      </c>
      <c r="E25" s="9">
        <v>0</v>
      </c>
      <c r="F25" s="27">
        <f>+C25+D25+E25</f>
        <v>0</v>
      </c>
      <c r="G25" s="28">
        <v>300000000</v>
      </c>
      <c r="H25" s="28"/>
      <c r="I25" s="9">
        <v>0</v>
      </c>
      <c r="J25" s="9"/>
      <c r="K25" s="9">
        <v>0</v>
      </c>
      <c r="L25" s="9"/>
      <c r="M25" s="9">
        <f>+G25+I25+K25</f>
        <v>300000000</v>
      </c>
      <c r="N25" s="30">
        <f>+F25+M25</f>
        <v>300000000</v>
      </c>
      <c r="O25" s="11"/>
      <c r="P25" s="12"/>
      <c r="Q25" s="13"/>
      <c r="R25" s="11"/>
    </row>
    <row r="26" spans="1:18" ht="30" x14ac:dyDescent="0.25">
      <c r="B26" s="21" t="s">
        <v>168</v>
      </c>
      <c r="C26" s="9">
        <v>0</v>
      </c>
      <c r="D26" s="9">
        <v>0</v>
      </c>
      <c r="E26" s="9">
        <v>0</v>
      </c>
      <c r="F26" s="27">
        <f>+C26+D26+E26</f>
        <v>0</v>
      </c>
      <c r="G26" s="28">
        <v>100000000</v>
      </c>
      <c r="H26" s="28"/>
      <c r="I26" s="9">
        <v>0</v>
      </c>
      <c r="J26" s="9"/>
      <c r="K26" s="9">
        <v>0</v>
      </c>
      <c r="L26" s="9"/>
      <c r="M26" s="9">
        <f>+G26+I26+K26</f>
        <v>100000000</v>
      </c>
      <c r="N26" s="30">
        <f>+F26+M26</f>
        <v>100000000</v>
      </c>
      <c r="O26" s="11"/>
      <c r="P26" s="12"/>
      <c r="Q26" s="13"/>
      <c r="R26" s="11"/>
    </row>
    <row r="27" spans="1:18" ht="15.6" x14ac:dyDescent="0.25">
      <c r="B27" s="14" t="s">
        <v>6</v>
      </c>
      <c r="C27" s="15">
        <f>SUM(C25:C26)</f>
        <v>0</v>
      </c>
      <c r="D27" s="15">
        <f>SUM(D25:D26)</f>
        <v>0</v>
      </c>
      <c r="E27" s="15">
        <f>SUM(E25:E26)</f>
        <v>0</v>
      </c>
      <c r="F27" s="15">
        <f>SUM(F25:F26)</f>
        <v>0</v>
      </c>
      <c r="G27" s="15">
        <f>SUM(G25:G26)</f>
        <v>400000000</v>
      </c>
      <c r="I27" s="15">
        <f>SUM(I25:I26)</f>
        <v>0</v>
      </c>
      <c r="K27" s="15">
        <f>SUM(K25:K26)</f>
        <v>0</v>
      </c>
      <c r="M27" s="31">
        <f>SUM(M25:M26)</f>
        <v>400000000</v>
      </c>
      <c r="N27" s="31">
        <f>SUM(N25:N26)</f>
        <v>400000000</v>
      </c>
      <c r="O27" s="16"/>
      <c r="Q27" s="29">
        <f>SUM(Q25:Q26)</f>
        <v>0</v>
      </c>
      <c r="R27" s="16"/>
    </row>
    <row r="29" spans="1:18" ht="15.6" x14ac:dyDescent="0.25">
      <c r="B29" s="14" t="s">
        <v>12</v>
      </c>
      <c r="C29" s="17">
        <f>F27</f>
        <v>0</v>
      </c>
      <c r="D29" s="22"/>
    </row>
    <row r="30" spans="1:18" ht="15.6" x14ac:dyDescent="0.25">
      <c r="B30" s="14" t="s">
        <v>7</v>
      </c>
      <c r="C30" s="17">
        <f>+M27</f>
        <v>400000000</v>
      </c>
      <c r="D30" s="22"/>
    </row>
    <row r="31" spans="1:18" ht="15.6" x14ac:dyDescent="0.25">
      <c r="B31" s="14" t="s">
        <v>3</v>
      </c>
      <c r="C31" s="18">
        <f>+C29+C30</f>
        <v>400000000</v>
      </c>
      <c r="D31" s="23"/>
    </row>
    <row r="33" spans="1:18" x14ac:dyDescent="0.25">
      <c r="A33" s="25"/>
      <c r="B33" s="25"/>
      <c r="C33" s="25"/>
      <c r="D33" s="25"/>
      <c r="E33" s="25"/>
      <c r="F33" s="25"/>
      <c r="G33" s="25"/>
      <c r="H33" s="25"/>
      <c r="I33" s="25"/>
      <c r="J33" s="25"/>
      <c r="K33" s="25"/>
      <c r="L33" s="25"/>
      <c r="M33" s="25"/>
      <c r="N33" s="25"/>
      <c r="O33" s="25"/>
      <c r="P33" s="25"/>
      <c r="Q33" s="25"/>
    </row>
    <row r="35" spans="1:18" ht="29.25" customHeight="1" x14ac:dyDescent="0.25">
      <c r="B35" s="1" t="s">
        <v>174</v>
      </c>
      <c r="C35" s="159" t="s">
        <v>176</v>
      </c>
      <c r="D35" s="159"/>
      <c r="E35" s="159"/>
      <c r="F35" s="159"/>
      <c r="G35" s="159"/>
      <c r="H35" s="159"/>
      <c r="I35" s="159"/>
      <c r="J35" s="159"/>
      <c r="K35" s="159"/>
      <c r="L35" s="159"/>
      <c r="M35" s="159"/>
      <c r="N35" s="159"/>
      <c r="O35" s="2"/>
      <c r="R35" s="2"/>
    </row>
    <row r="36" spans="1:18" ht="15" customHeight="1" x14ac:dyDescent="0.25">
      <c r="B36" s="5"/>
      <c r="C36" s="6"/>
      <c r="D36" s="6"/>
      <c r="E36" s="6"/>
      <c r="F36" s="6"/>
      <c r="G36" s="6"/>
      <c r="H36" s="6"/>
      <c r="I36" s="6"/>
      <c r="J36" s="6"/>
      <c r="K36" s="6"/>
      <c r="L36" s="6"/>
      <c r="M36" s="6"/>
      <c r="N36" s="6"/>
      <c r="O36" s="6"/>
      <c r="R36" s="6"/>
    </row>
    <row r="37" spans="1:18" ht="16.5" customHeight="1" x14ac:dyDescent="0.25">
      <c r="B37" s="160" t="s">
        <v>0</v>
      </c>
      <c r="C37" s="151" t="s">
        <v>13</v>
      </c>
      <c r="D37" s="152"/>
      <c r="E37" s="152"/>
      <c r="F37" s="153"/>
      <c r="G37" s="151" t="s">
        <v>2</v>
      </c>
      <c r="H37" s="152"/>
      <c r="I37" s="152"/>
      <c r="J37" s="152"/>
      <c r="K37" s="152"/>
      <c r="L37" s="152"/>
      <c r="M37" s="153"/>
      <c r="N37" s="154" t="s">
        <v>3</v>
      </c>
      <c r="O37" s="7"/>
      <c r="P37" s="158" t="s">
        <v>11</v>
      </c>
      <c r="Q37" s="158"/>
      <c r="R37" s="7"/>
    </row>
    <row r="38" spans="1:18" ht="31.5" customHeight="1" x14ac:dyDescent="0.25">
      <c r="B38" s="160"/>
      <c r="C38" s="20" t="s">
        <v>9</v>
      </c>
      <c r="D38" s="20" t="s">
        <v>10</v>
      </c>
      <c r="E38" s="20" t="s">
        <v>1</v>
      </c>
      <c r="F38" s="20" t="s">
        <v>16</v>
      </c>
      <c r="G38" s="20" t="s">
        <v>14</v>
      </c>
      <c r="H38" s="24" t="s">
        <v>15</v>
      </c>
      <c r="I38" s="20" t="s">
        <v>18</v>
      </c>
      <c r="J38" s="24" t="s">
        <v>17</v>
      </c>
      <c r="K38" s="20" t="s">
        <v>19</v>
      </c>
      <c r="L38" s="24" t="s">
        <v>20</v>
      </c>
      <c r="M38" s="20" t="s">
        <v>4</v>
      </c>
      <c r="N38" s="154"/>
      <c r="O38" s="7"/>
      <c r="P38" s="8" t="s">
        <v>26</v>
      </c>
      <c r="Q38" s="8" t="s">
        <v>5</v>
      </c>
      <c r="R38" s="7"/>
    </row>
    <row r="39" spans="1:18" ht="45" x14ac:dyDescent="0.25">
      <c r="B39" s="21" t="s">
        <v>177</v>
      </c>
      <c r="C39" s="9">
        <v>0</v>
      </c>
      <c r="D39" s="9">
        <v>0</v>
      </c>
      <c r="E39" s="9">
        <v>0</v>
      </c>
      <c r="F39" s="27">
        <f>+C39+D39+E39</f>
        <v>0</v>
      </c>
      <c r="G39" s="28">
        <v>600000000</v>
      </c>
      <c r="H39" s="28"/>
      <c r="I39" s="9">
        <v>0</v>
      </c>
      <c r="J39" s="9"/>
      <c r="K39" s="9">
        <v>0</v>
      </c>
      <c r="L39" s="9"/>
      <c r="M39" s="9">
        <f>+G39+I39+K39</f>
        <v>600000000</v>
      </c>
      <c r="N39" s="30">
        <f>+F39+M39</f>
        <v>600000000</v>
      </c>
      <c r="O39" s="11"/>
      <c r="P39" s="12" t="s">
        <v>178</v>
      </c>
      <c r="Q39" s="13">
        <v>1</v>
      </c>
      <c r="R39" s="11"/>
    </row>
    <row r="40" spans="1:18" ht="45" x14ac:dyDescent="0.25">
      <c r="B40" s="21" t="s">
        <v>179</v>
      </c>
      <c r="C40" s="28">
        <v>50000000</v>
      </c>
      <c r="D40" s="9">
        <v>0</v>
      </c>
      <c r="E40" s="9">
        <v>0</v>
      </c>
      <c r="F40" s="27">
        <f>+C40+D40+E40</f>
        <v>50000000</v>
      </c>
      <c r="G40" s="9">
        <v>0</v>
      </c>
      <c r="H40" s="9"/>
      <c r="I40" s="9">
        <v>0</v>
      </c>
      <c r="J40" s="9"/>
      <c r="K40" s="9">
        <v>0</v>
      </c>
      <c r="L40" s="9"/>
      <c r="M40" s="9">
        <f>+G40+I40+K40</f>
        <v>0</v>
      </c>
      <c r="N40" s="30">
        <f>+F40+M40</f>
        <v>50000000</v>
      </c>
      <c r="O40" s="11"/>
      <c r="P40" s="12" t="s">
        <v>178</v>
      </c>
      <c r="Q40" s="13">
        <v>1</v>
      </c>
      <c r="R40" s="11"/>
    </row>
    <row r="41" spans="1:18" ht="45" x14ac:dyDescent="0.25">
      <c r="B41" s="21" t="s">
        <v>180</v>
      </c>
      <c r="C41" s="28">
        <v>150152000</v>
      </c>
      <c r="D41" s="9">
        <v>0</v>
      </c>
      <c r="E41" s="9">
        <v>0</v>
      </c>
      <c r="F41" s="27">
        <f>+C41+D41+E41</f>
        <v>150152000</v>
      </c>
      <c r="G41" s="28">
        <v>119848000</v>
      </c>
      <c r="H41" s="28"/>
      <c r="I41" s="9">
        <v>0</v>
      </c>
      <c r="J41" s="9"/>
      <c r="K41" s="9">
        <v>0</v>
      </c>
      <c r="L41" s="9"/>
      <c r="M41" s="9">
        <f>+G41+I41+K41</f>
        <v>119848000</v>
      </c>
      <c r="N41" s="30">
        <f>+F41+M41</f>
        <v>270000000</v>
      </c>
      <c r="O41" s="11"/>
      <c r="P41" s="12"/>
      <c r="Q41" s="13"/>
      <c r="R41" s="11"/>
    </row>
    <row r="42" spans="1:18" ht="15.6" x14ac:dyDescent="0.25">
      <c r="B42" s="14" t="s">
        <v>6</v>
      </c>
      <c r="C42" s="15">
        <f>SUM(C39:C41)</f>
        <v>200152000</v>
      </c>
      <c r="D42" s="15">
        <f>SUM(D39:D41)</f>
        <v>0</v>
      </c>
      <c r="E42" s="15">
        <f>SUM(E39:E41)</f>
        <v>0</v>
      </c>
      <c r="F42" s="15">
        <f>SUM(F39:F41)</f>
        <v>200152000</v>
      </c>
      <c r="G42" s="15">
        <f>SUM(G39:G41)</f>
        <v>719848000</v>
      </c>
      <c r="I42" s="15">
        <f>SUM(I39:I41)</f>
        <v>0</v>
      </c>
      <c r="K42" s="15">
        <f>SUM(K39:K41)</f>
        <v>0</v>
      </c>
      <c r="M42" s="31">
        <f>SUM(M39:M41)</f>
        <v>719848000</v>
      </c>
      <c r="N42" s="31">
        <f>SUM(N39:N41)</f>
        <v>920000000</v>
      </c>
      <c r="O42" s="16"/>
      <c r="Q42" s="29">
        <f>SUM(Q39:Q41)</f>
        <v>2</v>
      </c>
      <c r="R42" s="16"/>
    </row>
    <row r="44" spans="1:18" ht="15.6" x14ac:dyDescent="0.25">
      <c r="B44" s="14" t="s">
        <v>12</v>
      </c>
      <c r="C44" s="17">
        <f>F42</f>
        <v>200152000</v>
      </c>
      <c r="D44" s="22"/>
    </row>
    <row r="45" spans="1:18" ht="15.6" x14ac:dyDescent="0.25">
      <c r="B45" s="14" t="s">
        <v>7</v>
      </c>
      <c r="C45" s="17">
        <f>+M42</f>
        <v>719848000</v>
      </c>
      <c r="D45" s="22"/>
    </row>
    <row r="46" spans="1:18" ht="15.6" x14ac:dyDescent="0.25">
      <c r="B46" s="14" t="s">
        <v>3</v>
      </c>
      <c r="C46" s="18">
        <f>+C44+C45</f>
        <v>920000000</v>
      </c>
      <c r="D46" s="23"/>
    </row>
    <row r="48" spans="1:18" x14ac:dyDescent="0.25">
      <c r="A48" s="25"/>
      <c r="B48" s="25"/>
      <c r="C48" s="25"/>
      <c r="D48" s="25"/>
      <c r="E48" s="25"/>
      <c r="F48" s="25"/>
      <c r="G48" s="25"/>
      <c r="H48" s="25"/>
      <c r="I48" s="25"/>
      <c r="J48" s="25"/>
      <c r="K48" s="25"/>
      <c r="L48" s="25"/>
      <c r="M48" s="25"/>
      <c r="N48" s="25"/>
      <c r="O48" s="25"/>
      <c r="P48" s="25"/>
      <c r="Q48" s="25"/>
    </row>
    <row r="50" spans="1:18" ht="29.25" customHeight="1" x14ac:dyDescent="0.25">
      <c r="B50" s="1" t="s">
        <v>181</v>
      </c>
      <c r="C50" s="159" t="s">
        <v>173</v>
      </c>
      <c r="D50" s="159"/>
      <c r="E50" s="159"/>
      <c r="F50" s="159"/>
      <c r="G50" s="159"/>
      <c r="H50" s="159"/>
      <c r="I50" s="159"/>
      <c r="J50" s="159"/>
      <c r="K50" s="159"/>
      <c r="L50" s="159"/>
      <c r="M50" s="159"/>
      <c r="N50" s="159"/>
      <c r="O50" s="2"/>
      <c r="R50" s="2"/>
    </row>
    <row r="51" spans="1:18" ht="15" customHeight="1" x14ac:dyDescent="0.25">
      <c r="B51" s="5"/>
      <c r="C51" s="6"/>
      <c r="D51" s="6"/>
      <c r="E51" s="6"/>
      <c r="F51" s="6"/>
      <c r="G51" s="6"/>
      <c r="H51" s="6"/>
      <c r="I51" s="6"/>
      <c r="J51" s="6"/>
      <c r="K51" s="6"/>
      <c r="L51" s="6"/>
      <c r="M51" s="6"/>
      <c r="N51" s="6"/>
      <c r="O51" s="6"/>
      <c r="R51" s="6"/>
    </row>
    <row r="52" spans="1:18" ht="16.5" customHeight="1" x14ac:dyDescent="0.25">
      <c r="B52" s="160" t="s">
        <v>0</v>
      </c>
      <c r="C52" s="151" t="s">
        <v>13</v>
      </c>
      <c r="D52" s="152"/>
      <c r="E52" s="152"/>
      <c r="F52" s="153"/>
      <c r="G52" s="151" t="s">
        <v>2</v>
      </c>
      <c r="H52" s="152"/>
      <c r="I52" s="152"/>
      <c r="J52" s="152"/>
      <c r="K52" s="152"/>
      <c r="L52" s="152"/>
      <c r="M52" s="153"/>
      <c r="N52" s="154" t="s">
        <v>3</v>
      </c>
      <c r="O52" s="7"/>
      <c r="P52" s="158" t="s">
        <v>11</v>
      </c>
      <c r="Q52" s="158"/>
      <c r="R52" s="7"/>
    </row>
    <row r="53" spans="1:18" ht="31.5" customHeight="1" x14ac:dyDescent="0.25">
      <c r="B53" s="160"/>
      <c r="C53" s="20" t="s">
        <v>9</v>
      </c>
      <c r="D53" s="20" t="s">
        <v>10</v>
      </c>
      <c r="E53" s="20" t="s">
        <v>1</v>
      </c>
      <c r="F53" s="20" t="s">
        <v>16</v>
      </c>
      <c r="G53" s="20" t="s">
        <v>14</v>
      </c>
      <c r="H53" s="24" t="s">
        <v>15</v>
      </c>
      <c r="I53" s="20" t="s">
        <v>18</v>
      </c>
      <c r="J53" s="24" t="s">
        <v>17</v>
      </c>
      <c r="K53" s="20" t="s">
        <v>19</v>
      </c>
      <c r="L53" s="24" t="s">
        <v>20</v>
      </c>
      <c r="M53" s="20" t="s">
        <v>4</v>
      </c>
      <c r="N53" s="154"/>
      <c r="O53" s="7"/>
      <c r="P53" s="8" t="s">
        <v>26</v>
      </c>
      <c r="Q53" s="8" t="s">
        <v>5</v>
      </c>
      <c r="R53" s="7"/>
    </row>
    <row r="54" spans="1:18" ht="45" x14ac:dyDescent="0.25">
      <c r="B54" s="21" t="s">
        <v>175</v>
      </c>
      <c r="C54" s="28">
        <v>500000000</v>
      </c>
      <c r="D54" s="9">
        <v>0</v>
      </c>
      <c r="E54" s="9">
        <v>0</v>
      </c>
      <c r="F54" s="27">
        <f>+C54+D54+E54</f>
        <v>500000000</v>
      </c>
      <c r="G54" s="9">
        <v>0</v>
      </c>
      <c r="H54" s="9"/>
      <c r="I54" s="9">
        <v>0</v>
      </c>
      <c r="J54" s="9"/>
      <c r="K54" s="9">
        <v>0</v>
      </c>
      <c r="L54" s="9"/>
      <c r="M54" s="9">
        <f>+G54+I54+K54</f>
        <v>0</v>
      </c>
      <c r="N54" s="30">
        <f>+F54+M54</f>
        <v>500000000</v>
      </c>
      <c r="O54" s="11"/>
      <c r="P54" s="12" t="s">
        <v>182</v>
      </c>
      <c r="Q54" s="13">
        <v>1</v>
      </c>
      <c r="R54" s="11"/>
    </row>
    <row r="55" spans="1:18" ht="60" x14ac:dyDescent="0.25">
      <c r="B55" s="21" t="s">
        <v>183</v>
      </c>
      <c r="C55" s="28">
        <v>100000000</v>
      </c>
      <c r="D55" s="9">
        <v>0</v>
      </c>
      <c r="E55" s="9">
        <v>0</v>
      </c>
      <c r="F55" s="27">
        <f>+C55+D55+E55</f>
        <v>100000000</v>
      </c>
      <c r="G55" s="9">
        <v>0</v>
      </c>
      <c r="H55" s="9"/>
      <c r="I55" s="9">
        <v>0</v>
      </c>
      <c r="J55" s="9"/>
      <c r="K55" s="9">
        <v>0</v>
      </c>
      <c r="L55" s="9"/>
      <c r="M55" s="9">
        <f>+G55+I55+K55</f>
        <v>0</v>
      </c>
      <c r="N55" s="30">
        <f>+F55+M55</f>
        <v>100000000</v>
      </c>
      <c r="O55" s="11"/>
      <c r="P55" s="12" t="s">
        <v>182</v>
      </c>
      <c r="Q55" s="13">
        <v>1</v>
      </c>
      <c r="R55" s="11"/>
    </row>
    <row r="56" spans="1:18" ht="60" x14ac:dyDescent="0.25">
      <c r="B56" s="21" t="s">
        <v>184</v>
      </c>
      <c r="C56" s="28">
        <v>100000000</v>
      </c>
      <c r="D56" s="9">
        <v>0</v>
      </c>
      <c r="E56" s="9">
        <v>0</v>
      </c>
      <c r="F56" s="27">
        <f>+C56+D56+E56</f>
        <v>100000000</v>
      </c>
      <c r="G56" s="9">
        <v>0</v>
      </c>
      <c r="H56" s="9"/>
      <c r="I56" s="9">
        <v>0</v>
      </c>
      <c r="J56" s="9"/>
      <c r="K56" s="9">
        <v>0</v>
      </c>
      <c r="L56" s="9"/>
      <c r="M56" s="9">
        <f>+G56+I56+K56</f>
        <v>0</v>
      </c>
      <c r="N56" s="30">
        <f>+F56+M56</f>
        <v>100000000</v>
      </c>
      <c r="O56" s="11"/>
      <c r="P56" s="12" t="s">
        <v>182</v>
      </c>
      <c r="Q56" s="13">
        <v>1</v>
      </c>
      <c r="R56" s="11"/>
    </row>
    <row r="57" spans="1:18" ht="15.6" x14ac:dyDescent="0.25">
      <c r="B57" s="14" t="s">
        <v>6</v>
      </c>
      <c r="C57" s="15">
        <f>SUM(C54:C56)</f>
        <v>700000000</v>
      </c>
      <c r="D57" s="15">
        <f>SUM(D54:D56)</f>
        <v>0</v>
      </c>
      <c r="E57" s="15">
        <f>SUM(E54:E56)</f>
        <v>0</v>
      </c>
      <c r="F57" s="15">
        <f>SUM(F54:F56)</f>
        <v>700000000</v>
      </c>
      <c r="G57" s="15">
        <f>SUM(G54:G56)</f>
        <v>0</v>
      </c>
      <c r="I57" s="15">
        <f>SUM(I54:I56)</f>
        <v>0</v>
      </c>
      <c r="K57" s="15">
        <f>SUM(K54:K56)</f>
        <v>0</v>
      </c>
      <c r="M57" s="31">
        <f>SUM(M54:M56)</f>
        <v>0</v>
      </c>
      <c r="N57" s="31">
        <f>SUM(N54:N56)</f>
        <v>700000000</v>
      </c>
      <c r="O57" s="16"/>
      <c r="Q57" s="29">
        <f>SUM(Q54:Q56)</f>
        <v>3</v>
      </c>
      <c r="R57" s="16"/>
    </row>
    <row r="59" spans="1:18" ht="15.6" x14ac:dyDescent="0.25">
      <c r="B59" s="14" t="s">
        <v>12</v>
      </c>
      <c r="C59" s="17">
        <f>F57</f>
        <v>700000000</v>
      </c>
      <c r="D59" s="22"/>
    </row>
    <row r="60" spans="1:18" ht="15.6" x14ac:dyDescent="0.25">
      <c r="B60" s="14" t="s">
        <v>7</v>
      </c>
      <c r="C60" s="17">
        <f>+M57</f>
        <v>0</v>
      </c>
      <c r="D60" s="22"/>
    </row>
    <row r="61" spans="1:18" ht="15.6" x14ac:dyDescent="0.25">
      <c r="B61" s="14" t="s">
        <v>3</v>
      </c>
      <c r="C61" s="18">
        <f>+C59+C60</f>
        <v>700000000</v>
      </c>
      <c r="D61" s="23"/>
    </row>
    <row r="63" spans="1:18" x14ac:dyDescent="0.25">
      <c r="A63" s="25"/>
      <c r="B63" s="25"/>
      <c r="C63" s="25"/>
      <c r="D63" s="25"/>
      <c r="E63" s="25"/>
      <c r="F63" s="25"/>
      <c r="G63" s="25"/>
      <c r="H63" s="25"/>
      <c r="I63" s="25"/>
      <c r="J63" s="25"/>
      <c r="K63" s="25"/>
      <c r="L63" s="25"/>
      <c r="M63" s="25"/>
      <c r="N63" s="25"/>
      <c r="O63" s="25"/>
      <c r="P63" s="25"/>
      <c r="Q63" s="25"/>
    </row>
  </sheetData>
  <mergeCells count="25">
    <mergeCell ref="C2:N2"/>
    <mergeCell ref="C4:N4"/>
    <mergeCell ref="B6:B7"/>
    <mergeCell ref="C6:F6"/>
    <mergeCell ref="G6:M6"/>
    <mergeCell ref="N6:N7"/>
    <mergeCell ref="P6:Q6"/>
    <mergeCell ref="C21:N21"/>
    <mergeCell ref="B23:B24"/>
    <mergeCell ref="C23:F23"/>
    <mergeCell ref="G23:M23"/>
    <mergeCell ref="N23:N24"/>
    <mergeCell ref="P23:Q23"/>
    <mergeCell ref="P52:Q52"/>
    <mergeCell ref="C35:N35"/>
    <mergeCell ref="B37:B38"/>
    <mergeCell ref="C37:F37"/>
    <mergeCell ref="G37:M37"/>
    <mergeCell ref="N37:N38"/>
    <mergeCell ref="P37:Q37"/>
    <mergeCell ref="C50:N50"/>
    <mergeCell ref="B52:B53"/>
    <mergeCell ref="C52:F52"/>
    <mergeCell ref="G52:M52"/>
    <mergeCell ref="N52:N5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2:R87"/>
  <sheetViews>
    <sheetView topLeftCell="A82" workbookViewId="0">
      <pane xSplit="2" topLeftCell="C1" activePane="topRight" state="frozen"/>
      <selection pane="topRight" activeCell="C96" sqref="C96"/>
    </sheetView>
  </sheetViews>
  <sheetFormatPr baseColWidth="10" defaultColWidth="11.44140625" defaultRowHeight="13.8" x14ac:dyDescent="0.25"/>
  <cols>
    <col min="1" max="1" width="3.109375" style="3" customWidth="1"/>
    <col min="2" max="2" width="42.6640625" style="3" customWidth="1"/>
    <col min="3" max="7" width="20.6640625" style="3" customWidth="1"/>
    <col min="8" max="8" width="24.33203125" style="3" customWidth="1"/>
    <col min="9" max="13" width="20.6640625" style="3" customWidth="1"/>
    <col min="14" max="14" width="21.109375" style="3" customWidth="1"/>
    <col min="15" max="15" width="3.109375" style="3" customWidth="1"/>
    <col min="16" max="16" width="31.33203125" style="3" customWidth="1"/>
    <col min="17" max="17" width="16.33203125" style="3" customWidth="1"/>
    <col min="18" max="18" width="3.109375" style="3" customWidth="1"/>
    <col min="19" max="19" width="6.88671875" style="3" customWidth="1"/>
    <col min="20" max="16384" width="11.44140625" style="3"/>
  </cols>
  <sheetData>
    <row r="2" spans="2:18" ht="36" customHeight="1" x14ac:dyDescent="0.25">
      <c r="B2" s="1" t="s">
        <v>186</v>
      </c>
      <c r="C2" s="159" t="s">
        <v>185</v>
      </c>
      <c r="D2" s="159"/>
      <c r="E2" s="159"/>
      <c r="F2" s="159"/>
      <c r="G2" s="159"/>
      <c r="H2" s="159"/>
      <c r="I2" s="159"/>
      <c r="J2" s="159"/>
      <c r="K2" s="159"/>
      <c r="L2" s="159"/>
      <c r="M2" s="159"/>
      <c r="N2" s="159"/>
      <c r="O2" s="2"/>
      <c r="R2" s="2"/>
    </row>
    <row r="3" spans="2:18" x14ac:dyDescent="0.25">
      <c r="C3" s="4"/>
      <c r="D3" s="4"/>
      <c r="E3" s="4"/>
      <c r="F3" s="4"/>
      <c r="G3" s="4"/>
      <c r="H3" s="4"/>
      <c r="I3" s="4"/>
      <c r="J3" s="4"/>
      <c r="K3" s="4"/>
      <c r="L3" s="4"/>
      <c r="M3" s="4"/>
      <c r="N3" s="4"/>
      <c r="O3" s="4"/>
      <c r="R3" s="4"/>
    </row>
    <row r="4" spans="2:18" ht="29.25" customHeight="1" x14ac:dyDescent="0.25">
      <c r="B4" s="1" t="s">
        <v>187</v>
      </c>
      <c r="C4" s="159" t="s">
        <v>188</v>
      </c>
      <c r="D4" s="159"/>
      <c r="E4" s="159"/>
      <c r="F4" s="159"/>
      <c r="G4" s="159"/>
      <c r="H4" s="159"/>
      <c r="I4" s="159"/>
      <c r="J4" s="159"/>
      <c r="K4" s="159"/>
      <c r="L4" s="159"/>
      <c r="M4" s="159"/>
      <c r="N4" s="159"/>
      <c r="O4" s="2"/>
      <c r="R4" s="2"/>
    </row>
    <row r="5" spans="2:18" ht="15" customHeight="1" x14ac:dyDescent="0.25">
      <c r="B5" s="5"/>
      <c r="C5" s="6"/>
      <c r="D5" s="6"/>
      <c r="E5" s="6"/>
      <c r="F5" s="6"/>
      <c r="G5" s="6"/>
      <c r="H5" s="6"/>
      <c r="I5" s="6"/>
      <c r="J5" s="6"/>
      <c r="K5" s="6"/>
      <c r="L5" s="6"/>
      <c r="M5" s="6"/>
      <c r="N5" s="6"/>
      <c r="O5" s="6"/>
      <c r="R5" s="6"/>
    </row>
    <row r="6" spans="2:18" ht="16.5" customHeight="1" x14ac:dyDescent="0.25">
      <c r="B6" s="160" t="s">
        <v>0</v>
      </c>
      <c r="C6" s="151" t="s">
        <v>13</v>
      </c>
      <c r="D6" s="152"/>
      <c r="E6" s="152"/>
      <c r="F6" s="153"/>
      <c r="G6" s="151" t="s">
        <v>2</v>
      </c>
      <c r="H6" s="152"/>
      <c r="I6" s="152"/>
      <c r="J6" s="152"/>
      <c r="K6" s="152"/>
      <c r="L6" s="152"/>
      <c r="M6" s="153"/>
      <c r="N6" s="154" t="s">
        <v>3</v>
      </c>
      <c r="O6" s="7"/>
      <c r="P6" s="158" t="s">
        <v>11</v>
      </c>
      <c r="Q6" s="158"/>
      <c r="R6" s="7"/>
    </row>
    <row r="7" spans="2:18" ht="31.5" customHeight="1" x14ac:dyDescent="0.25">
      <c r="B7" s="160"/>
      <c r="C7" s="20" t="s">
        <v>9</v>
      </c>
      <c r="D7" s="20" t="s">
        <v>10</v>
      </c>
      <c r="E7" s="20" t="s">
        <v>1</v>
      </c>
      <c r="F7" s="20" t="s">
        <v>16</v>
      </c>
      <c r="G7" s="20" t="s">
        <v>14</v>
      </c>
      <c r="H7" s="24" t="s">
        <v>15</v>
      </c>
      <c r="I7" s="20" t="s">
        <v>18</v>
      </c>
      <c r="J7" s="24" t="s">
        <v>17</v>
      </c>
      <c r="K7" s="20" t="s">
        <v>19</v>
      </c>
      <c r="L7" s="24" t="s">
        <v>20</v>
      </c>
      <c r="M7" s="20" t="s">
        <v>4</v>
      </c>
      <c r="N7" s="154"/>
      <c r="O7" s="7"/>
      <c r="P7" s="8" t="s">
        <v>26</v>
      </c>
      <c r="Q7" s="8" t="s">
        <v>5</v>
      </c>
      <c r="R7" s="7"/>
    </row>
    <row r="8" spans="2:18" ht="30" x14ac:dyDescent="0.25">
      <c r="B8" s="21" t="s">
        <v>189</v>
      </c>
      <c r="C8" s="9">
        <v>0</v>
      </c>
      <c r="D8" s="9">
        <v>0</v>
      </c>
      <c r="E8" s="9">
        <v>0</v>
      </c>
      <c r="F8" s="27">
        <f>+C8+D8+E8</f>
        <v>0</v>
      </c>
      <c r="G8" s="9">
        <v>0</v>
      </c>
      <c r="H8" s="9"/>
      <c r="I8" s="9">
        <v>0</v>
      </c>
      <c r="J8" s="9"/>
      <c r="K8" s="9">
        <v>0</v>
      </c>
      <c r="L8" s="9"/>
      <c r="M8" s="9">
        <f>+G8+I8+K8</f>
        <v>0</v>
      </c>
      <c r="N8" s="30">
        <f>+F8+M8</f>
        <v>0</v>
      </c>
      <c r="O8" s="11"/>
      <c r="P8" s="12"/>
      <c r="Q8" s="13"/>
      <c r="R8" s="11"/>
    </row>
    <row r="9" spans="2:18" ht="60" x14ac:dyDescent="0.25">
      <c r="B9" s="21" t="s">
        <v>190</v>
      </c>
      <c r="C9" s="9">
        <v>0</v>
      </c>
      <c r="D9" s="9">
        <v>0</v>
      </c>
      <c r="E9" s="9">
        <v>0</v>
      </c>
      <c r="F9" s="27">
        <f>+C9+D9+E9</f>
        <v>0</v>
      </c>
      <c r="G9" s="9">
        <v>0</v>
      </c>
      <c r="H9" s="9"/>
      <c r="I9" s="9">
        <v>0</v>
      </c>
      <c r="J9" s="9"/>
      <c r="K9" s="9">
        <v>0</v>
      </c>
      <c r="L9" s="9"/>
      <c r="M9" s="9">
        <f>+G9+I9+K9</f>
        <v>0</v>
      </c>
      <c r="N9" s="30">
        <f>+F9+M9</f>
        <v>0</v>
      </c>
      <c r="O9" s="11"/>
      <c r="P9" s="12"/>
      <c r="Q9" s="13"/>
      <c r="R9" s="11"/>
    </row>
    <row r="10" spans="2:18" ht="15" x14ac:dyDescent="0.25">
      <c r="B10" s="21" t="s">
        <v>191</v>
      </c>
      <c r="C10" s="9">
        <v>0</v>
      </c>
      <c r="D10" s="9">
        <v>0</v>
      </c>
      <c r="E10" s="9">
        <v>0</v>
      </c>
      <c r="F10" s="27">
        <f>+C10+D10+E10</f>
        <v>0</v>
      </c>
      <c r="G10" s="9">
        <v>0</v>
      </c>
      <c r="H10" s="9"/>
      <c r="I10" s="9">
        <v>0</v>
      </c>
      <c r="J10" s="9"/>
      <c r="K10" s="9">
        <v>0</v>
      </c>
      <c r="L10" s="9"/>
      <c r="M10" s="9">
        <f>+G10+I10+K10</f>
        <v>0</v>
      </c>
      <c r="N10" s="30">
        <f>+F10+M10</f>
        <v>0</v>
      </c>
      <c r="O10" s="11"/>
      <c r="P10" s="12"/>
      <c r="Q10" s="13"/>
      <c r="R10" s="11"/>
    </row>
    <row r="11" spans="2:18" ht="15.6" x14ac:dyDescent="0.25">
      <c r="B11" s="14" t="s">
        <v>6</v>
      </c>
      <c r="C11" s="15">
        <f>SUM(C8:C10)</f>
        <v>0</v>
      </c>
      <c r="D11" s="15">
        <f>SUM(D8:D10)</f>
        <v>0</v>
      </c>
      <c r="E11" s="15">
        <f>SUM(E8:E10)</f>
        <v>0</v>
      </c>
      <c r="F11" s="15">
        <f>SUM(F8:F10)</f>
        <v>0</v>
      </c>
      <c r="G11" s="15">
        <f>SUM(G8:G10)</f>
        <v>0</v>
      </c>
      <c r="I11" s="15">
        <f>SUM(I8:I10)</f>
        <v>0</v>
      </c>
      <c r="K11" s="15">
        <f>SUM(K8:K10)</f>
        <v>0</v>
      </c>
      <c r="M11" s="31">
        <f>SUM(M8:M10)</f>
        <v>0</v>
      </c>
      <c r="N11" s="31">
        <f>SUM(N8:N10)</f>
        <v>0</v>
      </c>
      <c r="O11" s="16"/>
      <c r="Q11" s="29">
        <f>SUM(Q8:Q10)</f>
        <v>0</v>
      </c>
      <c r="R11" s="16"/>
    </row>
    <row r="13" spans="2:18" ht="15.6" x14ac:dyDescent="0.25">
      <c r="B13" s="14" t="s">
        <v>12</v>
      </c>
      <c r="C13" s="17">
        <f>F11</f>
        <v>0</v>
      </c>
      <c r="D13" s="22"/>
    </row>
    <row r="14" spans="2:18" ht="15.6" x14ac:dyDescent="0.25">
      <c r="B14" s="14" t="s">
        <v>7</v>
      </c>
      <c r="C14" s="17">
        <f>+M11</f>
        <v>0</v>
      </c>
      <c r="D14" s="22"/>
    </row>
    <row r="15" spans="2:18" ht="15.6" x14ac:dyDescent="0.25">
      <c r="B15" s="14" t="s">
        <v>3</v>
      </c>
      <c r="C15" s="18">
        <f>+C13+C14</f>
        <v>0</v>
      </c>
      <c r="D15" s="23"/>
    </row>
    <row r="17" spans="1:18" x14ac:dyDescent="0.25">
      <c r="A17" s="25"/>
      <c r="B17" s="25"/>
      <c r="C17" s="25"/>
      <c r="D17" s="25"/>
      <c r="E17" s="25"/>
      <c r="F17" s="25"/>
      <c r="G17" s="25"/>
      <c r="H17" s="25"/>
      <c r="I17" s="25"/>
      <c r="J17" s="25"/>
      <c r="K17" s="25"/>
      <c r="L17" s="25"/>
      <c r="M17" s="25"/>
      <c r="N17" s="25"/>
      <c r="O17" s="25"/>
      <c r="P17" s="25"/>
      <c r="Q17" s="25"/>
    </row>
    <row r="19" spans="1:18" ht="29.25" customHeight="1" x14ac:dyDescent="0.25">
      <c r="B19" s="1" t="s">
        <v>192</v>
      </c>
      <c r="C19" s="159" t="s">
        <v>193</v>
      </c>
      <c r="D19" s="159"/>
      <c r="E19" s="159"/>
      <c r="F19" s="159"/>
      <c r="G19" s="159"/>
      <c r="H19" s="159"/>
      <c r="I19" s="159"/>
      <c r="J19" s="159"/>
      <c r="K19" s="159"/>
      <c r="L19" s="159"/>
      <c r="M19" s="159"/>
      <c r="N19" s="159"/>
      <c r="O19" s="2"/>
      <c r="R19" s="2"/>
    </row>
    <row r="20" spans="1:18" ht="15" customHeight="1" x14ac:dyDescent="0.25">
      <c r="B20" s="5"/>
      <c r="C20" s="6"/>
      <c r="D20" s="6"/>
      <c r="E20" s="6"/>
      <c r="F20" s="6"/>
      <c r="G20" s="6"/>
      <c r="H20" s="6"/>
      <c r="I20" s="6"/>
      <c r="J20" s="6"/>
      <c r="K20" s="6"/>
      <c r="L20" s="6"/>
      <c r="M20" s="6"/>
      <c r="N20" s="6"/>
      <c r="O20" s="6"/>
      <c r="R20" s="6"/>
    </row>
    <row r="21" spans="1:18" ht="16.5" customHeight="1" x14ac:dyDescent="0.25">
      <c r="B21" s="160" t="s">
        <v>0</v>
      </c>
      <c r="C21" s="151" t="s">
        <v>13</v>
      </c>
      <c r="D21" s="152"/>
      <c r="E21" s="152"/>
      <c r="F21" s="153"/>
      <c r="G21" s="151" t="s">
        <v>2</v>
      </c>
      <c r="H21" s="152"/>
      <c r="I21" s="152"/>
      <c r="J21" s="152"/>
      <c r="K21" s="152"/>
      <c r="L21" s="152"/>
      <c r="M21" s="153"/>
      <c r="N21" s="154" t="s">
        <v>3</v>
      </c>
      <c r="O21" s="7"/>
      <c r="P21" s="158" t="s">
        <v>11</v>
      </c>
      <c r="Q21" s="158"/>
      <c r="R21" s="7"/>
    </row>
    <row r="22" spans="1:18" ht="31.5" customHeight="1" x14ac:dyDescent="0.25">
      <c r="B22" s="160"/>
      <c r="C22" s="20" t="s">
        <v>9</v>
      </c>
      <c r="D22" s="20" t="s">
        <v>10</v>
      </c>
      <c r="E22" s="20" t="s">
        <v>1</v>
      </c>
      <c r="F22" s="20" t="s">
        <v>16</v>
      </c>
      <c r="G22" s="20" t="s">
        <v>14</v>
      </c>
      <c r="H22" s="24" t="s">
        <v>15</v>
      </c>
      <c r="I22" s="20" t="s">
        <v>18</v>
      </c>
      <c r="J22" s="24" t="s">
        <v>17</v>
      </c>
      <c r="K22" s="20" t="s">
        <v>19</v>
      </c>
      <c r="L22" s="24" t="s">
        <v>20</v>
      </c>
      <c r="M22" s="20" t="s">
        <v>4</v>
      </c>
      <c r="N22" s="154"/>
      <c r="O22" s="7"/>
      <c r="P22" s="8" t="s">
        <v>26</v>
      </c>
      <c r="Q22" s="8" t="s">
        <v>5</v>
      </c>
      <c r="R22" s="7"/>
    </row>
    <row r="23" spans="1:18" ht="45" x14ac:dyDescent="0.25">
      <c r="B23" s="21" t="s">
        <v>194</v>
      </c>
      <c r="C23" s="9">
        <v>0</v>
      </c>
      <c r="D23" s="9">
        <v>0</v>
      </c>
      <c r="E23" s="9">
        <v>0</v>
      </c>
      <c r="F23" s="27">
        <f>+C23+D23+E23</f>
        <v>0</v>
      </c>
      <c r="G23" s="9">
        <v>0</v>
      </c>
      <c r="H23" s="9"/>
      <c r="I23" s="9">
        <v>0</v>
      </c>
      <c r="J23" s="9"/>
      <c r="K23" s="9">
        <v>0</v>
      </c>
      <c r="L23" s="9"/>
      <c r="M23" s="9">
        <f>+G23+I23+K23</f>
        <v>0</v>
      </c>
      <c r="N23" s="30">
        <f>+F23+M23</f>
        <v>0</v>
      </c>
      <c r="O23" s="11"/>
      <c r="P23" s="12"/>
      <c r="Q23" s="13"/>
      <c r="R23" s="11"/>
    </row>
    <row r="24" spans="1:18" ht="15.6" x14ac:dyDescent="0.25">
      <c r="B24" s="14" t="s">
        <v>6</v>
      </c>
      <c r="C24" s="15">
        <f>SUM(C23:C23)</f>
        <v>0</v>
      </c>
      <c r="D24" s="15">
        <f>SUM(D23:D23)</f>
        <v>0</v>
      </c>
      <c r="E24" s="15">
        <f>SUM(E23:E23)</f>
        <v>0</v>
      </c>
      <c r="F24" s="15">
        <f>SUM(F23:F23)</f>
        <v>0</v>
      </c>
      <c r="G24" s="15">
        <f>SUM(G23:G23)</f>
        <v>0</v>
      </c>
      <c r="I24" s="15">
        <f>SUM(I23:I23)</f>
        <v>0</v>
      </c>
      <c r="K24" s="15">
        <f>SUM(K23:K23)</f>
        <v>0</v>
      </c>
      <c r="M24" s="31">
        <f>SUM(M23:M23)</f>
        <v>0</v>
      </c>
      <c r="N24" s="31">
        <f>SUM(N23:N23)</f>
        <v>0</v>
      </c>
      <c r="O24" s="16"/>
      <c r="Q24" s="29">
        <f>SUM(Q23:Q23)</f>
        <v>0</v>
      </c>
      <c r="R24" s="16"/>
    </row>
    <row r="26" spans="1:18" ht="15.6" x14ac:dyDescent="0.25">
      <c r="B26" s="14" t="s">
        <v>12</v>
      </c>
      <c r="C26" s="17">
        <f>F24</f>
        <v>0</v>
      </c>
      <c r="D26" s="22"/>
    </row>
    <row r="27" spans="1:18" ht="15.6" x14ac:dyDescent="0.25">
      <c r="B27" s="14" t="s">
        <v>7</v>
      </c>
      <c r="C27" s="17">
        <f>+M24</f>
        <v>0</v>
      </c>
      <c r="D27" s="22"/>
    </row>
    <row r="28" spans="1:18" ht="15.6" x14ac:dyDescent="0.25">
      <c r="B28" s="14" t="s">
        <v>3</v>
      </c>
      <c r="C28" s="18">
        <f>+C26+C27</f>
        <v>0</v>
      </c>
      <c r="D28" s="23"/>
    </row>
    <row r="30" spans="1:18" x14ac:dyDescent="0.25">
      <c r="A30" s="25"/>
      <c r="B30" s="25"/>
      <c r="C30" s="25"/>
      <c r="D30" s="25"/>
      <c r="E30" s="25"/>
      <c r="F30" s="25"/>
      <c r="G30" s="25"/>
      <c r="H30" s="25"/>
      <c r="I30" s="25"/>
      <c r="J30" s="25"/>
      <c r="K30" s="25"/>
      <c r="L30" s="25"/>
      <c r="M30" s="25"/>
      <c r="N30" s="25"/>
      <c r="O30" s="25"/>
      <c r="P30" s="25"/>
      <c r="Q30" s="25"/>
    </row>
    <row r="32" spans="1:18" ht="29.25" customHeight="1" x14ac:dyDescent="0.25">
      <c r="B32" s="1" t="s">
        <v>195</v>
      </c>
      <c r="C32" s="159" t="s">
        <v>196</v>
      </c>
      <c r="D32" s="159"/>
      <c r="E32" s="159"/>
      <c r="F32" s="159"/>
      <c r="G32" s="159"/>
      <c r="H32" s="159"/>
      <c r="I32" s="159"/>
      <c r="J32" s="159"/>
      <c r="K32" s="159"/>
      <c r="L32" s="159"/>
      <c r="M32" s="159"/>
      <c r="N32" s="159"/>
      <c r="O32" s="2"/>
      <c r="R32" s="2"/>
    </row>
    <row r="33" spans="1:18" ht="15" customHeight="1" x14ac:dyDescent="0.25">
      <c r="B33" s="5"/>
      <c r="C33" s="6"/>
      <c r="D33" s="6"/>
      <c r="E33" s="6"/>
      <c r="F33" s="6"/>
      <c r="G33" s="6"/>
      <c r="H33" s="6"/>
      <c r="I33" s="6"/>
      <c r="J33" s="6"/>
      <c r="K33" s="6"/>
      <c r="L33" s="6"/>
      <c r="M33" s="6"/>
      <c r="N33" s="6"/>
      <c r="O33" s="6"/>
      <c r="R33" s="6"/>
    </row>
    <row r="34" spans="1:18" ht="16.5" customHeight="1" x14ac:dyDescent="0.25">
      <c r="B34" s="160" t="s">
        <v>0</v>
      </c>
      <c r="C34" s="151" t="s">
        <v>13</v>
      </c>
      <c r="D34" s="152"/>
      <c r="E34" s="152"/>
      <c r="F34" s="153"/>
      <c r="G34" s="151" t="s">
        <v>2</v>
      </c>
      <c r="H34" s="152"/>
      <c r="I34" s="152"/>
      <c r="J34" s="152"/>
      <c r="K34" s="152"/>
      <c r="L34" s="152"/>
      <c r="M34" s="153"/>
      <c r="N34" s="154" t="s">
        <v>3</v>
      </c>
      <c r="O34" s="7"/>
      <c r="P34" s="158" t="s">
        <v>11</v>
      </c>
      <c r="Q34" s="158"/>
      <c r="R34" s="7"/>
    </row>
    <row r="35" spans="1:18" ht="31.5" customHeight="1" x14ac:dyDescent="0.25">
      <c r="B35" s="160"/>
      <c r="C35" s="20" t="s">
        <v>9</v>
      </c>
      <c r="D35" s="20" t="s">
        <v>10</v>
      </c>
      <c r="E35" s="20" t="s">
        <v>1</v>
      </c>
      <c r="F35" s="20" t="s">
        <v>16</v>
      </c>
      <c r="G35" s="20" t="s">
        <v>14</v>
      </c>
      <c r="H35" s="24" t="s">
        <v>15</v>
      </c>
      <c r="I35" s="20" t="s">
        <v>18</v>
      </c>
      <c r="J35" s="24" t="s">
        <v>17</v>
      </c>
      <c r="K35" s="20" t="s">
        <v>19</v>
      </c>
      <c r="L35" s="24" t="s">
        <v>20</v>
      </c>
      <c r="M35" s="20" t="s">
        <v>4</v>
      </c>
      <c r="N35" s="154"/>
      <c r="O35" s="7"/>
      <c r="P35" s="8" t="s">
        <v>26</v>
      </c>
      <c r="Q35" s="8" t="s">
        <v>5</v>
      </c>
      <c r="R35" s="7"/>
    </row>
    <row r="36" spans="1:18" ht="30" x14ac:dyDescent="0.25">
      <c r="B36" s="21" t="s">
        <v>189</v>
      </c>
      <c r="C36" s="9">
        <v>0</v>
      </c>
      <c r="D36" s="9">
        <v>0</v>
      </c>
      <c r="E36" s="9">
        <v>0</v>
      </c>
      <c r="F36" s="27">
        <f>+C36+D36+E36</f>
        <v>0</v>
      </c>
      <c r="G36" s="9">
        <v>0</v>
      </c>
      <c r="H36" s="9"/>
      <c r="I36" s="9">
        <v>0</v>
      </c>
      <c r="J36" s="9"/>
      <c r="K36" s="9">
        <v>0</v>
      </c>
      <c r="L36" s="9"/>
      <c r="M36" s="9">
        <f>+G36+I36+K36</f>
        <v>0</v>
      </c>
      <c r="N36" s="30">
        <f>+F36+M36</f>
        <v>0</v>
      </c>
      <c r="O36" s="11"/>
      <c r="P36" s="12"/>
      <c r="Q36" s="13"/>
      <c r="R36" s="11"/>
    </row>
    <row r="37" spans="1:18" ht="60" x14ac:dyDescent="0.25">
      <c r="B37" s="21" t="s">
        <v>190</v>
      </c>
      <c r="C37" s="9">
        <v>0</v>
      </c>
      <c r="D37" s="9">
        <v>0</v>
      </c>
      <c r="E37" s="9">
        <v>0</v>
      </c>
      <c r="F37" s="27">
        <f>+C37+D37+E37</f>
        <v>0</v>
      </c>
      <c r="G37" s="9">
        <v>0</v>
      </c>
      <c r="H37" s="9"/>
      <c r="I37" s="9">
        <v>0</v>
      </c>
      <c r="J37" s="9"/>
      <c r="K37" s="9">
        <v>0</v>
      </c>
      <c r="L37" s="9"/>
      <c r="M37" s="9">
        <f>+G37+I37+K37</f>
        <v>0</v>
      </c>
      <c r="N37" s="30">
        <f>+F37+M37</f>
        <v>0</v>
      </c>
      <c r="O37" s="11"/>
      <c r="P37" s="12"/>
      <c r="Q37" s="13"/>
      <c r="R37" s="11"/>
    </row>
    <row r="38" spans="1:18" ht="15" x14ac:dyDescent="0.25">
      <c r="B38" s="21" t="s">
        <v>191</v>
      </c>
      <c r="C38" s="9">
        <v>0</v>
      </c>
      <c r="D38" s="9">
        <v>0</v>
      </c>
      <c r="E38" s="9">
        <v>0</v>
      </c>
      <c r="F38" s="27">
        <f>+C38+D38+E38</f>
        <v>0</v>
      </c>
      <c r="G38" s="9">
        <v>0</v>
      </c>
      <c r="H38" s="9"/>
      <c r="I38" s="9">
        <v>0</v>
      </c>
      <c r="J38" s="9"/>
      <c r="K38" s="9">
        <v>0</v>
      </c>
      <c r="L38" s="9"/>
      <c r="M38" s="9">
        <f>+G38+I38+K38</f>
        <v>0</v>
      </c>
      <c r="N38" s="30">
        <f>+F38+M38</f>
        <v>0</v>
      </c>
      <c r="O38" s="11"/>
      <c r="P38" s="12"/>
      <c r="Q38" s="13"/>
      <c r="R38" s="11"/>
    </row>
    <row r="39" spans="1:18" ht="15.6" x14ac:dyDescent="0.25">
      <c r="B39" s="14" t="s">
        <v>6</v>
      </c>
      <c r="C39" s="15">
        <f>SUM(C36:C38)</f>
        <v>0</v>
      </c>
      <c r="D39" s="15">
        <f>SUM(D36:D38)</f>
        <v>0</v>
      </c>
      <c r="E39" s="15">
        <f>SUM(E36:E38)</f>
        <v>0</v>
      </c>
      <c r="F39" s="15">
        <f>SUM(F36:F38)</f>
        <v>0</v>
      </c>
      <c r="G39" s="15">
        <f>SUM(G36:G38)</f>
        <v>0</v>
      </c>
      <c r="I39" s="15">
        <f>SUM(I36:I38)</f>
        <v>0</v>
      </c>
      <c r="K39" s="15">
        <f>SUM(K36:K38)</f>
        <v>0</v>
      </c>
      <c r="M39" s="31">
        <f>SUM(M36:M38)</f>
        <v>0</v>
      </c>
      <c r="N39" s="31">
        <f>SUM(N36:N38)</f>
        <v>0</v>
      </c>
      <c r="O39" s="16"/>
      <c r="Q39" s="29">
        <f>SUM(Q36:Q38)</f>
        <v>0</v>
      </c>
      <c r="R39" s="16"/>
    </row>
    <row r="41" spans="1:18" ht="15.6" x14ac:dyDescent="0.25">
      <c r="B41" s="14" t="s">
        <v>12</v>
      </c>
      <c r="C41" s="17">
        <f>F39</f>
        <v>0</v>
      </c>
      <c r="D41" s="22"/>
    </row>
    <row r="42" spans="1:18" ht="15.6" x14ac:dyDescent="0.25">
      <c r="B42" s="14" t="s">
        <v>7</v>
      </c>
      <c r="C42" s="17">
        <f>+M39</f>
        <v>0</v>
      </c>
      <c r="D42" s="22"/>
    </row>
    <row r="43" spans="1:18" ht="15.6" x14ac:dyDescent="0.25">
      <c r="B43" s="14" t="s">
        <v>3</v>
      </c>
      <c r="C43" s="18">
        <f>+C41+C42</f>
        <v>0</v>
      </c>
      <c r="D43" s="23"/>
    </row>
    <row r="45" spans="1:18" x14ac:dyDescent="0.25">
      <c r="A45" s="25"/>
      <c r="B45" s="25"/>
      <c r="C45" s="25"/>
      <c r="D45" s="25"/>
      <c r="E45" s="25"/>
      <c r="F45" s="25"/>
      <c r="G45" s="25"/>
      <c r="H45" s="25"/>
      <c r="I45" s="25"/>
      <c r="J45" s="25"/>
      <c r="K45" s="25"/>
      <c r="L45" s="25"/>
      <c r="M45" s="25"/>
      <c r="N45" s="25"/>
      <c r="O45" s="25"/>
      <c r="P45" s="25"/>
      <c r="Q45" s="25"/>
    </row>
    <row r="47" spans="1:18" ht="29.25" customHeight="1" x14ac:dyDescent="0.25">
      <c r="B47" s="1" t="s">
        <v>198</v>
      </c>
      <c r="C47" s="159" t="s">
        <v>197</v>
      </c>
      <c r="D47" s="159"/>
      <c r="E47" s="159"/>
      <c r="F47" s="159"/>
      <c r="G47" s="159"/>
      <c r="H47" s="159"/>
      <c r="I47" s="159"/>
      <c r="J47" s="159"/>
      <c r="K47" s="159"/>
      <c r="L47" s="159"/>
      <c r="M47" s="159"/>
      <c r="N47" s="159"/>
      <c r="O47" s="2"/>
      <c r="R47" s="2"/>
    </row>
    <row r="48" spans="1:18" ht="15" customHeight="1" x14ac:dyDescent="0.25">
      <c r="B48" s="5"/>
      <c r="C48" s="6"/>
      <c r="D48" s="6"/>
      <c r="E48" s="6"/>
      <c r="F48" s="6"/>
      <c r="G48" s="6"/>
      <c r="H48" s="6"/>
      <c r="I48" s="6"/>
      <c r="J48" s="6"/>
      <c r="K48" s="6"/>
      <c r="L48" s="6"/>
      <c r="M48" s="6"/>
      <c r="N48" s="6"/>
      <c r="O48" s="6"/>
      <c r="R48" s="6"/>
    </row>
    <row r="49" spans="1:18" ht="16.5" customHeight="1" x14ac:dyDescent="0.25">
      <c r="B49" s="160" t="s">
        <v>0</v>
      </c>
      <c r="C49" s="151" t="s">
        <v>13</v>
      </c>
      <c r="D49" s="152"/>
      <c r="E49" s="152"/>
      <c r="F49" s="153"/>
      <c r="G49" s="151" t="s">
        <v>2</v>
      </c>
      <c r="H49" s="152"/>
      <c r="I49" s="152"/>
      <c r="J49" s="152"/>
      <c r="K49" s="152"/>
      <c r="L49" s="152"/>
      <c r="M49" s="153"/>
      <c r="N49" s="154" t="s">
        <v>3</v>
      </c>
      <c r="O49" s="7"/>
      <c r="P49" s="158" t="s">
        <v>11</v>
      </c>
      <c r="Q49" s="158"/>
      <c r="R49" s="7"/>
    </row>
    <row r="50" spans="1:18" ht="31.5" customHeight="1" x14ac:dyDescent="0.25">
      <c r="B50" s="160"/>
      <c r="C50" s="20" t="s">
        <v>9</v>
      </c>
      <c r="D50" s="20" t="s">
        <v>10</v>
      </c>
      <c r="E50" s="20" t="s">
        <v>1</v>
      </c>
      <c r="F50" s="20" t="s">
        <v>16</v>
      </c>
      <c r="G50" s="20" t="s">
        <v>14</v>
      </c>
      <c r="H50" s="24" t="s">
        <v>15</v>
      </c>
      <c r="I50" s="20" t="s">
        <v>18</v>
      </c>
      <c r="J50" s="24" t="s">
        <v>17</v>
      </c>
      <c r="K50" s="20" t="s">
        <v>19</v>
      </c>
      <c r="L50" s="24" t="s">
        <v>20</v>
      </c>
      <c r="M50" s="20" t="s">
        <v>4</v>
      </c>
      <c r="N50" s="154"/>
      <c r="O50" s="7"/>
      <c r="P50" s="8" t="s">
        <v>26</v>
      </c>
      <c r="Q50" s="8" t="s">
        <v>5</v>
      </c>
      <c r="R50" s="7"/>
    </row>
    <row r="51" spans="1:18" ht="15" x14ac:dyDescent="0.25">
      <c r="B51" s="21" t="s">
        <v>8</v>
      </c>
      <c r="C51" s="9">
        <v>0</v>
      </c>
      <c r="D51" s="9">
        <v>0</v>
      </c>
      <c r="E51" s="9">
        <v>0</v>
      </c>
      <c r="F51" s="27">
        <f>+C51+D51+E51</f>
        <v>0</v>
      </c>
      <c r="G51" s="9">
        <v>0</v>
      </c>
      <c r="H51" s="9"/>
      <c r="I51" s="9">
        <v>0</v>
      </c>
      <c r="J51" s="9"/>
      <c r="K51" s="9">
        <v>0</v>
      </c>
      <c r="L51" s="9"/>
      <c r="M51" s="9">
        <f>+G51+I51+K51</f>
        <v>0</v>
      </c>
      <c r="N51" s="30">
        <f>+F51+M51</f>
        <v>0</v>
      </c>
      <c r="O51" s="11"/>
      <c r="P51" s="12"/>
      <c r="Q51" s="13"/>
      <c r="R51" s="11"/>
    </row>
    <row r="52" spans="1:18" ht="15" x14ac:dyDescent="0.25">
      <c r="B52" s="21" t="s">
        <v>8</v>
      </c>
      <c r="C52" s="9">
        <v>0</v>
      </c>
      <c r="D52" s="9">
        <v>0</v>
      </c>
      <c r="E52" s="9">
        <v>0</v>
      </c>
      <c r="F52" s="27">
        <f>+C52+D52+E52</f>
        <v>0</v>
      </c>
      <c r="G52" s="9">
        <v>0</v>
      </c>
      <c r="H52" s="9"/>
      <c r="I52" s="9">
        <v>0</v>
      </c>
      <c r="J52" s="9"/>
      <c r="K52" s="9">
        <v>0</v>
      </c>
      <c r="L52" s="9"/>
      <c r="M52" s="9">
        <f>+G52+I52+K52</f>
        <v>0</v>
      </c>
      <c r="N52" s="30">
        <f>+F52+M52</f>
        <v>0</v>
      </c>
      <c r="O52" s="11"/>
      <c r="P52" s="12"/>
      <c r="Q52" s="13"/>
      <c r="R52" s="11"/>
    </row>
    <row r="53" spans="1:18" ht="15.6" x14ac:dyDescent="0.25">
      <c r="B53" s="14" t="s">
        <v>6</v>
      </c>
      <c r="C53" s="15">
        <f>SUM(C51:C52)</f>
        <v>0</v>
      </c>
      <c r="D53" s="15">
        <f>SUM(D51:D52)</f>
        <v>0</v>
      </c>
      <c r="E53" s="15">
        <f>SUM(E51:E52)</f>
        <v>0</v>
      </c>
      <c r="F53" s="15">
        <f>SUM(F51:F52)</f>
        <v>0</v>
      </c>
      <c r="G53" s="15">
        <f>SUM(G51:G52)</f>
        <v>0</v>
      </c>
      <c r="I53" s="15">
        <f>SUM(I51:I52)</f>
        <v>0</v>
      </c>
      <c r="K53" s="15">
        <f>SUM(K51:K52)</f>
        <v>0</v>
      </c>
      <c r="M53" s="31">
        <f>SUM(M51:M52)</f>
        <v>0</v>
      </c>
      <c r="N53" s="31">
        <f>SUM(N51:N52)</f>
        <v>0</v>
      </c>
      <c r="O53" s="16"/>
      <c r="Q53" s="29">
        <f>SUM(Q51:Q52)</f>
        <v>0</v>
      </c>
      <c r="R53" s="16"/>
    </row>
    <row r="55" spans="1:18" ht="15.6" x14ac:dyDescent="0.25">
      <c r="B55" s="14" t="s">
        <v>12</v>
      </c>
      <c r="C55" s="17">
        <f>F53</f>
        <v>0</v>
      </c>
      <c r="D55" s="22"/>
    </row>
    <row r="56" spans="1:18" ht="15.6" x14ac:dyDescent="0.25">
      <c r="B56" s="14" t="s">
        <v>7</v>
      </c>
      <c r="C56" s="17">
        <f>+M53</f>
        <v>0</v>
      </c>
      <c r="D56" s="22"/>
    </row>
    <row r="57" spans="1:18" ht="15.6" x14ac:dyDescent="0.25">
      <c r="B57" s="14" t="s">
        <v>3</v>
      </c>
      <c r="C57" s="18">
        <f>+C55+C56</f>
        <v>0</v>
      </c>
      <c r="D57" s="23"/>
    </row>
    <row r="59" spans="1:18" x14ac:dyDescent="0.25">
      <c r="A59" s="25"/>
      <c r="B59" s="25"/>
      <c r="C59" s="25"/>
      <c r="D59" s="25"/>
      <c r="E59" s="25"/>
      <c r="F59" s="25"/>
      <c r="G59" s="25"/>
      <c r="H59" s="25"/>
      <c r="I59" s="25"/>
      <c r="J59" s="25"/>
      <c r="K59" s="25"/>
      <c r="L59" s="25"/>
      <c r="M59" s="25"/>
      <c r="N59" s="25"/>
      <c r="O59" s="25"/>
      <c r="P59" s="25"/>
      <c r="Q59" s="25"/>
    </row>
    <row r="61" spans="1:18" ht="29.25" customHeight="1" x14ac:dyDescent="0.25">
      <c r="B61" s="1" t="s">
        <v>199</v>
      </c>
      <c r="C61" s="159" t="s">
        <v>201</v>
      </c>
      <c r="D61" s="159"/>
      <c r="E61" s="159"/>
      <c r="F61" s="159"/>
      <c r="G61" s="159"/>
      <c r="H61" s="159"/>
      <c r="I61" s="159"/>
      <c r="J61" s="159"/>
      <c r="K61" s="159"/>
      <c r="L61" s="159"/>
      <c r="M61" s="159"/>
      <c r="N61" s="159"/>
      <c r="O61" s="2"/>
      <c r="R61" s="2"/>
    </row>
    <row r="62" spans="1:18" ht="15" customHeight="1" x14ac:dyDescent="0.25">
      <c r="B62" s="5"/>
      <c r="C62" s="6"/>
      <c r="D62" s="6"/>
      <c r="E62" s="6"/>
      <c r="F62" s="6"/>
      <c r="G62" s="6"/>
      <c r="H62" s="6"/>
      <c r="I62" s="6"/>
      <c r="J62" s="6"/>
      <c r="K62" s="6"/>
      <c r="L62" s="6"/>
      <c r="M62" s="6"/>
      <c r="N62" s="6"/>
      <c r="O62" s="6"/>
      <c r="R62" s="6"/>
    </row>
    <row r="63" spans="1:18" ht="16.5" customHeight="1" x14ac:dyDescent="0.25">
      <c r="B63" s="160" t="s">
        <v>0</v>
      </c>
      <c r="C63" s="151" t="s">
        <v>13</v>
      </c>
      <c r="D63" s="152"/>
      <c r="E63" s="152"/>
      <c r="F63" s="153"/>
      <c r="G63" s="151" t="s">
        <v>2</v>
      </c>
      <c r="H63" s="152"/>
      <c r="I63" s="152"/>
      <c r="J63" s="152"/>
      <c r="K63" s="152"/>
      <c r="L63" s="152"/>
      <c r="M63" s="153"/>
      <c r="N63" s="154" t="s">
        <v>3</v>
      </c>
      <c r="O63" s="7"/>
      <c r="P63" s="158" t="s">
        <v>11</v>
      </c>
      <c r="Q63" s="158"/>
      <c r="R63" s="7"/>
    </row>
    <row r="64" spans="1:18" ht="31.5" customHeight="1" x14ac:dyDescent="0.25">
      <c r="B64" s="160"/>
      <c r="C64" s="20" t="s">
        <v>9</v>
      </c>
      <c r="D64" s="20" t="s">
        <v>10</v>
      </c>
      <c r="E64" s="20" t="s">
        <v>1</v>
      </c>
      <c r="F64" s="20" t="s">
        <v>16</v>
      </c>
      <c r="G64" s="20" t="s">
        <v>14</v>
      </c>
      <c r="H64" s="24" t="s">
        <v>15</v>
      </c>
      <c r="I64" s="20" t="s">
        <v>18</v>
      </c>
      <c r="J64" s="24" t="s">
        <v>17</v>
      </c>
      <c r="K64" s="20" t="s">
        <v>19</v>
      </c>
      <c r="L64" s="24" t="s">
        <v>20</v>
      </c>
      <c r="M64" s="20" t="s">
        <v>4</v>
      </c>
      <c r="N64" s="154"/>
      <c r="O64" s="7"/>
      <c r="P64" s="8" t="s">
        <v>26</v>
      </c>
      <c r="Q64" s="8" t="s">
        <v>5</v>
      </c>
      <c r="R64" s="7"/>
    </row>
    <row r="65" spans="1:18" ht="15" x14ac:dyDescent="0.25">
      <c r="B65" s="21" t="s">
        <v>8</v>
      </c>
      <c r="C65" s="9">
        <v>0</v>
      </c>
      <c r="D65" s="9">
        <v>0</v>
      </c>
      <c r="E65" s="9">
        <v>0</v>
      </c>
      <c r="F65" s="27">
        <f>+C65+D65+E65</f>
        <v>0</v>
      </c>
      <c r="G65" s="9">
        <v>0</v>
      </c>
      <c r="H65" s="9"/>
      <c r="I65" s="9">
        <v>0</v>
      </c>
      <c r="J65" s="9"/>
      <c r="K65" s="9">
        <v>0</v>
      </c>
      <c r="L65" s="9"/>
      <c r="M65" s="9">
        <f>+G65+I65+K65</f>
        <v>0</v>
      </c>
      <c r="N65" s="30">
        <f>+F65+M65</f>
        <v>0</v>
      </c>
      <c r="O65" s="11"/>
      <c r="P65" s="12"/>
      <c r="Q65" s="13"/>
      <c r="R65" s="11"/>
    </row>
    <row r="66" spans="1:18" ht="15" x14ac:dyDescent="0.25">
      <c r="B66" s="21" t="s">
        <v>8</v>
      </c>
      <c r="C66" s="9">
        <v>0</v>
      </c>
      <c r="D66" s="9">
        <v>0</v>
      </c>
      <c r="E66" s="9">
        <v>0</v>
      </c>
      <c r="F66" s="27">
        <f>+C66+D66+E66</f>
        <v>0</v>
      </c>
      <c r="G66" s="9">
        <v>0</v>
      </c>
      <c r="H66" s="9"/>
      <c r="I66" s="9">
        <v>0</v>
      </c>
      <c r="J66" s="9"/>
      <c r="K66" s="9">
        <v>0</v>
      </c>
      <c r="L66" s="9"/>
      <c r="M66" s="9">
        <f>+G66+I66+K66</f>
        <v>0</v>
      </c>
      <c r="N66" s="30">
        <f>+F66+M66</f>
        <v>0</v>
      </c>
      <c r="O66" s="11"/>
      <c r="P66" s="12"/>
      <c r="Q66" s="13"/>
      <c r="R66" s="11"/>
    </row>
    <row r="67" spans="1:18" ht="15.6" x14ac:dyDescent="0.25">
      <c r="B67" s="14" t="s">
        <v>6</v>
      </c>
      <c r="C67" s="15">
        <f>SUM(C65:C66)</f>
        <v>0</v>
      </c>
      <c r="D67" s="15">
        <f>SUM(D65:D66)</f>
        <v>0</v>
      </c>
      <c r="E67" s="15">
        <f>SUM(E65:E66)</f>
        <v>0</v>
      </c>
      <c r="F67" s="15">
        <f>SUM(F65:F66)</f>
        <v>0</v>
      </c>
      <c r="G67" s="15">
        <f>SUM(G65:G66)</f>
        <v>0</v>
      </c>
      <c r="I67" s="15">
        <f>SUM(I65:I66)</f>
        <v>0</v>
      </c>
      <c r="K67" s="15">
        <f>SUM(K65:K66)</f>
        <v>0</v>
      </c>
      <c r="M67" s="31">
        <f>SUM(M65:M66)</f>
        <v>0</v>
      </c>
      <c r="N67" s="31">
        <f>SUM(N65:N66)</f>
        <v>0</v>
      </c>
      <c r="O67" s="16"/>
      <c r="Q67" s="29">
        <f>SUM(Q65:Q66)</f>
        <v>0</v>
      </c>
      <c r="R67" s="16"/>
    </row>
    <row r="69" spans="1:18" ht="15.6" x14ac:dyDescent="0.25">
      <c r="B69" s="14" t="s">
        <v>12</v>
      </c>
      <c r="C69" s="17">
        <f>F67</f>
        <v>0</v>
      </c>
      <c r="D69" s="22"/>
    </row>
    <row r="70" spans="1:18" ht="15.6" x14ac:dyDescent="0.25">
      <c r="B70" s="14" t="s">
        <v>7</v>
      </c>
      <c r="C70" s="17">
        <f>+M67</f>
        <v>0</v>
      </c>
      <c r="D70" s="22"/>
    </row>
    <row r="71" spans="1:18" ht="15.6" x14ac:dyDescent="0.25">
      <c r="B71" s="14" t="s">
        <v>3</v>
      </c>
      <c r="C71" s="18">
        <f>+C69+C70</f>
        <v>0</v>
      </c>
      <c r="D71" s="23"/>
    </row>
    <row r="73" spans="1:18" x14ac:dyDescent="0.25">
      <c r="A73" s="25"/>
      <c r="B73" s="25"/>
      <c r="C73" s="25"/>
      <c r="D73" s="25"/>
      <c r="E73" s="25"/>
      <c r="F73" s="25"/>
      <c r="G73" s="25"/>
      <c r="H73" s="25"/>
      <c r="I73" s="25"/>
      <c r="J73" s="25"/>
      <c r="K73" s="25"/>
      <c r="L73" s="25"/>
      <c r="M73" s="25"/>
      <c r="N73" s="25"/>
      <c r="O73" s="25"/>
      <c r="P73" s="25"/>
      <c r="Q73" s="25"/>
    </row>
    <row r="75" spans="1:18" ht="29.25" customHeight="1" x14ac:dyDescent="0.25">
      <c r="B75" s="1" t="s">
        <v>200</v>
      </c>
      <c r="C75" s="159" t="s">
        <v>202</v>
      </c>
      <c r="D75" s="159"/>
      <c r="E75" s="159"/>
      <c r="F75" s="159"/>
      <c r="G75" s="159"/>
      <c r="H75" s="159"/>
      <c r="I75" s="159"/>
      <c r="J75" s="159"/>
      <c r="K75" s="159"/>
      <c r="L75" s="159"/>
      <c r="M75" s="159"/>
      <c r="N75" s="159"/>
      <c r="O75" s="2"/>
      <c r="R75" s="2"/>
    </row>
    <row r="76" spans="1:18" ht="15" customHeight="1" x14ac:dyDescent="0.25">
      <c r="B76" s="5"/>
      <c r="C76" s="6"/>
      <c r="D76" s="6"/>
      <c r="E76" s="6"/>
      <c r="F76" s="6"/>
      <c r="G76" s="6"/>
      <c r="H76" s="6"/>
      <c r="I76" s="6"/>
      <c r="J76" s="6"/>
      <c r="K76" s="6"/>
      <c r="L76" s="6"/>
      <c r="M76" s="6"/>
      <c r="N76" s="6"/>
      <c r="O76" s="6"/>
      <c r="R76" s="6"/>
    </row>
    <row r="77" spans="1:18" ht="16.5" customHeight="1" x14ac:dyDescent="0.25">
      <c r="B77" s="160" t="s">
        <v>0</v>
      </c>
      <c r="C77" s="151" t="s">
        <v>13</v>
      </c>
      <c r="D77" s="152"/>
      <c r="E77" s="152"/>
      <c r="F77" s="153"/>
      <c r="G77" s="151" t="s">
        <v>2</v>
      </c>
      <c r="H77" s="152"/>
      <c r="I77" s="152"/>
      <c r="J77" s="152"/>
      <c r="K77" s="152"/>
      <c r="L77" s="152"/>
      <c r="M77" s="153"/>
      <c r="N77" s="154" t="s">
        <v>3</v>
      </c>
      <c r="O77" s="7"/>
      <c r="P77" s="158" t="s">
        <v>11</v>
      </c>
      <c r="Q77" s="158"/>
      <c r="R77" s="7"/>
    </row>
    <row r="78" spans="1:18" ht="31.5" customHeight="1" x14ac:dyDescent="0.25">
      <c r="B78" s="160"/>
      <c r="C78" s="20" t="s">
        <v>9</v>
      </c>
      <c r="D78" s="20" t="s">
        <v>10</v>
      </c>
      <c r="E78" s="20" t="s">
        <v>1</v>
      </c>
      <c r="F78" s="20" t="s">
        <v>16</v>
      </c>
      <c r="G78" s="20" t="s">
        <v>14</v>
      </c>
      <c r="H78" s="24" t="s">
        <v>15</v>
      </c>
      <c r="I78" s="20" t="s">
        <v>18</v>
      </c>
      <c r="J78" s="24" t="s">
        <v>17</v>
      </c>
      <c r="K78" s="20" t="s">
        <v>19</v>
      </c>
      <c r="L78" s="24" t="s">
        <v>20</v>
      </c>
      <c r="M78" s="20" t="s">
        <v>4</v>
      </c>
      <c r="N78" s="154"/>
      <c r="O78" s="7"/>
      <c r="P78" s="8" t="s">
        <v>26</v>
      </c>
      <c r="Q78" s="8" t="s">
        <v>5</v>
      </c>
      <c r="R78" s="7"/>
    </row>
    <row r="79" spans="1:18" ht="30" x14ac:dyDescent="0.25">
      <c r="B79" s="21" t="s">
        <v>203</v>
      </c>
      <c r="C79" s="9">
        <v>0</v>
      </c>
      <c r="D79" s="9">
        <v>0</v>
      </c>
      <c r="E79" s="9">
        <v>0</v>
      </c>
      <c r="F79" s="27">
        <f>+C79+D79+E79</f>
        <v>0</v>
      </c>
      <c r="G79" s="9">
        <v>0</v>
      </c>
      <c r="H79" s="9"/>
      <c r="I79" s="9">
        <v>0</v>
      </c>
      <c r="J79" s="9"/>
      <c r="K79" s="9">
        <v>0</v>
      </c>
      <c r="L79" s="9"/>
      <c r="M79" s="9">
        <f>+G79+I79+K79</f>
        <v>0</v>
      </c>
      <c r="N79" s="30">
        <f>+F79+M79</f>
        <v>0</v>
      </c>
      <c r="O79" s="11"/>
      <c r="P79" s="12"/>
      <c r="Q79" s="13"/>
      <c r="R79" s="11"/>
    </row>
    <row r="80" spans="1:18" ht="45" x14ac:dyDescent="0.25">
      <c r="B80" s="21" t="s">
        <v>204</v>
      </c>
      <c r="C80" s="9">
        <v>0</v>
      </c>
      <c r="D80" s="9">
        <v>0</v>
      </c>
      <c r="E80" s="9">
        <v>0</v>
      </c>
      <c r="F80" s="27">
        <f>+C80+D80+E80</f>
        <v>0</v>
      </c>
      <c r="G80" s="9">
        <v>0</v>
      </c>
      <c r="H80" s="9"/>
      <c r="I80" s="9">
        <v>0</v>
      </c>
      <c r="J80" s="9"/>
      <c r="K80" s="9">
        <v>0</v>
      </c>
      <c r="L80" s="9"/>
      <c r="M80" s="9">
        <f>+G80+I80+K80</f>
        <v>0</v>
      </c>
      <c r="N80" s="30">
        <f>+F80+M80</f>
        <v>0</v>
      </c>
      <c r="O80" s="11"/>
      <c r="P80" s="12"/>
      <c r="Q80" s="13"/>
      <c r="R80" s="11"/>
    </row>
    <row r="81" spans="1:18" ht="15.6" x14ac:dyDescent="0.25">
      <c r="B81" s="14" t="s">
        <v>6</v>
      </c>
      <c r="C81" s="15">
        <f>SUM(C79:C80)</f>
        <v>0</v>
      </c>
      <c r="D81" s="15">
        <f>SUM(D79:D80)</f>
        <v>0</v>
      </c>
      <c r="E81" s="15">
        <f>SUM(E79:E80)</f>
        <v>0</v>
      </c>
      <c r="F81" s="15">
        <f>SUM(F79:F80)</f>
        <v>0</v>
      </c>
      <c r="G81" s="15">
        <f>SUM(G79:G80)</f>
        <v>0</v>
      </c>
      <c r="I81" s="15">
        <f>SUM(I79:I80)</f>
        <v>0</v>
      </c>
      <c r="K81" s="15">
        <f>SUM(K79:K80)</f>
        <v>0</v>
      </c>
      <c r="M81" s="31">
        <f>SUM(M79:M80)</f>
        <v>0</v>
      </c>
      <c r="N81" s="31">
        <f>SUM(N79:N80)</f>
        <v>0</v>
      </c>
      <c r="O81" s="16"/>
      <c r="Q81" s="29">
        <f>SUM(Q79:Q80)</f>
        <v>0</v>
      </c>
      <c r="R81" s="16"/>
    </row>
    <row r="83" spans="1:18" ht="15.6" x14ac:dyDescent="0.25">
      <c r="B83" s="14" t="s">
        <v>12</v>
      </c>
      <c r="C83" s="17">
        <f>F81</f>
        <v>0</v>
      </c>
      <c r="D83" s="22"/>
    </row>
    <row r="84" spans="1:18" ht="15.6" x14ac:dyDescent="0.25">
      <c r="B84" s="14" t="s">
        <v>7</v>
      </c>
      <c r="C84" s="17">
        <f>+M81</f>
        <v>0</v>
      </c>
      <c r="D84" s="22"/>
    </row>
    <row r="85" spans="1:18" ht="15.6" x14ac:dyDescent="0.25">
      <c r="B85" s="14" t="s">
        <v>3</v>
      </c>
      <c r="C85" s="18">
        <f>+C83+C84</f>
        <v>0</v>
      </c>
      <c r="D85" s="23"/>
    </row>
    <row r="87" spans="1:18" x14ac:dyDescent="0.25">
      <c r="A87" s="25"/>
      <c r="B87" s="25"/>
      <c r="C87" s="25"/>
      <c r="D87" s="25"/>
      <c r="E87" s="25"/>
      <c r="F87" s="25"/>
      <c r="G87" s="25"/>
      <c r="H87" s="25"/>
      <c r="I87" s="25"/>
      <c r="J87" s="25"/>
      <c r="K87" s="25"/>
      <c r="L87" s="25"/>
      <c r="M87" s="25"/>
      <c r="N87" s="25"/>
      <c r="O87" s="25"/>
      <c r="P87" s="25"/>
      <c r="Q87" s="25"/>
    </row>
  </sheetData>
  <mergeCells count="37">
    <mergeCell ref="C2:N2"/>
    <mergeCell ref="C4:N4"/>
    <mergeCell ref="B6:B7"/>
    <mergeCell ref="C6:F6"/>
    <mergeCell ref="G6:M6"/>
    <mergeCell ref="N6:N7"/>
    <mergeCell ref="P6:Q6"/>
    <mergeCell ref="C19:N19"/>
    <mergeCell ref="B21:B22"/>
    <mergeCell ref="C21:F21"/>
    <mergeCell ref="G21:M21"/>
    <mergeCell ref="N21:N22"/>
    <mergeCell ref="P21:Q21"/>
    <mergeCell ref="P49:Q49"/>
    <mergeCell ref="C32:N32"/>
    <mergeCell ref="B34:B35"/>
    <mergeCell ref="C34:F34"/>
    <mergeCell ref="G34:M34"/>
    <mergeCell ref="N34:N35"/>
    <mergeCell ref="P34:Q34"/>
    <mergeCell ref="C47:N47"/>
    <mergeCell ref="B49:B50"/>
    <mergeCell ref="C49:F49"/>
    <mergeCell ref="G49:M49"/>
    <mergeCell ref="N49:N50"/>
    <mergeCell ref="P77:Q77"/>
    <mergeCell ref="C61:N61"/>
    <mergeCell ref="B63:B64"/>
    <mergeCell ref="C63:F63"/>
    <mergeCell ref="G63:M63"/>
    <mergeCell ref="N63:N64"/>
    <mergeCell ref="P63:Q63"/>
    <mergeCell ref="C75:N75"/>
    <mergeCell ref="B77:B78"/>
    <mergeCell ref="C77:F77"/>
    <mergeCell ref="G77:M77"/>
    <mergeCell ref="N77:N7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2:R63"/>
  <sheetViews>
    <sheetView topLeftCell="A54" zoomScale="90" zoomScaleNormal="90" workbookViewId="0">
      <pane xSplit="2" topLeftCell="C1" activePane="topRight" state="frozen"/>
      <selection pane="topRight" activeCell="D58" sqref="D58"/>
    </sheetView>
  </sheetViews>
  <sheetFormatPr baseColWidth="10" defaultColWidth="11.44140625" defaultRowHeight="13.8" x14ac:dyDescent="0.25"/>
  <cols>
    <col min="1" max="1" width="3.109375" style="3" customWidth="1"/>
    <col min="2" max="2" width="42.6640625" style="3" customWidth="1"/>
    <col min="3" max="7" width="20.6640625" style="3" customWidth="1"/>
    <col min="8" max="8" width="24.33203125" style="3" customWidth="1"/>
    <col min="9" max="13" width="20.6640625" style="3" customWidth="1"/>
    <col min="14" max="14" width="21.109375" style="3" customWidth="1"/>
    <col min="15" max="15" width="3.109375" style="3" customWidth="1"/>
    <col min="16" max="16" width="31.33203125" style="3" customWidth="1"/>
    <col min="17" max="17" width="16.33203125" style="3" customWidth="1"/>
    <col min="18" max="18" width="3.109375" style="3" customWidth="1"/>
    <col min="19" max="19" width="6.88671875" style="3" customWidth="1"/>
    <col min="20" max="16384" width="11.44140625" style="3"/>
  </cols>
  <sheetData>
    <row r="2" spans="2:18" ht="36" customHeight="1" x14ac:dyDescent="0.25">
      <c r="B2" s="1" t="s">
        <v>206</v>
      </c>
      <c r="C2" s="159" t="s">
        <v>205</v>
      </c>
      <c r="D2" s="159"/>
      <c r="E2" s="159"/>
      <c r="F2" s="159"/>
      <c r="G2" s="159"/>
      <c r="H2" s="159"/>
      <c r="I2" s="159"/>
      <c r="J2" s="159"/>
      <c r="K2" s="159"/>
      <c r="L2" s="159"/>
      <c r="M2" s="159"/>
      <c r="N2" s="159"/>
      <c r="O2" s="2"/>
      <c r="R2" s="2"/>
    </row>
    <row r="3" spans="2:18" x14ac:dyDescent="0.25">
      <c r="C3" s="4"/>
      <c r="D3" s="4"/>
      <c r="E3" s="4"/>
      <c r="F3" s="4"/>
      <c r="G3" s="4"/>
      <c r="H3" s="4"/>
      <c r="I3" s="4"/>
      <c r="J3" s="4"/>
      <c r="K3" s="4"/>
      <c r="L3" s="4"/>
      <c r="M3" s="4"/>
      <c r="N3" s="4"/>
      <c r="O3" s="4"/>
      <c r="R3" s="4"/>
    </row>
    <row r="4" spans="2:18" ht="29.25" customHeight="1" x14ac:dyDescent="0.25">
      <c r="B4" s="1" t="s">
        <v>207</v>
      </c>
      <c r="C4" s="159" t="s">
        <v>209</v>
      </c>
      <c r="D4" s="159"/>
      <c r="E4" s="159"/>
      <c r="F4" s="159"/>
      <c r="G4" s="159"/>
      <c r="H4" s="159"/>
      <c r="I4" s="159"/>
      <c r="J4" s="159"/>
      <c r="K4" s="159"/>
      <c r="L4" s="159"/>
      <c r="M4" s="159"/>
      <c r="N4" s="159"/>
      <c r="O4" s="2"/>
      <c r="R4" s="2"/>
    </row>
    <row r="5" spans="2:18" ht="15" customHeight="1" x14ac:dyDescent="0.25">
      <c r="B5" s="5"/>
      <c r="C5" s="6"/>
      <c r="D5" s="6"/>
      <c r="E5" s="6"/>
      <c r="F5" s="6"/>
      <c r="G5" s="6"/>
      <c r="H5" s="6"/>
      <c r="I5" s="6"/>
      <c r="J5" s="6"/>
      <c r="K5" s="6"/>
      <c r="L5" s="6"/>
      <c r="M5" s="6"/>
      <c r="N5" s="6"/>
      <c r="O5" s="6"/>
      <c r="R5" s="6"/>
    </row>
    <row r="6" spans="2:18" ht="16.5" customHeight="1" x14ac:dyDescent="0.25">
      <c r="B6" s="160" t="s">
        <v>0</v>
      </c>
      <c r="C6" s="151" t="s">
        <v>13</v>
      </c>
      <c r="D6" s="152"/>
      <c r="E6" s="152"/>
      <c r="F6" s="153"/>
      <c r="G6" s="151" t="s">
        <v>2</v>
      </c>
      <c r="H6" s="152"/>
      <c r="I6" s="152"/>
      <c r="J6" s="152"/>
      <c r="K6" s="152"/>
      <c r="L6" s="152"/>
      <c r="M6" s="153"/>
      <c r="N6" s="154" t="s">
        <v>3</v>
      </c>
      <c r="O6" s="7"/>
      <c r="P6" s="158" t="s">
        <v>11</v>
      </c>
      <c r="Q6" s="158"/>
      <c r="R6" s="7"/>
    </row>
    <row r="7" spans="2:18" ht="31.5" customHeight="1" x14ac:dyDescent="0.25">
      <c r="B7" s="160"/>
      <c r="C7" s="20" t="s">
        <v>9</v>
      </c>
      <c r="D7" s="20" t="s">
        <v>10</v>
      </c>
      <c r="E7" s="20" t="s">
        <v>1</v>
      </c>
      <c r="F7" s="20" t="s">
        <v>16</v>
      </c>
      <c r="G7" s="20" t="s">
        <v>14</v>
      </c>
      <c r="H7" s="24" t="s">
        <v>15</v>
      </c>
      <c r="I7" s="20" t="s">
        <v>18</v>
      </c>
      <c r="J7" s="24" t="s">
        <v>17</v>
      </c>
      <c r="K7" s="20" t="s">
        <v>19</v>
      </c>
      <c r="L7" s="24" t="s">
        <v>20</v>
      </c>
      <c r="M7" s="20" t="s">
        <v>4</v>
      </c>
      <c r="N7" s="154"/>
      <c r="O7" s="7"/>
      <c r="P7" s="8" t="s">
        <v>26</v>
      </c>
      <c r="Q7" s="8" t="s">
        <v>5</v>
      </c>
      <c r="R7" s="7"/>
    </row>
    <row r="8" spans="2:18" ht="15" x14ac:dyDescent="0.25">
      <c r="B8" s="21" t="s">
        <v>208</v>
      </c>
      <c r="C8" s="28">
        <v>200000000</v>
      </c>
      <c r="D8" s="9">
        <v>0</v>
      </c>
      <c r="E8" s="9">
        <v>0</v>
      </c>
      <c r="F8" s="27">
        <f>+C8+D8+E8</f>
        <v>200000000</v>
      </c>
      <c r="G8" s="9">
        <v>0</v>
      </c>
      <c r="H8" s="9"/>
      <c r="I8" s="9">
        <v>0</v>
      </c>
      <c r="J8" s="9"/>
      <c r="K8" s="9">
        <v>0</v>
      </c>
      <c r="L8" s="9"/>
      <c r="M8" s="9">
        <f>+G8+I8+K8</f>
        <v>0</v>
      </c>
      <c r="N8" s="30">
        <f>+F8+M8</f>
        <v>200000000</v>
      </c>
      <c r="O8" s="11"/>
      <c r="P8" s="12"/>
      <c r="Q8" s="13"/>
      <c r="R8" s="11"/>
    </row>
    <row r="9" spans="2:18" ht="45" x14ac:dyDescent="0.25">
      <c r="B9" s="21" t="s">
        <v>210</v>
      </c>
      <c r="C9" s="28">
        <v>55000000</v>
      </c>
      <c r="D9" s="9">
        <v>0</v>
      </c>
      <c r="E9" s="9">
        <v>0</v>
      </c>
      <c r="F9" s="27">
        <f>+C9+D9+E9</f>
        <v>55000000</v>
      </c>
      <c r="G9" s="9">
        <v>0</v>
      </c>
      <c r="H9" s="9"/>
      <c r="I9" s="9">
        <v>0</v>
      </c>
      <c r="J9" s="9"/>
      <c r="K9" s="9">
        <v>0</v>
      </c>
      <c r="L9" s="9"/>
      <c r="M9" s="9">
        <f>+G9+I9+K9</f>
        <v>0</v>
      </c>
      <c r="N9" s="30">
        <f>+F9+M9</f>
        <v>55000000</v>
      </c>
      <c r="O9" s="11"/>
      <c r="P9" s="12" t="s">
        <v>211</v>
      </c>
      <c r="Q9" s="13">
        <v>1</v>
      </c>
      <c r="R9" s="11"/>
    </row>
    <row r="10" spans="2:18" ht="30" x14ac:dyDescent="0.25">
      <c r="B10" s="21" t="s">
        <v>212</v>
      </c>
      <c r="C10" s="28">
        <v>200000000</v>
      </c>
      <c r="D10" s="9">
        <v>0</v>
      </c>
      <c r="E10" s="9">
        <v>0</v>
      </c>
      <c r="F10" s="27">
        <f>+C10+D10+E10</f>
        <v>200000000</v>
      </c>
      <c r="G10" s="9">
        <v>0</v>
      </c>
      <c r="H10" s="9"/>
      <c r="I10" s="9">
        <v>0</v>
      </c>
      <c r="J10" s="9"/>
      <c r="K10" s="9">
        <v>0</v>
      </c>
      <c r="L10" s="9"/>
      <c r="M10" s="9">
        <f>+G10+I10+K10</f>
        <v>0</v>
      </c>
      <c r="N10" s="30">
        <f>+F10+M10</f>
        <v>200000000</v>
      </c>
      <c r="O10" s="11"/>
      <c r="P10" s="12"/>
      <c r="Q10" s="13"/>
      <c r="R10" s="11"/>
    </row>
    <row r="11" spans="2:18" ht="45" x14ac:dyDescent="0.25">
      <c r="B11" s="21" t="s">
        <v>213</v>
      </c>
      <c r="C11" s="28">
        <v>40000000</v>
      </c>
      <c r="D11" s="9">
        <v>0</v>
      </c>
      <c r="E11" s="9">
        <v>0</v>
      </c>
      <c r="F11" s="27">
        <f>+C11+D11+E11</f>
        <v>40000000</v>
      </c>
      <c r="G11" s="9">
        <v>0</v>
      </c>
      <c r="H11" s="9"/>
      <c r="I11" s="9">
        <v>0</v>
      </c>
      <c r="J11" s="9"/>
      <c r="K11" s="9">
        <v>0</v>
      </c>
      <c r="L11" s="9"/>
      <c r="M11" s="9">
        <f>+G11+I11+K11</f>
        <v>0</v>
      </c>
      <c r="N11" s="30">
        <f>+F11+M11</f>
        <v>40000000</v>
      </c>
      <c r="O11" s="11"/>
      <c r="P11" s="12"/>
      <c r="Q11" s="13"/>
      <c r="R11" s="11"/>
    </row>
    <row r="12" spans="2:18" ht="15.6" x14ac:dyDescent="0.25">
      <c r="B12" s="14" t="s">
        <v>6</v>
      </c>
      <c r="C12" s="15">
        <f>SUM(C8:C11)</f>
        <v>495000000</v>
      </c>
      <c r="D12" s="15">
        <f>SUM(D8:D11)</f>
        <v>0</v>
      </c>
      <c r="E12" s="15">
        <f>SUM(E8:E11)</f>
        <v>0</v>
      </c>
      <c r="F12" s="15">
        <f>SUM(F8:F11)</f>
        <v>495000000</v>
      </c>
      <c r="G12" s="15">
        <f>SUM(G8:G11)</f>
        <v>0</v>
      </c>
      <c r="I12" s="15">
        <f>SUM(I8:I11)</f>
        <v>0</v>
      </c>
      <c r="K12" s="15">
        <f>SUM(K8:K11)</f>
        <v>0</v>
      </c>
      <c r="M12" s="31">
        <f>SUM(M8:M11)</f>
        <v>0</v>
      </c>
      <c r="N12" s="31">
        <f>SUM(N8:N11)</f>
        <v>495000000</v>
      </c>
      <c r="O12" s="16"/>
      <c r="Q12" s="29">
        <f>SUM(Q8:Q11)</f>
        <v>1</v>
      </c>
      <c r="R12" s="16"/>
    </row>
    <row r="14" spans="2:18" ht="15.6" x14ac:dyDescent="0.25">
      <c r="B14" s="14" t="s">
        <v>12</v>
      </c>
      <c r="C14" s="17">
        <f>F12</f>
        <v>495000000</v>
      </c>
      <c r="D14" s="22"/>
    </row>
    <row r="15" spans="2:18" ht="15.6" x14ac:dyDescent="0.25">
      <c r="B15" s="14" t="s">
        <v>7</v>
      </c>
      <c r="C15" s="17">
        <f>+M12</f>
        <v>0</v>
      </c>
      <c r="D15" s="22"/>
    </row>
    <row r="16" spans="2:18" ht="15.6" x14ac:dyDescent="0.25">
      <c r="B16" s="14" t="s">
        <v>3</v>
      </c>
      <c r="C16" s="18">
        <f>+C14+C15</f>
        <v>495000000</v>
      </c>
      <c r="D16" s="23"/>
    </row>
    <row r="18" spans="1:18" x14ac:dyDescent="0.25">
      <c r="A18" s="25"/>
      <c r="B18" s="25"/>
      <c r="C18" s="25"/>
      <c r="D18" s="25"/>
      <c r="E18" s="25"/>
      <c r="F18" s="25"/>
      <c r="G18" s="25"/>
      <c r="H18" s="25"/>
      <c r="I18" s="25"/>
      <c r="J18" s="25"/>
      <c r="K18" s="25"/>
      <c r="L18" s="25"/>
      <c r="M18" s="25"/>
      <c r="N18" s="25"/>
      <c r="O18" s="25"/>
      <c r="P18" s="25"/>
      <c r="Q18" s="25"/>
    </row>
    <row r="20" spans="1:18" ht="29.25" customHeight="1" x14ac:dyDescent="0.25">
      <c r="B20" s="1" t="s">
        <v>215</v>
      </c>
      <c r="C20" s="159" t="s">
        <v>214</v>
      </c>
      <c r="D20" s="159"/>
      <c r="E20" s="159"/>
      <c r="F20" s="159"/>
      <c r="G20" s="159"/>
      <c r="H20" s="159"/>
      <c r="I20" s="159"/>
      <c r="J20" s="159"/>
      <c r="K20" s="159"/>
      <c r="L20" s="159"/>
      <c r="M20" s="159"/>
      <c r="N20" s="159"/>
      <c r="O20" s="2"/>
      <c r="R20" s="2"/>
    </row>
    <row r="21" spans="1:18" ht="15" customHeight="1" x14ac:dyDescent="0.25">
      <c r="B21" s="5"/>
      <c r="C21" s="6"/>
      <c r="D21" s="6"/>
      <c r="E21" s="6"/>
      <c r="F21" s="6"/>
      <c r="G21" s="6"/>
      <c r="H21" s="6"/>
      <c r="I21" s="6"/>
      <c r="J21" s="6"/>
      <c r="K21" s="6"/>
      <c r="L21" s="6"/>
      <c r="M21" s="6"/>
      <c r="N21" s="6"/>
      <c r="O21" s="6"/>
      <c r="R21" s="6"/>
    </row>
    <row r="22" spans="1:18" ht="16.5" customHeight="1" x14ac:dyDescent="0.25">
      <c r="B22" s="160" t="s">
        <v>0</v>
      </c>
      <c r="C22" s="151" t="s">
        <v>13</v>
      </c>
      <c r="D22" s="152"/>
      <c r="E22" s="152"/>
      <c r="F22" s="153"/>
      <c r="G22" s="151" t="s">
        <v>2</v>
      </c>
      <c r="H22" s="152"/>
      <c r="I22" s="152"/>
      <c r="J22" s="152"/>
      <c r="K22" s="152"/>
      <c r="L22" s="152"/>
      <c r="M22" s="153"/>
      <c r="N22" s="154" t="s">
        <v>3</v>
      </c>
      <c r="O22" s="7"/>
      <c r="P22" s="158" t="s">
        <v>11</v>
      </c>
      <c r="Q22" s="158"/>
      <c r="R22" s="7"/>
    </row>
    <row r="23" spans="1:18" ht="31.5" customHeight="1" x14ac:dyDescent="0.25">
      <c r="B23" s="160"/>
      <c r="C23" s="20" t="s">
        <v>9</v>
      </c>
      <c r="D23" s="20" t="s">
        <v>10</v>
      </c>
      <c r="E23" s="20" t="s">
        <v>1</v>
      </c>
      <c r="F23" s="20" t="s">
        <v>16</v>
      </c>
      <c r="G23" s="20" t="s">
        <v>14</v>
      </c>
      <c r="H23" s="24" t="s">
        <v>15</v>
      </c>
      <c r="I23" s="20" t="s">
        <v>18</v>
      </c>
      <c r="J23" s="24" t="s">
        <v>17</v>
      </c>
      <c r="K23" s="20" t="s">
        <v>19</v>
      </c>
      <c r="L23" s="24" t="s">
        <v>20</v>
      </c>
      <c r="M23" s="20" t="s">
        <v>4</v>
      </c>
      <c r="N23" s="154"/>
      <c r="O23" s="7"/>
      <c r="P23" s="8" t="s">
        <v>26</v>
      </c>
      <c r="Q23" s="8" t="s">
        <v>5</v>
      </c>
      <c r="R23" s="7"/>
    </row>
    <row r="24" spans="1:18" ht="45" x14ac:dyDescent="0.25">
      <c r="B24" s="21" t="s">
        <v>218</v>
      </c>
      <c r="C24" s="9">
        <v>0</v>
      </c>
      <c r="D24" s="9">
        <v>0</v>
      </c>
      <c r="E24" s="9">
        <v>0</v>
      </c>
      <c r="F24" s="27">
        <f>+C24+D24+E24</f>
        <v>0</v>
      </c>
      <c r="G24" s="9">
        <v>0</v>
      </c>
      <c r="H24" s="9"/>
      <c r="I24" s="9">
        <v>0</v>
      </c>
      <c r="J24" s="9"/>
      <c r="K24" s="9">
        <v>0</v>
      </c>
      <c r="L24" s="9"/>
      <c r="M24" s="9">
        <f>+G24+I24+K24</f>
        <v>0</v>
      </c>
      <c r="N24" s="30">
        <f>+F24+M24</f>
        <v>0</v>
      </c>
      <c r="O24" s="11"/>
      <c r="P24" s="12"/>
      <c r="Q24" s="13"/>
      <c r="R24" s="11"/>
    </row>
    <row r="25" spans="1:18" ht="27.6" x14ac:dyDescent="0.25">
      <c r="B25" s="21" t="s">
        <v>219</v>
      </c>
      <c r="C25" s="28">
        <v>450000000</v>
      </c>
      <c r="D25" s="9">
        <v>0</v>
      </c>
      <c r="E25" s="9">
        <v>0</v>
      </c>
      <c r="F25" s="27">
        <f>+C25+D25+E25</f>
        <v>450000000</v>
      </c>
      <c r="G25" s="9">
        <v>0</v>
      </c>
      <c r="H25" s="9"/>
      <c r="I25" s="9">
        <v>0</v>
      </c>
      <c r="J25" s="9"/>
      <c r="K25" s="9">
        <v>0</v>
      </c>
      <c r="L25" s="9"/>
      <c r="M25" s="9">
        <f>+G25+I25+K25</f>
        <v>0</v>
      </c>
      <c r="N25" s="30">
        <f>+F25+M25</f>
        <v>450000000</v>
      </c>
      <c r="O25" s="11"/>
      <c r="P25" s="12" t="s">
        <v>62</v>
      </c>
      <c r="Q25" s="13">
        <v>4</v>
      </c>
      <c r="R25" s="11"/>
    </row>
    <row r="26" spans="1:18" ht="27.6" x14ac:dyDescent="0.25">
      <c r="B26" s="21" t="s">
        <v>220</v>
      </c>
      <c r="C26" s="28">
        <v>150000000</v>
      </c>
      <c r="D26" s="9">
        <v>0</v>
      </c>
      <c r="E26" s="9">
        <v>0</v>
      </c>
      <c r="F26" s="27">
        <f>+C26+D26+E26</f>
        <v>150000000</v>
      </c>
      <c r="G26" s="9">
        <v>0</v>
      </c>
      <c r="H26" s="9"/>
      <c r="I26" s="9">
        <v>0</v>
      </c>
      <c r="J26" s="9"/>
      <c r="K26" s="9">
        <v>0</v>
      </c>
      <c r="L26" s="9"/>
      <c r="M26" s="9">
        <f>+G26+I26+K26</f>
        <v>0</v>
      </c>
      <c r="N26" s="30">
        <f>+F26+M26</f>
        <v>150000000</v>
      </c>
      <c r="O26" s="11"/>
      <c r="P26" s="12" t="s">
        <v>221</v>
      </c>
      <c r="Q26" s="13">
        <v>7</v>
      </c>
      <c r="R26" s="11"/>
    </row>
    <row r="27" spans="1:18" ht="27.6" x14ac:dyDescent="0.25">
      <c r="B27" s="21" t="s">
        <v>222</v>
      </c>
      <c r="C27" s="28">
        <v>768424665</v>
      </c>
      <c r="D27" s="9">
        <v>0</v>
      </c>
      <c r="E27" s="9">
        <v>0</v>
      </c>
      <c r="F27" s="27">
        <f>+C27+D27+E27</f>
        <v>768424665</v>
      </c>
      <c r="G27" s="28">
        <v>51575345</v>
      </c>
      <c r="H27" s="28"/>
      <c r="I27" s="9">
        <v>0</v>
      </c>
      <c r="J27" s="9"/>
      <c r="K27" s="9">
        <v>0</v>
      </c>
      <c r="L27" s="9"/>
      <c r="M27" s="9">
        <f>+G27+I27+K27</f>
        <v>51575345</v>
      </c>
      <c r="N27" s="30">
        <f>+F27+M27</f>
        <v>820000010</v>
      </c>
      <c r="O27" s="11"/>
      <c r="P27" s="12" t="s">
        <v>221</v>
      </c>
      <c r="Q27" s="13">
        <v>180</v>
      </c>
      <c r="R27" s="11"/>
    </row>
    <row r="28" spans="1:18" ht="27.6" x14ac:dyDescent="0.25">
      <c r="B28" s="14" t="s">
        <v>6</v>
      </c>
      <c r="C28" s="15">
        <f>SUM(C24:C27)</f>
        <v>1368424665</v>
      </c>
      <c r="D28" s="15">
        <f>SUM(D24:D27)</f>
        <v>0</v>
      </c>
      <c r="E28" s="15">
        <f>SUM(E24:E27)</f>
        <v>0</v>
      </c>
      <c r="F28" s="15">
        <f>SUM(F24:F27)</f>
        <v>1368424665</v>
      </c>
      <c r="G28" s="15">
        <f>SUM(G24:G27)</f>
        <v>51575345</v>
      </c>
      <c r="I28" s="15">
        <f>SUM(I24:I27)</f>
        <v>0</v>
      </c>
      <c r="K28" s="15">
        <f>SUM(K24:K27)</f>
        <v>0</v>
      </c>
      <c r="M28" s="31">
        <f>SUM(M24:M27)</f>
        <v>51575345</v>
      </c>
      <c r="N28" s="31">
        <f>SUM(N24:N27)</f>
        <v>1420000010</v>
      </c>
      <c r="O28" s="16"/>
      <c r="P28" s="43" t="s">
        <v>62</v>
      </c>
      <c r="Q28" s="29">
        <f>+Q25</f>
        <v>4</v>
      </c>
      <c r="R28" s="16"/>
    </row>
    <row r="29" spans="1:18" ht="27.6" x14ac:dyDescent="0.25">
      <c r="P29" s="43" t="s">
        <v>221</v>
      </c>
      <c r="Q29" s="29">
        <f>+Q26+Q27</f>
        <v>187</v>
      </c>
    </row>
    <row r="30" spans="1:18" ht="15.6" x14ac:dyDescent="0.25">
      <c r="B30" s="14" t="s">
        <v>12</v>
      </c>
      <c r="C30" s="17">
        <f>F28</f>
        <v>1368424665</v>
      </c>
      <c r="D30" s="22"/>
    </row>
    <row r="31" spans="1:18" ht="15.6" x14ac:dyDescent="0.25">
      <c r="B31" s="14" t="s">
        <v>7</v>
      </c>
      <c r="C31" s="17">
        <f>+M28</f>
        <v>51575345</v>
      </c>
      <c r="D31" s="22"/>
    </row>
    <row r="32" spans="1:18" ht="15.6" x14ac:dyDescent="0.25">
      <c r="B32" s="14" t="s">
        <v>3</v>
      </c>
      <c r="C32" s="18">
        <f>+C30+C31</f>
        <v>1420000010</v>
      </c>
      <c r="D32" s="23"/>
    </row>
    <row r="34" spans="1:18" x14ac:dyDescent="0.25">
      <c r="A34" s="25"/>
      <c r="B34" s="25"/>
      <c r="C34" s="25"/>
      <c r="D34" s="25"/>
      <c r="E34" s="25"/>
      <c r="F34" s="25"/>
      <c r="G34" s="25"/>
      <c r="H34" s="25"/>
      <c r="I34" s="25"/>
      <c r="J34" s="25"/>
      <c r="K34" s="25"/>
      <c r="L34" s="25"/>
      <c r="M34" s="25"/>
      <c r="N34" s="25"/>
      <c r="O34" s="25"/>
      <c r="P34" s="25"/>
      <c r="Q34" s="25"/>
    </row>
    <row r="36" spans="1:18" ht="29.25" customHeight="1" x14ac:dyDescent="0.25">
      <c r="B36" s="1" t="s">
        <v>216</v>
      </c>
      <c r="C36" s="159" t="s">
        <v>223</v>
      </c>
      <c r="D36" s="159"/>
      <c r="E36" s="159"/>
      <c r="F36" s="159"/>
      <c r="G36" s="159"/>
      <c r="H36" s="159"/>
      <c r="I36" s="159"/>
      <c r="J36" s="159"/>
      <c r="K36" s="159"/>
      <c r="L36" s="159"/>
      <c r="M36" s="159"/>
      <c r="N36" s="159"/>
      <c r="O36" s="2"/>
      <c r="R36" s="2"/>
    </row>
    <row r="37" spans="1:18" ht="15" customHeight="1" x14ac:dyDescent="0.25">
      <c r="B37" s="5"/>
      <c r="C37" s="6"/>
      <c r="D37" s="6"/>
      <c r="E37" s="6"/>
      <c r="F37" s="6"/>
      <c r="G37" s="6"/>
      <c r="H37" s="6"/>
      <c r="I37" s="6"/>
      <c r="J37" s="6"/>
      <c r="K37" s="6"/>
      <c r="L37" s="6"/>
      <c r="M37" s="6"/>
      <c r="N37" s="6"/>
      <c r="O37" s="6"/>
      <c r="R37" s="6"/>
    </row>
    <row r="38" spans="1:18" ht="16.5" customHeight="1" x14ac:dyDescent="0.25">
      <c r="B38" s="160" t="s">
        <v>0</v>
      </c>
      <c r="C38" s="151" t="s">
        <v>13</v>
      </c>
      <c r="D38" s="152"/>
      <c r="E38" s="152"/>
      <c r="F38" s="153"/>
      <c r="G38" s="151" t="s">
        <v>2</v>
      </c>
      <c r="H38" s="152"/>
      <c r="I38" s="152"/>
      <c r="J38" s="152"/>
      <c r="K38" s="152"/>
      <c r="L38" s="152"/>
      <c r="M38" s="153"/>
      <c r="N38" s="154" t="s">
        <v>3</v>
      </c>
      <c r="O38" s="7"/>
      <c r="P38" s="158" t="s">
        <v>11</v>
      </c>
      <c r="Q38" s="158"/>
      <c r="R38" s="7"/>
    </row>
    <row r="39" spans="1:18" ht="31.5" customHeight="1" x14ac:dyDescent="0.25">
      <c r="B39" s="160"/>
      <c r="C39" s="20" t="s">
        <v>9</v>
      </c>
      <c r="D39" s="20" t="s">
        <v>10</v>
      </c>
      <c r="E39" s="20" t="s">
        <v>1</v>
      </c>
      <c r="F39" s="20" t="s">
        <v>16</v>
      </c>
      <c r="G39" s="20" t="s">
        <v>14</v>
      </c>
      <c r="H39" s="24" t="s">
        <v>15</v>
      </c>
      <c r="I39" s="20" t="s">
        <v>18</v>
      </c>
      <c r="J39" s="24" t="s">
        <v>17</v>
      </c>
      <c r="K39" s="20" t="s">
        <v>19</v>
      </c>
      <c r="L39" s="24" t="s">
        <v>20</v>
      </c>
      <c r="M39" s="20" t="s">
        <v>4</v>
      </c>
      <c r="N39" s="154"/>
      <c r="O39" s="7"/>
      <c r="P39" s="8" t="s">
        <v>26</v>
      </c>
      <c r="Q39" s="8" t="s">
        <v>5</v>
      </c>
      <c r="R39" s="7"/>
    </row>
    <row r="40" spans="1:18" ht="41.4" x14ac:dyDescent="0.25">
      <c r="B40" s="21" t="s">
        <v>224</v>
      </c>
      <c r="C40" s="9">
        <v>0</v>
      </c>
      <c r="D40" s="9">
        <v>0</v>
      </c>
      <c r="E40" s="9">
        <v>0</v>
      </c>
      <c r="F40" s="27">
        <f>+C40+D40+E40</f>
        <v>0</v>
      </c>
      <c r="G40" s="9">
        <v>0</v>
      </c>
      <c r="H40" s="9"/>
      <c r="I40" s="9">
        <v>0</v>
      </c>
      <c r="J40" s="9"/>
      <c r="K40" s="9">
        <v>0</v>
      </c>
      <c r="L40" s="9"/>
      <c r="M40" s="9">
        <f>+G40+I40+K40</f>
        <v>0</v>
      </c>
      <c r="N40" s="30">
        <f>+F40+M40</f>
        <v>0</v>
      </c>
      <c r="O40" s="11"/>
      <c r="P40" s="12" t="s">
        <v>211</v>
      </c>
      <c r="Q40" s="13">
        <v>1</v>
      </c>
      <c r="R40" s="11"/>
    </row>
    <row r="41" spans="1:18" ht="30" x14ac:dyDescent="0.25">
      <c r="B41" s="21" t="s">
        <v>225</v>
      </c>
      <c r="C41" s="9">
        <v>0</v>
      </c>
      <c r="D41" s="9">
        <v>0</v>
      </c>
      <c r="E41" s="9">
        <v>0</v>
      </c>
      <c r="F41" s="27">
        <f>+C41+D41+E41</f>
        <v>0</v>
      </c>
      <c r="G41" s="9">
        <v>0</v>
      </c>
      <c r="H41" s="9"/>
      <c r="I41" s="9">
        <v>0</v>
      </c>
      <c r="J41" s="9"/>
      <c r="K41" s="9">
        <v>0</v>
      </c>
      <c r="L41" s="9"/>
      <c r="M41" s="9">
        <f>+G41+I41+K41</f>
        <v>0</v>
      </c>
      <c r="N41" s="30">
        <f>+F41+M41</f>
        <v>0</v>
      </c>
      <c r="O41" s="11"/>
      <c r="P41" s="12"/>
      <c r="Q41" s="13"/>
      <c r="R41" s="11"/>
    </row>
    <row r="42" spans="1:18" ht="15.6" x14ac:dyDescent="0.25">
      <c r="B42" s="14" t="s">
        <v>6</v>
      </c>
      <c r="C42" s="15">
        <f>SUM(C40:C41)</f>
        <v>0</v>
      </c>
      <c r="D42" s="15">
        <f>SUM(D40:D41)</f>
        <v>0</v>
      </c>
      <c r="E42" s="15">
        <f>SUM(E40:E41)</f>
        <v>0</v>
      </c>
      <c r="F42" s="15">
        <f>SUM(F40:F41)</f>
        <v>0</v>
      </c>
      <c r="G42" s="15">
        <f>SUM(G40:G41)</f>
        <v>0</v>
      </c>
      <c r="I42" s="15">
        <f>SUM(I40:I41)</f>
        <v>0</v>
      </c>
      <c r="K42" s="15">
        <f>SUM(K40:K41)</f>
        <v>0</v>
      </c>
      <c r="M42" s="31">
        <f>SUM(M40:M41)</f>
        <v>0</v>
      </c>
      <c r="N42" s="31">
        <f>SUM(N40:N41)</f>
        <v>0</v>
      </c>
      <c r="O42" s="16"/>
      <c r="Q42" s="29">
        <f>SUM(Q40:Q41)</f>
        <v>1</v>
      </c>
      <c r="R42" s="16"/>
    </row>
    <row r="44" spans="1:18" ht="15.6" x14ac:dyDescent="0.25">
      <c r="B44" s="14" t="s">
        <v>12</v>
      </c>
      <c r="C44" s="17">
        <f>F42</f>
        <v>0</v>
      </c>
      <c r="D44" s="22"/>
    </row>
    <row r="45" spans="1:18" ht="15.6" x14ac:dyDescent="0.25">
      <c r="B45" s="14" t="s">
        <v>7</v>
      </c>
      <c r="C45" s="17">
        <f>+M42</f>
        <v>0</v>
      </c>
      <c r="D45" s="22"/>
    </row>
    <row r="46" spans="1:18" ht="15.6" x14ac:dyDescent="0.25">
      <c r="B46" s="14" t="s">
        <v>3</v>
      </c>
      <c r="C46" s="18">
        <f>+C44+C45</f>
        <v>0</v>
      </c>
      <c r="D46" s="23"/>
    </row>
    <row r="48" spans="1:18" x14ac:dyDescent="0.25">
      <c r="A48" s="25"/>
      <c r="B48" s="25"/>
      <c r="C48" s="25"/>
      <c r="D48" s="25"/>
      <c r="E48" s="25"/>
      <c r="F48" s="25"/>
      <c r="G48" s="25"/>
      <c r="H48" s="25"/>
      <c r="I48" s="25"/>
      <c r="J48" s="25"/>
      <c r="K48" s="25"/>
      <c r="L48" s="25"/>
      <c r="M48" s="25"/>
      <c r="N48" s="25"/>
      <c r="O48" s="25"/>
      <c r="P48" s="25"/>
      <c r="Q48" s="25"/>
    </row>
    <row r="50" spans="1:18" ht="29.25" customHeight="1" x14ac:dyDescent="0.25">
      <c r="B50" s="1" t="s">
        <v>217</v>
      </c>
      <c r="C50" s="159" t="s">
        <v>226</v>
      </c>
      <c r="D50" s="159"/>
      <c r="E50" s="159"/>
      <c r="F50" s="159"/>
      <c r="G50" s="159"/>
      <c r="H50" s="159"/>
      <c r="I50" s="159"/>
      <c r="J50" s="159"/>
      <c r="K50" s="159"/>
      <c r="L50" s="159"/>
      <c r="M50" s="159"/>
      <c r="N50" s="159"/>
      <c r="O50" s="2"/>
      <c r="R50" s="2"/>
    </row>
    <row r="51" spans="1:18" ht="15" customHeight="1" x14ac:dyDescent="0.25">
      <c r="B51" s="5"/>
      <c r="C51" s="6"/>
      <c r="D51" s="6"/>
      <c r="E51" s="6"/>
      <c r="F51" s="6"/>
      <c r="G51" s="6"/>
      <c r="H51" s="6"/>
      <c r="I51" s="6"/>
      <c r="J51" s="6"/>
      <c r="K51" s="6"/>
      <c r="L51" s="6"/>
      <c r="M51" s="6"/>
      <c r="N51" s="6"/>
      <c r="O51" s="6"/>
      <c r="R51" s="6"/>
    </row>
    <row r="52" spans="1:18" ht="16.5" customHeight="1" x14ac:dyDescent="0.25">
      <c r="B52" s="160" t="s">
        <v>0</v>
      </c>
      <c r="C52" s="151" t="s">
        <v>13</v>
      </c>
      <c r="D52" s="152"/>
      <c r="E52" s="152"/>
      <c r="F52" s="153"/>
      <c r="G52" s="151" t="s">
        <v>2</v>
      </c>
      <c r="H52" s="152"/>
      <c r="I52" s="152"/>
      <c r="J52" s="152"/>
      <c r="K52" s="152"/>
      <c r="L52" s="152"/>
      <c r="M52" s="153"/>
      <c r="N52" s="154" t="s">
        <v>3</v>
      </c>
      <c r="O52" s="7"/>
      <c r="P52" s="158" t="s">
        <v>11</v>
      </c>
      <c r="Q52" s="158"/>
      <c r="R52" s="7"/>
    </row>
    <row r="53" spans="1:18" ht="31.5" customHeight="1" x14ac:dyDescent="0.25">
      <c r="B53" s="160"/>
      <c r="C53" s="20" t="s">
        <v>9</v>
      </c>
      <c r="D53" s="20" t="s">
        <v>10</v>
      </c>
      <c r="E53" s="20" t="s">
        <v>1</v>
      </c>
      <c r="F53" s="20" t="s">
        <v>16</v>
      </c>
      <c r="G53" s="20" t="s">
        <v>14</v>
      </c>
      <c r="H53" s="24" t="s">
        <v>15</v>
      </c>
      <c r="I53" s="20" t="s">
        <v>18</v>
      </c>
      <c r="J53" s="24" t="s">
        <v>17</v>
      </c>
      <c r="K53" s="20" t="s">
        <v>19</v>
      </c>
      <c r="L53" s="24" t="s">
        <v>20</v>
      </c>
      <c r="M53" s="20" t="s">
        <v>4</v>
      </c>
      <c r="N53" s="154"/>
      <c r="O53" s="7"/>
      <c r="P53" s="8" t="s">
        <v>26</v>
      </c>
      <c r="Q53" s="8" t="s">
        <v>5</v>
      </c>
      <c r="R53" s="7"/>
    </row>
    <row r="54" spans="1:18" ht="30" x14ac:dyDescent="0.25">
      <c r="B54" s="21" t="s">
        <v>227</v>
      </c>
      <c r="C54" s="9">
        <v>0</v>
      </c>
      <c r="D54" s="9">
        <v>0</v>
      </c>
      <c r="E54" s="9">
        <v>0</v>
      </c>
      <c r="F54" s="27">
        <f>+C54+D54+E54</f>
        <v>0</v>
      </c>
      <c r="G54" s="9">
        <v>20000000</v>
      </c>
      <c r="H54" s="39" t="s">
        <v>230</v>
      </c>
      <c r="I54" s="9">
        <v>0</v>
      </c>
      <c r="J54" s="9"/>
      <c r="K54" s="9">
        <v>0</v>
      </c>
      <c r="L54" s="9"/>
      <c r="M54" s="9">
        <f>+G54+I54+K54</f>
        <v>20000000</v>
      </c>
      <c r="N54" s="30">
        <f>+F54+M54</f>
        <v>20000000</v>
      </c>
      <c r="O54" s="11"/>
      <c r="P54" s="12" t="s">
        <v>229</v>
      </c>
      <c r="Q54" s="13">
        <v>200</v>
      </c>
      <c r="R54" s="11"/>
    </row>
    <row r="55" spans="1:18" ht="75" x14ac:dyDescent="0.25">
      <c r="B55" s="21" t="s">
        <v>228</v>
      </c>
      <c r="C55" s="9">
        <v>0</v>
      </c>
      <c r="D55" s="9">
        <v>0</v>
      </c>
      <c r="E55" s="9">
        <v>0</v>
      </c>
      <c r="F55" s="27">
        <f>+C55+D55+E55</f>
        <v>0</v>
      </c>
      <c r="G55" s="28">
        <v>272000000</v>
      </c>
      <c r="H55" s="28"/>
      <c r="I55" s="9">
        <v>0</v>
      </c>
      <c r="J55" s="9"/>
      <c r="K55" s="9">
        <v>0</v>
      </c>
      <c r="L55" s="9"/>
      <c r="M55" s="9">
        <f>+G55+I55+K55</f>
        <v>272000000</v>
      </c>
      <c r="N55" s="30">
        <f>+F55+M55</f>
        <v>272000000</v>
      </c>
      <c r="O55" s="11"/>
      <c r="P55" s="12" t="s">
        <v>221</v>
      </c>
      <c r="Q55" s="13">
        <v>26</v>
      </c>
      <c r="R55" s="11"/>
    </row>
    <row r="56" spans="1:18" ht="30" x14ac:dyDescent="0.25">
      <c r="B56" s="21" t="s">
        <v>231</v>
      </c>
      <c r="C56" s="9">
        <v>0</v>
      </c>
      <c r="D56" s="9">
        <v>0</v>
      </c>
      <c r="E56" s="9">
        <v>0</v>
      </c>
      <c r="F56" s="27">
        <f>+C56+D56+E56</f>
        <v>0</v>
      </c>
      <c r="G56" s="9">
        <v>0</v>
      </c>
      <c r="H56" s="9"/>
      <c r="I56" s="9">
        <v>0</v>
      </c>
      <c r="J56" s="9"/>
      <c r="K56" s="9">
        <v>0</v>
      </c>
      <c r="L56" s="9"/>
      <c r="M56" s="9">
        <f>+G56+I56+K56</f>
        <v>0</v>
      </c>
      <c r="N56" s="30">
        <f>+F56+M56</f>
        <v>0</v>
      </c>
      <c r="O56" s="11"/>
      <c r="P56" s="12"/>
      <c r="Q56" s="13"/>
      <c r="R56" s="11"/>
    </row>
    <row r="57" spans="1:18" ht="15.6" x14ac:dyDescent="0.25">
      <c r="B57" s="14" t="s">
        <v>6</v>
      </c>
      <c r="C57" s="15">
        <f>SUM(C54:C56)</f>
        <v>0</v>
      </c>
      <c r="D57" s="15">
        <f>SUM(D54:D56)</f>
        <v>0</v>
      </c>
      <c r="E57" s="15">
        <f>SUM(E54:E56)</f>
        <v>0</v>
      </c>
      <c r="F57" s="15">
        <f>SUM(F54:F56)</f>
        <v>0</v>
      </c>
      <c r="G57" s="15">
        <f>SUM(G54:G56)</f>
        <v>292000000</v>
      </c>
      <c r="I57" s="15">
        <f>SUM(I54:I56)</f>
        <v>0</v>
      </c>
      <c r="K57" s="15">
        <f>SUM(K54:K56)</f>
        <v>0</v>
      </c>
      <c r="M57" s="31">
        <f>SUM(M54:M56)</f>
        <v>292000000</v>
      </c>
      <c r="N57" s="31">
        <f>SUM(N54:N56)</f>
        <v>292000000</v>
      </c>
      <c r="O57" s="16"/>
      <c r="Q57" s="29">
        <f>SUM(Q54:Q56)</f>
        <v>226</v>
      </c>
      <c r="R57" s="16"/>
    </row>
    <row r="59" spans="1:18" ht="15.6" x14ac:dyDescent="0.25">
      <c r="B59" s="14" t="s">
        <v>12</v>
      </c>
      <c r="C59" s="17">
        <f>F57</f>
        <v>0</v>
      </c>
      <c r="D59" s="22"/>
    </row>
    <row r="60" spans="1:18" ht="15.6" x14ac:dyDescent="0.25">
      <c r="B60" s="14" t="s">
        <v>7</v>
      </c>
      <c r="C60" s="17">
        <f>+M57</f>
        <v>292000000</v>
      </c>
      <c r="D60" s="22"/>
    </row>
    <row r="61" spans="1:18" ht="15.6" x14ac:dyDescent="0.25">
      <c r="B61" s="14" t="s">
        <v>3</v>
      </c>
      <c r="C61" s="18">
        <f>+C59+C60</f>
        <v>292000000</v>
      </c>
      <c r="D61" s="23"/>
    </row>
    <row r="63" spans="1:18" x14ac:dyDescent="0.25">
      <c r="A63" s="25"/>
      <c r="B63" s="25"/>
      <c r="C63" s="25"/>
      <c r="D63" s="25"/>
      <c r="E63" s="25"/>
      <c r="F63" s="25"/>
      <c r="G63" s="25"/>
      <c r="H63" s="25"/>
      <c r="I63" s="25"/>
      <c r="J63" s="25"/>
      <c r="K63" s="25"/>
      <c r="L63" s="25"/>
      <c r="M63" s="25"/>
      <c r="N63" s="25"/>
      <c r="O63" s="25"/>
      <c r="P63" s="25"/>
      <c r="Q63" s="25"/>
    </row>
  </sheetData>
  <mergeCells count="25">
    <mergeCell ref="C2:N2"/>
    <mergeCell ref="C4:N4"/>
    <mergeCell ref="B6:B7"/>
    <mergeCell ref="C6:F6"/>
    <mergeCell ref="G6:M6"/>
    <mergeCell ref="N6:N7"/>
    <mergeCell ref="P6:Q6"/>
    <mergeCell ref="C20:N20"/>
    <mergeCell ref="B22:B23"/>
    <mergeCell ref="C22:F22"/>
    <mergeCell ref="G22:M22"/>
    <mergeCell ref="N22:N23"/>
    <mergeCell ref="P22:Q22"/>
    <mergeCell ref="P52:Q52"/>
    <mergeCell ref="C36:N36"/>
    <mergeCell ref="B38:B39"/>
    <mergeCell ref="C38:F38"/>
    <mergeCell ref="G38:M38"/>
    <mergeCell ref="N38:N39"/>
    <mergeCell ref="P38:Q38"/>
    <mergeCell ref="C50:N50"/>
    <mergeCell ref="B52:B53"/>
    <mergeCell ref="C52:F52"/>
    <mergeCell ref="G52:M52"/>
    <mergeCell ref="N52:N5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2:R192"/>
  <sheetViews>
    <sheetView topLeftCell="A176" zoomScale="80" zoomScaleNormal="80" workbookViewId="0">
      <pane xSplit="2" topLeftCell="C1" activePane="topRight" state="frozen"/>
      <selection pane="topRight" activeCell="C188" sqref="C188"/>
    </sheetView>
  </sheetViews>
  <sheetFormatPr baseColWidth="10" defaultColWidth="11.44140625" defaultRowHeight="13.8" x14ac:dyDescent="0.25"/>
  <cols>
    <col min="1" max="1" width="9.33203125" style="3" customWidth="1"/>
    <col min="2" max="2" width="44.88671875" style="3" customWidth="1"/>
    <col min="3" max="7" width="20.6640625" style="3" customWidth="1"/>
    <col min="8" max="8" width="24.33203125" style="3" customWidth="1"/>
    <col min="9" max="13" width="20.6640625" style="3" customWidth="1"/>
    <col min="14" max="14" width="21.109375" style="3" customWidth="1"/>
    <col min="15" max="15" width="3.109375" style="3" customWidth="1"/>
    <col min="16" max="16" width="31.33203125" style="3" customWidth="1"/>
    <col min="17" max="17" width="16.33203125" style="3" customWidth="1"/>
    <col min="18" max="18" width="3.109375" style="3" customWidth="1"/>
    <col min="19" max="19" width="6.88671875" style="3" customWidth="1"/>
    <col min="20" max="16384" width="11.44140625" style="3"/>
  </cols>
  <sheetData>
    <row r="2" spans="2:18" ht="36" customHeight="1" x14ac:dyDescent="0.25">
      <c r="B2" s="1" t="s">
        <v>243</v>
      </c>
      <c r="C2" s="159" t="s">
        <v>245</v>
      </c>
      <c r="D2" s="159"/>
      <c r="E2" s="159"/>
      <c r="F2" s="159"/>
      <c r="G2" s="159"/>
      <c r="H2" s="159"/>
      <c r="I2" s="159"/>
      <c r="J2" s="159"/>
      <c r="K2" s="159"/>
      <c r="L2" s="159"/>
      <c r="M2" s="159"/>
      <c r="N2" s="159"/>
      <c r="O2" s="2"/>
      <c r="R2" s="2"/>
    </row>
    <row r="3" spans="2:18" x14ac:dyDescent="0.25">
      <c r="C3" s="4"/>
      <c r="D3" s="4"/>
      <c r="E3" s="4"/>
      <c r="F3" s="4"/>
      <c r="G3" s="4"/>
      <c r="H3" s="4"/>
      <c r="I3" s="4"/>
      <c r="J3" s="4"/>
      <c r="K3" s="4"/>
      <c r="L3" s="4"/>
      <c r="M3" s="4"/>
      <c r="N3" s="4"/>
      <c r="O3" s="4"/>
      <c r="R3" s="4"/>
    </row>
    <row r="4" spans="2:18" ht="29.25" customHeight="1" x14ac:dyDescent="0.25">
      <c r="B4" s="1" t="s">
        <v>244</v>
      </c>
      <c r="C4" s="159" t="s">
        <v>232</v>
      </c>
      <c r="D4" s="159"/>
      <c r="E4" s="159"/>
      <c r="F4" s="159"/>
      <c r="G4" s="159"/>
      <c r="H4" s="159"/>
      <c r="I4" s="159"/>
      <c r="J4" s="159"/>
      <c r="K4" s="159"/>
      <c r="L4" s="159"/>
      <c r="M4" s="159"/>
      <c r="N4" s="159"/>
      <c r="O4" s="2"/>
      <c r="R4" s="2"/>
    </row>
    <row r="5" spans="2:18" ht="15" customHeight="1" x14ac:dyDescent="0.25">
      <c r="B5" s="5"/>
      <c r="C5" s="6"/>
      <c r="D5" s="6"/>
      <c r="E5" s="6"/>
      <c r="F5" s="6"/>
      <c r="G5" s="6"/>
      <c r="H5" s="6"/>
      <c r="I5" s="6"/>
      <c r="J5" s="6"/>
      <c r="K5" s="6"/>
      <c r="L5" s="6"/>
      <c r="M5" s="6"/>
      <c r="N5" s="6"/>
      <c r="O5" s="6"/>
      <c r="R5" s="6"/>
    </row>
    <row r="6" spans="2:18" ht="16.5" customHeight="1" x14ac:dyDescent="0.25">
      <c r="B6" s="160" t="s">
        <v>0</v>
      </c>
      <c r="C6" s="151" t="s">
        <v>13</v>
      </c>
      <c r="D6" s="152"/>
      <c r="E6" s="152"/>
      <c r="F6" s="153"/>
      <c r="G6" s="151" t="s">
        <v>2</v>
      </c>
      <c r="H6" s="152"/>
      <c r="I6" s="152"/>
      <c r="J6" s="152"/>
      <c r="K6" s="152"/>
      <c r="L6" s="152"/>
      <c r="M6" s="153"/>
      <c r="N6" s="154" t="s">
        <v>3</v>
      </c>
      <c r="O6" s="7"/>
      <c r="P6" s="158" t="s">
        <v>11</v>
      </c>
      <c r="Q6" s="158"/>
      <c r="R6" s="7"/>
    </row>
    <row r="7" spans="2:18" ht="31.5" customHeight="1" x14ac:dyDescent="0.25">
      <c r="B7" s="160"/>
      <c r="C7" s="20" t="s">
        <v>9</v>
      </c>
      <c r="D7" s="20" t="s">
        <v>10</v>
      </c>
      <c r="E7" s="20" t="s">
        <v>1</v>
      </c>
      <c r="F7" s="20" t="s">
        <v>16</v>
      </c>
      <c r="G7" s="20" t="s">
        <v>14</v>
      </c>
      <c r="H7" s="24" t="s">
        <v>15</v>
      </c>
      <c r="I7" s="20" t="s">
        <v>18</v>
      </c>
      <c r="J7" s="24" t="s">
        <v>17</v>
      </c>
      <c r="K7" s="20" t="s">
        <v>19</v>
      </c>
      <c r="L7" s="24" t="s">
        <v>20</v>
      </c>
      <c r="M7" s="20" t="s">
        <v>4</v>
      </c>
      <c r="N7" s="154"/>
      <c r="O7" s="7"/>
      <c r="P7" s="8" t="s">
        <v>26</v>
      </c>
      <c r="Q7" s="8" t="s">
        <v>5</v>
      </c>
      <c r="R7" s="7"/>
    </row>
    <row r="8" spans="2:18" ht="30" x14ac:dyDescent="0.25">
      <c r="B8" s="21" t="s">
        <v>233</v>
      </c>
      <c r="C8" s="9">
        <v>0</v>
      </c>
      <c r="D8" s="9">
        <v>0</v>
      </c>
      <c r="E8" s="9">
        <v>0</v>
      </c>
      <c r="F8" s="27">
        <f t="shared" ref="F8:F13" si="0">+C8+D8+E8</f>
        <v>0</v>
      </c>
      <c r="G8" s="9">
        <v>0</v>
      </c>
      <c r="H8" s="9"/>
      <c r="I8" s="9">
        <v>0</v>
      </c>
      <c r="J8" s="9"/>
      <c r="K8" s="9">
        <v>0</v>
      </c>
      <c r="L8" s="9"/>
      <c r="M8" s="9">
        <f t="shared" ref="M8:M13" si="1">+G8+I8+K8</f>
        <v>0</v>
      </c>
      <c r="N8" s="30">
        <f t="shared" ref="N8:N13" si="2">+F8+M8</f>
        <v>0</v>
      </c>
      <c r="O8" s="11"/>
      <c r="P8" s="12" t="s">
        <v>234</v>
      </c>
      <c r="Q8" s="32">
        <v>0.8</v>
      </c>
      <c r="R8" s="11"/>
    </row>
    <row r="9" spans="2:18" ht="30" x14ac:dyDescent="0.25">
      <c r="B9" s="21" t="s">
        <v>235</v>
      </c>
      <c r="C9" s="9">
        <v>0</v>
      </c>
      <c r="D9" s="9">
        <v>0</v>
      </c>
      <c r="E9" s="9">
        <v>0</v>
      </c>
      <c r="F9" s="27">
        <f t="shared" si="0"/>
        <v>0</v>
      </c>
      <c r="G9" s="9">
        <v>0</v>
      </c>
      <c r="H9" s="9"/>
      <c r="I9" s="9">
        <v>0</v>
      </c>
      <c r="J9" s="9"/>
      <c r="K9" s="9">
        <v>0</v>
      </c>
      <c r="L9" s="9"/>
      <c r="M9" s="9">
        <f t="shared" si="1"/>
        <v>0</v>
      </c>
      <c r="N9" s="30">
        <f t="shared" si="2"/>
        <v>0</v>
      </c>
      <c r="O9" s="11"/>
      <c r="P9" s="12"/>
      <c r="Q9" s="13"/>
      <c r="R9" s="11"/>
    </row>
    <row r="10" spans="2:18" ht="45" x14ac:dyDescent="0.25">
      <c r="B10" s="21" t="s">
        <v>236</v>
      </c>
      <c r="C10" s="9">
        <v>0</v>
      </c>
      <c r="D10" s="9">
        <v>0</v>
      </c>
      <c r="E10" s="9">
        <v>0</v>
      </c>
      <c r="F10" s="27">
        <f t="shared" si="0"/>
        <v>0</v>
      </c>
      <c r="G10" s="9">
        <v>0</v>
      </c>
      <c r="H10" s="9"/>
      <c r="I10" s="9">
        <v>0</v>
      </c>
      <c r="J10" s="9"/>
      <c r="K10" s="9">
        <v>0</v>
      </c>
      <c r="L10" s="9"/>
      <c r="M10" s="9">
        <f t="shared" si="1"/>
        <v>0</v>
      </c>
      <c r="N10" s="30">
        <f t="shared" si="2"/>
        <v>0</v>
      </c>
      <c r="O10" s="11"/>
      <c r="P10" s="12"/>
      <c r="Q10" s="13"/>
      <c r="R10" s="11"/>
    </row>
    <row r="11" spans="2:18" ht="15" x14ac:dyDescent="0.25">
      <c r="B11" s="21" t="s">
        <v>237</v>
      </c>
      <c r="C11" s="9">
        <v>0</v>
      </c>
      <c r="D11" s="9">
        <v>0</v>
      </c>
      <c r="E11" s="9">
        <v>0</v>
      </c>
      <c r="F11" s="27">
        <f t="shared" si="0"/>
        <v>0</v>
      </c>
      <c r="G11" s="9">
        <v>0</v>
      </c>
      <c r="H11" s="9"/>
      <c r="I11" s="9">
        <v>0</v>
      </c>
      <c r="J11" s="9"/>
      <c r="K11" s="9">
        <v>0</v>
      </c>
      <c r="L11" s="9"/>
      <c r="M11" s="9">
        <f t="shared" si="1"/>
        <v>0</v>
      </c>
      <c r="N11" s="30">
        <f t="shared" si="2"/>
        <v>0</v>
      </c>
      <c r="O11" s="11"/>
      <c r="P11" s="12"/>
      <c r="Q11" s="13"/>
      <c r="R11" s="11"/>
    </row>
    <row r="12" spans="2:18" ht="41.4" x14ac:dyDescent="0.25">
      <c r="B12" s="21" t="s">
        <v>238</v>
      </c>
      <c r="C12" s="9">
        <v>0</v>
      </c>
      <c r="D12" s="9">
        <v>0</v>
      </c>
      <c r="E12" s="9">
        <v>0</v>
      </c>
      <c r="F12" s="27">
        <f t="shared" si="0"/>
        <v>0</v>
      </c>
      <c r="G12" s="9">
        <v>0</v>
      </c>
      <c r="H12" s="9"/>
      <c r="I12" s="9">
        <v>0</v>
      </c>
      <c r="J12" s="9"/>
      <c r="K12" s="9">
        <v>0</v>
      </c>
      <c r="L12" s="9"/>
      <c r="M12" s="9">
        <f t="shared" si="1"/>
        <v>0</v>
      </c>
      <c r="N12" s="30">
        <f t="shared" si="2"/>
        <v>0</v>
      </c>
      <c r="O12" s="11"/>
      <c r="P12" s="12" t="s">
        <v>239</v>
      </c>
      <c r="Q12" s="19" t="s">
        <v>240</v>
      </c>
      <c r="R12" s="11"/>
    </row>
    <row r="13" spans="2:18" ht="27.6" x14ac:dyDescent="0.25">
      <c r="B13" s="21" t="s">
        <v>241</v>
      </c>
      <c r="C13" s="9">
        <v>0</v>
      </c>
      <c r="D13" s="9">
        <v>0</v>
      </c>
      <c r="E13" s="9">
        <v>0</v>
      </c>
      <c r="F13" s="27">
        <f t="shared" si="0"/>
        <v>0</v>
      </c>
      <c r="G13" s="9">
        <v>0</v>
      </c>
      <c r="H13" s="9"/>
      <c r="I13" s="9">
        <v>0</v>
      </c>
      <c r="J13" s="9"/>
      <c r="K13" s="9">
        <v>0</v>
      </c>
      <c r="L13" s="9"/>
      <c r="M13" s="9">
        <f t="shared" si="1"/>
        <v>0</v>
      </c>
      <c r="N13" s="30">
        <f t="shared" si="2"/>
        <v>0</v>
      </c>
      <c r="O13" s="11"/>
      <c r="P13" s="12" t="s">
        <v>242</v>
      </c>
      <c r="Q13" s="19" t="s">
        <v>240</v>
      </c>
      <c r="R13" s="11"/>
    </row>
    <row r="14" spans="2:18" ht="15.6" x14ac:dyDescent="0.25">
      <c r="B14" s="14" t="s">
        <v>6</v>
      </c>
      <c r="C14" s="15">
        <f>SUM(C8:C13)</f>
        <v>0</v>
      </c>
      <c r="D14" s="15">
        <f>SUM(D8:D13)</f>
        <v>0</v>
      </c>
      <c r="E14" s="15">
        <f>SUM(E8:E13)</f>
        <v>0</v>
      </c>
      <c r="F14" s="15">
        <f>SUM(F8:F13)</f>
        <v>0</v>
      </c>
      <c r="G14" s="15">
        <f>SUM(G8:G13)</f>
        <v>0</v>
      </c>
      <c r="I14" s="15">
        <f>SUM(I8:I13)</f>
        <v>0</v>
      </c>
      <c r="K14" s="15">
        <f>SUM(K8:K13)</f>
        <v>0</v>
      </c>
      <c r="M14" s="31">
        <f>SUM(M8:M13)</f>
        <v>0</v>
      </c>
      <c r="N14" s="31">
        <f>SUM(N8:N13)</f>
        <v>0</v>
      </c>
      <c r="O14" s="16"/>
      <c r="Q14" s="29"/>
      <c r="R14" s="16"/>
    </row>
    <row r="16" spans="2:18" ht="15.6" x14ac:dyDescent="0.25">
      <c r="B16" s="14" t="s">
        <v>12</v>
      </c>
      <c r="C16" s="17">
        <f>F14</f>
        <v>0</v>
      </c>
      <c r="D16" s="22"/>
    </row>
    <row r="17" spans="1:18" ht="15.6" x14ac:dyDescent="0.25">
      <c r="B17" s="14" t="s">
        <v>7</v>
      </c>
      <c r="C17" s="17">
        <f>+M14</f>
        <v>0</v>
      </c>
      <c r="D17" s="22"/>
    </row>
    <row r="18" spans="1:18" ht="15.6" x14ac:dyDescent="0.25">
      <c r="B18" s="14" t="s">
        <v>3</v>
      </c>
      <c r="C18" s="18">
        <f>+C16+C17</f>
        <v>0</v>
      </c>
      <c r="D18" s="23"/>
    </row>
    <row r="20" spans="1:18" x14ac:dyDescent="0.25">
      <c r="A20" s="25"/>
      <c r="B20" s="25"/>
      <c r="C20" s="25"/>
      <c r="D20" s="25"/>
      <c r="E20" s="25"/>
      <c r="F20" s="25"/>
      <c r="G20" s="25"/>
      <c r="H20" s="25"/>
      <c r="I20" s="25"/>
      <c r="J20" s="25"/>
      <c r="K20" s="25"/>
      <c r="L20" s="25"/>
      <c r="M20" s="25"/>
      <c r="N20" s="25"/>
      <c r="O20" s="25"/>
      <c r="P20" s="25"/>
      <c r="Q20" s="25"/>
    </row>
    <row r="22" spans="1:18" ht="29.25" customHeight="1" x14ac:dyDescent="0.25">
      <c r="B22" s="1" t="s">
        <v>246</v>
      </c>
      <c r="C22" s="159" t="s">
        <v>267</v>
      </c>
      <c r="D22" s="159"/>
      <c r="E22" s="159"/>
      <c r="F22" s="159"/>
      <c r="G22" s="159"/>
      <c r="H22" s="159"/>
      <c r="I22" s="159"/>
      <c r="J22" s="159"/>
      <c r="K22" s="159"/>
      <c r="L22" s="159"/>
      <c r="M22" s="159"/>
      <c r="N22" s="159"/>
      <c r="O22" s="2"/>
      <c r="R22" s="2"/>
    </row>
    <row r="23" spans="1:18" ht="15" customHeight="1" x14ac:dyDescent="0.25">
      <c r="B23" s="5"/>
      <c r="C23" s="6"/>
      <c r="D23" s="6"/>
      <c r="E23" s="6"/>
      <c r="F23" s="6"/>
      <c r="G23" s="6"/>
      <c r="H23" s="6"/>
      <c r="I23" s="6"/>
      <c r="J23" s="6"/>
      <c r="K23" s="6"/>
      <c r="L23" s="6"/>
      <c r="M23" s="6"/>
      <c r="N23" s="6"/>
      <c r="O23" s="6"/>
      <c r="R23" s="6"/>
    </row>
    <row r="24" spans="1:18" ht="16.5" customHeight="1" x14ac:dyDescent="0.25">
      <c r="B24" s="160" t="s">
        <v>0</v>
      </c>
      <c r="C24" s="151" t="s">
        <v>13</v>
      </c>
      <c r="D24" s="152"/>
      <c r="E24" s="152"/>
      <c r="F24" s="153"/>
      <c r="G24" s="151" t="s">
        <v>2</v>
      </c>
      <c r="H24" s="152"/>
      <c r="I24" s="152"/>
      <c r="J24" s="152"/>
      <c r="K24" s="152"/>
      <c r="L24" s="152"/>
      <c r="M24" s="153"/>
      <c r="N24" s="154" t="s">
        <v>3</v>
      </c>
      <c r="O24" s="7"/>
      <c r="P24" s="158" t="s">
        <v>11</v>
      </c>
      <c r="Q24" s="158"/>
      <c r="R24" s="7"/>
    </row>
    <row r="25" spans="1:18" ht="31.5" customHeight="1" x14ac:dyDescent="0.25">
      <c r="B25" s="160"/>
      <c r="C25" s="20" t="s">
        <v>9</v>
      </c>
      <c r="D25" s="20" t="s">
        <v>10</v>
      </c>
      <c r="E25" s="20" t="s">
        <v>1</v>
      </c>
      <c r="F25" s="20" t="s">
        <v>16</v>
      </c>
      <c r="G25" s="20" t="s">
        <v>14</v>
      </c>
      <c r="H25" s="24" t="s">
        <v>15</v>
      </c>
      <c r="I25" s="20" t="s">
        <v>18</v>
      </c>
      <c r="J25" s="24" t="s">
        <v>17</v>
      </c>
      <c r="K25" s="20" t="s">
        <v>19</v>
      </c>
      <c r="L25" s="24" t="s">
        <v>20</v>
      </c>
      <c r="M25" s="20" t="s">
        <v>4</v>
      </c>
      <c r="N25" s="154"/>
      <c r="O25" s="7"/>
      <c r="P25" s="8" t="s">
        <v>26</v>
      </c>
      <c r="Q25" s="8" t="s">
        <v>5</v>
      </c>
      <c r="R25" s="7"/>
    </row>
    <row r="26" spans="1:18" ht="27.6" x14ac:dyDescent="0.25">
      <c r="B26" s="21" t="s">
        <v>266</v>
      </c>
      <c r="C26" s="9">
        <v>0</v>
      </c>
      <c r="D26" s="44">
        <v>150000000</v>
      </c>
      <c r="E26" s="9">
        <v>0</v>
      </c>
      <c r="F26" s="27">
        <f>+C26+D26+E26</f>
        <v>150000000</v>
      </c>
      <c r="G26" s="9">
        <v>0</v>
      </c>
      <c r="H26" s="9"/>
      <c r="I26" s="9">
        <v>0</v>
      </c>
      <c r="J26" s="9"/>
      <c r="K26" s="9">
        <v>0</v>
      </c>
      <c r="L26" s="9"/>
      <c r="M26" s="9">
        <f>+G26+I26+K26</f>
        <v>0</v>
      </c>
      <c r="N26" s="30">
        <f>+F26+M26</f>
        <v>150000000</v>
      </c>
      <c r="O26" s="11"/>
      <c r="P26" s="12" t="s">
        <v>268</v>
      </c>
      <c r="Q26" s="32">
        <v>0.7</v>
      </c>
      <c r="R26" s="11"/>
    </row>
    <row r="27" spans="1:18" ht="15" x14ac:dyDescent="0.25">
      <c r="B27" s="21" t="s">
        <v>269</v>
      </c>
      <c r="C27" s="9">
        <v>0</v>
      </c>
      <c r="D27" s="44">
        <v>350000000</v>
      </c>
      <c r="E27" s="9">
        <v>0</v>
      </c>
      <c r="F27" s="27">
        <f t="shared" ref="F27:F32" si="3">+C27+D27+E27</f>
        <v>350000000</v>
      </c>
      <c r="G27" s="9">
        <v>0</v>
      </c>
      <c r="H27" s="9"/>
      <c r="I27" s="9">
        <v>0</v>
      </c>
      <c r="J27" s="9"/>
      <c r="K27" s="9">
        <v>0</v>
      </c>
      <c r="L27" s="9"/>
      <c r="M27" s="9">
        <f t="shared" ref="M27:M32" si="4">+G27+I27+K27</f>
        <v>0</v>
      </c>
      <c r="N27" s="30">
        <f t="shared" ref="N27:N32" si="5">+F27+M27</f>
        <v>350000000</v>
      </c>
      <c r="O27" s="11"/>
      <c r="P27" s="12"/>
      <c r="Q27" s="13"/>
      <c r="R27" s="11"/>
    </row>
    <row r="28" spans="1:18" ht="45" x14ac:dyDescent="0.25">
      <c r="B28" s="21" t="s">
        <v>270</v>
      </c>
      <c r="C28" s="9">
        <v>0</v>
      </c>
      <c r="D28" s="9">
        <v>0</v>
      </c>
      <c r="E28" s="9">
        <v>0</v>
      </c>
      <c r="F28" s="27">
        <f t="shared" si="3"/>
        <v>0</v>
      </c>
      <c r="G28" s="9">
        <v>0</v>
      </c>
      <c r="H28" s="9"/>
      <c r="I28" s="9">
        <v>0</v>
      </c>
      <c r="J28" s="9"/>
      <c r="K28" s="9">
        <v>0</v>
      </c>
      <c r="L28" s="9"/>
      <c r="M28" s="9">
        <f t="shared" si="4"/>
        <v>0</v>
      </c>
      <c r="N28" s="30">
        <f t="shared" si="5"/>
        <v>0</v>
      </c>
      <c r="O28" s="11"/>
      <c r="P28" s="12"/>
      <c r="Q28" s="13"/>
      <c r="R28" s="11"/>
    </row>
    <row r="29" spans="1:18" ht="27.6" x14ac:dyDescent="0.25">
      <c r="B29" s="21" t="s">
        <v>271</v>
      </c>
      <c r="C29" s="9">
        <v>0</v>
      </c>
      <c r="D29" s="9">
        <v>0</v>
      </c>
      <c r="E29" s="9">
        <v>0</v>
      </c>
      <c r="F29" s="27">
        <f t="shared" si="3"/>
        <v>0</v>
      </c>
      <c r="G29" s="9">
        <v>0</v>
      </c>
      <c r="H29" s="9"/>
      <c r="I29" s="9">
        <v>0</v>
      </c>
      <c r="J29" s="9"/>
      <c r="K29" s="9">
        <v>0</v>
      </c>
      <c r="L29" s="9"/>
      <c r="M29" s="9">
        <f t="shared" si="4"/>
        <v>0</v>
      </c>
      <c r="N29" s="30">
        <f t="shared" si="5"/>
        <v>0</v>
      </c>
      <c r="O29" s="11"/>
      <c r="P29" s="12" t="s">
        <v>272</v>
      </c>
      <c r="Q29" s="32">
        <v>0.3</v>
      </c>
      <c r="R29" s="11"/>
    </row>
    <row r="30" spans="1:18" ht="15" x14ac:dyDescent="0.25">
      <c r="B30" s="21" t="s">
        <v>273</v>
      </c>
      <c r="C30" s="9">
        <v>0</v>
      </c>
      <c r="D30" s="9">
        <v>0</v>
      </c>
      <c r="E30" s="9">
        <v>0</v>
      </c>
      <c r="F30" s="27">
        <f t="shared" si="3"/>
        <v>0</v>
      </c>
      <c r="G30" s="9">
        <v>0</v>
      </c>
      <c r="H30" s="9"/>
      <c r="I30" s="9">
        <v>0</v>
      </c>
      <c r="J30" s="9"/>
      <c r="K30" s="9">
        <v>0</v>
      </c>
      <c r="L30" s="9"/>
      <c r="M30" s="9">
        <f t="shared" si="4"/>
        <v>0</v>
      </c>
      <c r="N30" s="30">
        <f t="shared" si="5"/>
        <v>0</v>
      </c>
      <c r="O30" s="11"/>
      <c r="P30" s="12"/>
      <c r="Q30" s="13"/>
      <c r="R30" s="11"/>
    </row>
    <row r="31" spans="1:18" ht="30" x14ac:dyDescent="0.25">
      <c r="B31" s="21" t="s">
        <v>274</v>
      </c>
      <c r="C31" s="9">
        <v>0</v>
      </c>
      <c r="D31" s="9">
        <v>0</v>
      </c>
      <c r="E31" s="9">
        <v>0</v>
      </c>
      <c r="F31" s="27">
        <f t="shared" si="3"/>
        <v>0</v>
      </c>
      <c r="G31" s="9">
        <v>0</v>
      </c>
      <c r="H31" s="9"/>
      <c r="I31" s="9">
        <v>0</v>
      </c>
      <c r="J31" s="9"/>
      <c r="K31" s="9">
        <v>0</v>
      </c>
      <c r="L31" s="9"/>
      <c r="M31" s="9">
        <f t="shared" si="4"/>
        <v>0</v>
      </c>
      <c r="N31" s="30">
        <f t="shared" si="5"/>
        <v>0</v>
      </c>
      <c r="O31" s="11"/>
      <c r="P31" s="12"/>
      <c r="Q31" s="13"/>
      <c r="R31" s="11"/>
    </row>
    <row r="32" spans="1:18" ht="41.4" x14ac:dyDescent="0.25">
      <c r="B32" s="21" t="s">
        <v>254</v>
      </c>
      <c r="C32" s="9">
        <v>0</v>
      </c>
      <c r="D32" s="9">
        <v>0</v>
      </c>
      <c r="E32" s="9">
        <v>0</v>
      </c>
      <c r="F32" s="27">
        <f t="shared" si="3"/>
        <v>0</v>
      </c>
      <c r="G32" s="9">
        <v>0</v>
      </c>
      <c r="H32" s="9"/>
      <c r="I32" s="9">
        <v>0</v>
      </c>
      <c r="J32" s="9"/>
      <c r="K32" s="9">
        <v>0</v>
      </c>
      <c r="L32" s="9"/>
      <c r="M32" s="9">
        <f t="shared" si="4"/>
        <v>0</v>
      </c>
      <c r="N32" s="30">
        <f t="shared" si="5"/>
        <v>0</v>
      </c>
      <c r="O32" s="11"/>
      <c r="P32" s="12" t="s">
        <v>239</v>
      </c>
      <c r="Q32" s="32">
        <v>1</v>
      </c>
      <c r="R32" s="11"/>
    </row>
    <row r="33" spans="1:18" ht="15.6" x14ac:dyDescent="0.25">
      <c r="B33" s="14" t="s">
        <v>6</v>
      </c>
      <c r="C33" s="15">
        <f>SUM(C26:C32)</f>
        <v>0</v>
      </c>
      <c r="D33" s="15">
        <f>SUM(D26:D32)</f>
        <v>500000000</v>
      </c>
      <c r="E33" s="15">
        <f>SUM(E26:E32)</f>
        <v>0</v>
      </c>
      <c r="F33" s="15">
        <f>SUM(F26:F32)</f>
        <v>500000000</v>
      </c>
      <c r="G33" s="15">
        <f>SUM(G26:G32)</f>
        <v>0</v>
      </c>
      <c r="I33" s="15">
        <f>SUM(I26:I32)</f>
        <v>0</v>
      </c>
      <c r="K33" s="15">
        <f>SUM(K26:K32)</f>
        <v>0</v>
      </c>
      <c r="M33" s="31">
        <f>SUM(M26:M32)</f>
        <v>0</v>
      </c>
      <c r="N33" s="31">
        <f>SUM(N26:N32)</f>
        <v>500000000</v>
      </c>
      <c r="O33" s="16"/>
      <c r="Q33" s="29"/>
      <c r="R33" s="16"/>
    </row>
    <row r="35" spans="1:18" ht="15.6" x14ac:dyDescent="0.25">
      <c r="B35" s="14" t="s">
        <v>12</v>
      </c>
      <c r="C35" s="17">
        <f>F33</f>
        <v>500000000</v>
      </c>
      <c r="D35" s="22"/>
    </row>
    <row r="36" spans="1:18" ht="15.6" x14ac:dyDescent="0.25">
      <c r="B36" s="14" t="s">
        <v>7</v>
      </c>
      <c r="C36" s="17">
        <f>+M33</f>
        <v>0</v>
      </c>
      <c r="D36" s="22"/>
    </row>
    <row r="37" spans="1:18" ht="15.6" x14ac:dyDescent="0.25">
      <c r="B37" s="14" t="s">
        <v>3</v>
      </c>
      <c r="C37" s="18">
        <f>+C35+C36</f>
        <v>500000000</v>
      </c>
      <c r="D37" s="23"/>
    </row>
    <row r="39" spans="1:18" x14ac:dyDescent="0.25">
      <c r="A39" s="25"/>
      <c r="B39" s="25"/>
      <c r="C39" s="25"/>
      <c r="D39" s="25"/>
      <c r="E39" s="25"/>
      <c r="F39" s="25"/>
      <c r="G39" s="25"/>
      <c r="H39" s="25"/>
      <c r="I39" s="25"/>
      <c r="J39" s="25"/>
      <c r="K39" s="25"/>
      <c r="L39" s="25"/>
      <c r="M39" s="25"/>
      <c r="N39" s="25"/>
      <c r="O39" s="25"/>
      <c r="P39" s="25"/>
      <c r="Q39" s="25"/>
    </row>
    <row r="41" spans="1:18" ht="29.25" customHeight="1" x14ac:dyDescent="0.25">
      <c r="B41" s="1" t="s">
        <v>247</v>
      </c>
      <c r="C41" s="159" t="s">
        <v>248</v>
      </c>
      <c r="D41" s="159"/>
      <c r="E41" s="159"/>
      <c r="F41" s="159"/>
      <c r="G41" s="159"/>
      <c r="H41" s="159"/>
      <c r="I41" s="159"/>
      <c r="J41" s="159"/>
      <c r="K41" s="159"/>
      <c r="L41" s="159"/>
      <c r="M41" s="159"/>
      <c r="N41" s="159"/>
      <c r="O41" s="2"/>
      <c r="R41" s="2"/>
    </row>
    <row r="42" spans="1:18" ht="15" customHeight="1" x14ac:dyDescent="0.25">
      <c r="B42" s="5"/>
      <c r="C42" s="6"/>
      <c r="D42" s="6"/>
      <c r="E42" s="6"/>
      <c r="F42" s="6"/>
      <c r="G42" s="6"/>
      <c r="H42" s="6"/>
      <c r="I42" s="6"/>
      <c r="J42" s="6"/>
      <c r="K42" s="6"/>
      <c r="L42" s="6"/>
      <c r="M42" s="6"/>
      <c r="N42" s="6"/>
      <c r="O42" s="6"/>
      <c r="R42" s="6"/>
    </row>
    <row r="43" spans="1:18" ht="16.5" customHeight="1" x14ac:dyDescent="0.25">
      <c r="B43" s="160" t="s">
        <v>0</v>
      </c>
      <c r="C43" s="151" t="s">
        <v>13</v>
      </c>
      <c r="D43" s="152"/>
      <c r="E43" s="152"/>
      <c r="F43" s="153"/>
      <c r="G43" s="151" t="s">
        <v>2</v>
      </c>
      <c r="H43" s="152"/>
      <c r="I43" s="152"/>
      <c r="J43" s="152"/>
      <c r="K43" s="152"/>
      <c r="L43" s="152"/>
      <c r="M43" s="153"/>
      <c r="N43" s="154" t="s">
        <v>3</v>
      </c>
      <c r="O43" s="7"/>
      <c r="P43" s="158" t="s">
        <v>11</v>
      </c>
      <c r="Q43" s="158"/>
      <c r="R43" s="7"/>
    </row>
    <row r="44" spans="1:18" ht="31.5" customHeight="1" x14ac:dyDescent="0.25">
      <c r="B44" s="160"/>
      <c r="C44" s="20" t="s">
        <v>9</v>
      </c>
      <c r="D44" s="20" t="s">
        <v>10</v>
      </c>
      <c r="E44" s="20" t="s">
        <v>1</v>
      </c>
      <c r="F44" s="20" t="s">
        <v>16</v>
      </c>
      <c r="G44" s="20" t="s">
        <v>14</v>
      </c>
      <c r="H44" s="24" t="s">
        <v>15</v>
      </c>
      <c r="I44" s="20" t="s">
        <v>18</v>
      </c>
      <c r="J44" s="24" t="s">
        <v>17</v>
      </c>
      <c r="K44" s="20" t="s">
        <v>19</v>
      </c>
      <c r="L44" s="24" t="s">
        <v>20</v>
      </c>
      <c r="M44" s="20" t="s">
        <v>4</v>
      </c>
      <c r="N44" s="154"/>
      <c r="O44" s="7"/>
      <c r="P44" s="8" t="s">
        <v>26</v>
      </c>
      <c r="Q44" s="8" t="s">
        <v>5</v>
      </c>
      <c r="R44" s="7"/>
    </row>
    <row r="45" spans="1:18" ht="45" x14ac:dyDescent="0.25">
      <c r="B45" s="21" t="s">
        <v>249</v>
      </c>
      <c r="C45" s="9">
        <v>0</v>
      </c>
      <c r="D45" s="28">
        <v>80000000</v>
      </c>
      <c r="E45" s="9">
        <v>0</v>
      </c>
      <c r="F45" s="27">
        <f>+C45+D45+E45</f>
        <v>80000000</v>
      </c>
      <c r="G45" s="9">
        <v>0</v>
      </c>
      <c r="H45" s="9"/>
      <c r="I45" s="9">
        <v>0</v>
      </c>
      <c r="J45" s="9"/>
      <c r="K45" s="9">
        <v>0</v>
      </c>
      <c r="L45" s="9"/>
      <c r="M45" s="9">
        <f>+G45+I45+K45</f>
        <v>0</v>
      </c>
      <c r="N45" s="30">
        <f>+F45+M45</f>
        <v>80000000</v>
      </c>
      <c r="O45" s="11"/>
      <c r="P45" s="12" t="s">
        <v>250</v>
      </c>
      <c r="Q45" s="13">
        <v>0.8</v>
      </c>
      <c r="R45" s="11"/>
    </row>
    <row r="46" spans="1:18" ht="75" x14ac:dyDescent="0.25">
      <c r="B46" s="21" t="s">
        <v>251</v>
      </c>
      <c r="C46" s="9">
        <v>0</v>
      </c>
      <c r="D46" s="28">
        <v>277000000</v>
      </c>
      <c r="E46" s="9">
        <v>0</v>
      </c>
      <c r="F46" s="27">
        <f>+C46+D46+E46</f>
        <v>277000000</v>
      </c>
      <c r="G46" s="9">
        <v>0</v>
      </c>
      <c r="H46" s="9"/>
      <c r="I46" s="9">
        <v>0</v>
      </c>
      <c r="J46" s="9"/>
      <c r="K46" s="9">
        <v>0</v>
      </c>
      <c r="L46" s="9"/>
      <c r="M46" s="9">
        <f>+G46+I46+K46</f>
        <v>0</v>
      </c>
      <c r="N46" s="30">
        <f>+F46+M46</f>
        <v>277000000</v>
      </c>
      <c r="O46" s="11"/>
      <c r="P46" s="12"/>
      <c r="Q46" s="13"/>
      <c r="R46" s="11"/>
    </row>
    <row r="47" spans="1:18" ht="30" x14ac:dyDescent="0.25">
      <c r="B47" s="21" t="s">
        <v>252</v>
      </c>
      <c r="C47" s="9">
        <v>0</v>
      </c>
      <c r="D47" s="28">
        <v>48000000</v>
      </c>
      <c r="E47" s="9">
        <v>0</v>
      </c>
      <c r="F47" s="27">
        <f>+C47+D47+E47</f>
        <v>48000000</v>
      </c>
      <c r="G47" s="9">
        <v>0</v>
      </c>
      <c r="H47" s="9"/>
      <c r="I47" s="9">
        <v>0</v>
      </c>
      <c r="J47" s="9"/>
      <c r="K47" s="9">
        <v>0</v>
      </c>
      <c r="L47" s="9"/>
      <c r="M47" s="9">
        <f>+G47+I47+K47</f>
        <v>0</v>
      </c>
      <c r="N47" s="30">
        <f>+F47+M47</f>
        <v>48000000</v>
      </c>
      <c r="O47" s="11"/>
      <c r="P47" s="12"/>
      <c r="Q47" s="13"/>
      <c r="R47" s="11"/>
    </row>
    <row r="48" spans="1:18" ht="15" x14ac:dyDescent="0.25">
      <c r="B48" s="21" t="s">
        <v>253</v>
      </c>
      <c r="C48" s="9">
        <v>0</v>
      </c>
      <c r="D48" s="9">
        <v>0</v>
      </c>
      <c r="E48" s="9">
        <v>0</v>
      </c>
      <c r="F48" s="27">
        <f>+C48+D48+E48</f>
        <v>0</v>
      </c>
      <c r="G48" s="9">
        <v>0</v>
      </c>
      <c r="H48" s="9"/>
      <c r="I48" s="9">
        <v>0</v>
      </c>
      <c r="J48" s="9"/>
      <c r="K48" s="9">
        <v>0</v>
      </c>
      <c r="L48" s="9"/>
      <c r="M48" s="9">
        <f>+G48+I48+K48</f>
        <v>0</v>
      </c>
      <c r="N48" s="30">
        <f>+F48+M48</f>
        <v>0</v>
      </c>
      <c r="O48" s="11"/>
      <c r="P48" s="12"/>
      <c r="Q48" s="13"/>
      <c r="R48" s="11"/>
    </row>
    <row r="49" spans="1:18" ht="41.4" x14ac:dyDescent="0.25">
      <c r="B49" s="21" t="s">
        <v>254</v>
      </c>
      <c r="C49" s="9">
        <v>0</v>
      </c>
      <c r="D49" s="9">
        <v>0</v>
      </c>
      <c r="E49" s="9">
        <v>0</v>
      </c>
      <c r="F49" s="27">
        <f>+C49+D49+E49</f>
        <v>0</v>
      </c>
      <c r="G49" s="9">
        <v>0</v>
      </c>
      <c r="H49" s="9"/>
      <c r="I49" s="9">
        <v>0</v>
      </c>
      <c r="J49" s="9"/>
      <c r="K49" s="9">
        <v>0</v>
      </c>
      <c r="L49" s="9"/>
      <c r="M49" s="9">
        <f>+G49+I49+K49</f>
        <v>0</v>
      </c>
      <c r="N49" s="30">
        <f>+F49+M49</f>
        <v>0</v>
      </c>
      <c r="O49" s="11"/>
      <c r="P49" s="12" t="s">
        <v>239</v>
      </c>
      <c r="Q49" s="19" t="s">
        <v>240</v>
      </c>
      <c r="R49" s="11"/>
    </row>
    <row r="50" spans="1:18" ht="15.6" x14ac:dyDescent="0.25">
      <c r="B50" s="14" t="s">
        <v>6</v>
      </c>
      <c r="C50" s="15">
        <f>SUM(C45:C49)</f>
        <v>0</v>
      </c>
      <c r="D50" s="15">
        <f>SUM(D45:D49)</f>
        <v>405000000</v>
      </c>
      <c r="E50" s="15">
        <f>SUM(E45:E49)</f>
        <v>0</v>
      </c>
      <c r="F50" s="15">
        <f>SUM(F45:F49)</f>
        <v>405000000</v>
      </c>
      <c r="G50" s="15">
        <f>SUM(G45:G49)</f>
        <v>0</v>
      </c>
      <c r="I50" s="15">
        <f>SUM(I45:I49)</f>
        <v>0</v>
      </c>
      <c r="K50" s="15">
        <f>SUM(K45:K49)</f>
        <v>0</v>
      </c>
      <c r="M50" s="31">
        <f>SUM(M45:M49)</f>
        <v>0</v>
      </c>
      <c r="N50" s="31">
        <f>SUM(N45:N49)</f>
        <v>405000000</v>
      </c>
      <c r="O50" s="16"/>
      <c r="Q50" s="29"/>
      <c r="R50" s="16"/>
    </row>
    <row r="52" spans="1:18" ht="15.6" x14ac:dyDescent="0.25">
      <c r="B52" s="14" t="s">
        <v>12</v>
      </c>
      <c r="C52" s="17">
        <f>F50</f>
        <v>405000000</v>
      </c>
      <c r="D52" s="22"/>
    </row>
    <row r="53" spans="1:18" ht="15.6" x14ac:dyDescent="0.25">
      <c r="B53" s="14" t="s">
        <v>7</v>
      </c>
      <c r="C53" s="17">
        <f>+M50</f>
        <v>0</v>
      </c>
      <c r="D53" s="22"/>
    </row>
    <row r="54" spans="1:18" ht="15.6" x14ac:dyDescent="0.25">
      <c r="B54" s="14" t="s">
        <v>3</v>
      </c>
      <c r="C54" s="18">
        <f>+C52+C53</f>
        <v>405000000</v>
      </c>
      <c r="D54" s="23"/>
    </row>
    <row r="56" spans="1:18" x14ac:dyDescent="0.25">
      <c r="A56" s="25"/>
      <c r="B56" s="25"/>
      <c r="C56" s="25"/>
      <c r="D56" s="25"/>
      <c r="E56" s="25"/>
      <c r="F56" s="25"/>
      <c r="G56" s="25"/>
      <c r="H56" s="25"/>
      <c r="I56" s="25"/>
      <c r="J56" s="25"/>
      <c r="K56" s="25"/>
      <c r="L56" s="25"/>
      <c r="M56" s="25"/>
      <c r="N56" s="25"/>
      <c r="O56" s="25"/>
      <c r="P56" s="25"/>
      <c r="Q56" s="25"/>
    </row>
    <row r="58" spans="1:18" ht="29.25" customHeight="1" x14ac:dyDescent="0.25">
      <c r="B58" s="1" t="s">
        <v>255</v>
      </c>
      <c r="C58" s="159" t="s">
        <v>256</v>
      </c>
      <c r="D58" s="159"/>
      <c r="E58" s="159"/>
      <c r="F58" s="159"/>
      <c r="G58" s="159"/>
      <c r="H58" s="159"/>
      <c r="I58" s="159"/>
      <c r="J58" s="159"/>
      <c r="K58" s="159"/>
      <c r="L58" s="159"/>
      <c r="M58" s="159"/>
      <c r="N58" s="159"/>
      <c r="O58" s="2"/>
      <c r="R58" s="2"/>
    </row>
    <row r="59" spans="1:18" ht="15" customHeight="1" x14ac:dyDescent="0.25">
      <c r="B59" s="5"/>
      <c r="C59" s="6"/>
      <c r="D59" s="6"/>
      <c r="E59" s="6"/>
      <c r="F59" s="6"/>
      <c r="G59" s="6"/>
      <c r="H59" s="6"/>
      <c r="I59" s="6"/>
      <c r="J59" s="6"/>
      <c r="K59" s="6"/>
      <c r="L59" s="6"/>
      <c r="M59" s="6"/>
      <c r="N59" s="6"/>
      <c r="O59" s="6"/>
      <c r="R59" s="6"/>
    </row>
    <row r="60" spans="1:18" ht="16.5" customHeight="1" x14ac:dyDescent="0.25">
      <c r="B60" s="160" t="s">
        <v>0</v>
      </c>
      <c r="C60" s="151" t="s">
        <v>13</v>
      </c>
      <c r="D60" s="152"/>
      <c r="E60" s="152"/>
      <c r="F60" s="153"/>
      <c r="G60" s="151" t="s">
        <v>2</v>
      </c>
      <c r="H60" s="152"/>
      <c r="I60" s="152"/>
      <c r="J60" s="152"/>
      <c r="K60" s="152"/>
      <c r="L60" s="152"/>
      <c r="M60" s="153"/>
      <c r="N60" s="154" t="s">
        <v>3</v>
      </c>
      <c r="O60" s="7"/>
      <c r="P60" s="158" t="s">
        <v>11</v>
      </c>
      <c r="Q60" s="158"/>
      <c r="R60" s="7"/>
    </row>
    <row r="61" spans="1:18" ht="31.5" customHeight="1" x14ac:dyDescent="0.25">
      <c r="B61" s="160"/>
      <c r="C61" s="20" t="s">
        <v>9</v>
      </c>
      <c r="D61" s="20" t="s">
        <v>10</v>
      </c>
      <c r="E61" s="20" t="s">
        <v>1</v>
      </c>
      <c r="F61" s="20" t="s">
        <v>16</v>
      </c>
      <c r="G61" s="20" t="s">
        <v>14</v>
      </c>
      <c r="H61" s="24" t="s">
        <v>15</v>
      </c>
      <c r="I61" s="20" t="s">
        <v>18</v>
      </c>
      <c r="J61" s="24" t="s">
        <v>17</v>
      </c>
      <c r="K61" s="20" t="s">
        <v>19</v>
      </c>
      <c r="L61" s="24" t="s">
        <v>20</v>
      </c>
      <c r="M61" s="20" t="s">
        <v>4</v>
      </c>
      <c r="N61" s="154"/>
      <c r="O61" s="7"/>
      <c r="P61" s="8" t="s">
        <v>26</v>
      </c>
      <c r="Q61" s="8" t="s">
        <v>5</v>
      </c>
      <c r="R61" s="7"/>
    </row>
    <row r="62" spans="1:18" ht="69" x14ac:dyDescent="0.25">
      <c r="A62" s="176" t="s">
        <v>292</v>
      </c>
      <c r="B62" s="21" t="s">
        <v>275</v>
      </c>
      <c r="C62" s="9">
        <v>0</v>
      </c>
      <c r="D62" s="9">
        <v>0</v>
      </c>
      <c r="E62" s="9">
        <v>0</v>
      </c>
      <c r="F62" s="27">
        <f>+C62+D62+E62</f>
        <v>0</v>
      </c>
      <c r="G62" s="9">
        <v>0</v>
      </c>
      <c r="H62" s="9"/>
      <c r="I62" s="9">
        <v>0</v>
      </c>
      <c r="J62" s="9"/>
      <c r="K62" s="9">
        <v>0</v>
      </c>
      <c r="L62" s="9"/>
      <c r="M62" s="9">
        <f>+G62+I62+K62</f>
        <v>0</v>
      </c>
      <c r="N62" s="30">
        <f>+F62+M62</f>
        <v>0</v>
      </c>
      <c r="O62" s="11"/>
      <c r="P62" s="12" t="s">
        <v>276</v>
      </c>
      <c r="Q62" s="32">
        <v>1</v>
      </c>
      <c r="R62" s="11"/>
    </row>
    <row r="63" spans="1:18" ht="15" x14ac:dyDescent="0.25">
      <c r="A63" s="176"/>
      <c r="B63" s="21" t="s">
        <v>277</v>
      </c>
      <c r="C63" s="9">
        <v>0</v>
      </c>
      <c r="D63" s="9">
        <v>0</v>
      </c>
      <c r="E63" s="9">
        <v>0</v>
      </c>
      <c r="F63" s="27">
        <f>+C63+D63+E63</f>
        <v>0</v>
      </c>
      <c r="G63" s="9">
        <v>0</v>
      </c>
      <c r="H63" s="9"/>
      <c r="I63" s="9">
        <v>0</v>
      </c>
      <c r="J63" s="9"/>
      <c r="K63" s="9">
        <v>0</v>
      </c>
      <c r="L63" s="9"/>
      <c r="M63" s="9">
        <f>+G63+I63+K63</f>
        <v>0</v>
      </c>
      <c r="N63" s="30">
        <f>+F63+M63</f>
        <v>0</v>
      </c>
      <c r="O63" s="11"/>
      <c r="P63" s="12"/>
      <c r="Q63" s="13"/>
      <c r="R63" s="11"/>
    </row>
    <row r="64" spans="1:18" ht="15" x14ac:dyDescent="0.25">
      <c r="A64" s="176"/>
      <c r="B64" s="21" t="s">
        <v>278</v>
      </c>
      <c r="C64" s="9">
        <v>0</v>
      </c>
      <c r="D64" s="9">
        <v>0</v>
      </c>
      <c r="E64" s="9">
        <v>0</v>
      </c>
      <c r="F64" s="27">
        <f>+C64+D64+E64</f>
        <v>0</v>
      </c>
      <c r="G64" s="9">
        <v>0</v>
      </c>
      <c r="H64" s="9"/>
      <c r="I64" s="9">
        <v>0</v>
      </c>
      <c r="J64" s="9"/>
      <c r="K64" s="9">
        <v>0</v>
      </c>
      <c r="L64" s="9"/>
      <c r="M64" s="9">
        <f>+G64+I64+K64</f>
        <v>0</v>
      </c>
      <c r="N64" s="30">
        <f>+F64+M64</f>
        <v>0</v>
      </c>
      <c r="O64" s="11"/>
      <c r="P64" s="12"/>
      <c r="Q64" s="13"/>
      <c r="R64" s="11"/>
    </row>
    <row r="65" spans="1:18" ht="15" x14ac:dyDescent="0.25">
      <c r="A65" s="176"/>
      <c r="B65" s="21" t="s">
        <v>279</v>
      </c>
      <c r="C65" s="9">
        <v>0</v>
      </c>
      <c r="D65" s="9">
        <v>0</v>
      </c>
      <c r="E65" s="9">
        <v>0</v>
      </c>
      <c r="F65" s="27">
        <f>+C65+D65+E65</f>
        <v>0</v>
      </c>
      <c r="G65" s="9">
        <v>0</v>
      </c>
      <c r="H65" s="9"/>
      <c r="I65" s="9">
        <v>0</v>
      </c>
      <c r="J65" s="9"/>
      <c r="K65" s="9">
        <v>0</v>
      </c>
      <c r="L65" s="9"/>
      <c r="M65" s="9">
        <f>+G65+I65+K65</f>
        <v>0</v>
      </c>
      <c r="N65" s="30">
        <f>+F65+M65</f>
        <v>0</v>
      </c>
      <c r="O65" s="11"/>
      <c r="P65" s="12"/>
      <c r="Q65" s="13"/>
      <c r="R65" s="11"/>
    </row>
    <row r="66" spans="1:18" ht="30" x14ac:dyDescent="0.25">
      <c r="A66" s="176"/>
      <c r="B66" s="21" t="s">
        <v>280</v>
      </c>
      <c r="C66" s="9">
        <v>0</v>
      </c>
      <c r="D66" s="9">
        <v>0</v>
      </c>
      <c r="E66" s="9">
        <v>0</v>
      </c>
      <c r="F66" s="27">
        <f>+C66+D66+E66</f>
        <v>0</v>
      </c>
      <c r="G66" s="9">
        <v>0</v>
      </c>
      <c r="H66" s="9"/>
      <c r="I66" s="9">
        <v>0</v>
      </c>
      <c r="J66" s="9"/>
      <c r="K66" s="9">
        <v>0</v>
      </c>
      <c r="L66" s="9"/>
      <c r="M66" s="9">
        <f>+G66+I66+K66</f>
        <v>0</v>
      </c>
      <c r="N66" s="30">
        <f>+F66+M66</f>
        <v>0</v>
      </c>
      <c r="O66" s="11"/>
      <c r="P66" s="12"/>
      <c r="Q66" s="13"/>
      <c r="R66" s="11"/>
    </row>
    <row r="67" spans="1:18" ht="30" x14ac:dyDescent="0.25">
      <c r="A67" s="176"/>
      <c r="B67" s="21" t="s">
        <v>281</v>
      </c>
      <c r="C67" s="28">
        <v>570000000</v>
      </c>
      <c r="D67" s="9">
        <v>0</v>
      </c>
      <c r="E67" s="9">
        <v>0</v>
      </c>
      <c r="F67" s="27">
        <f t="shared" ref="F67:F75" si="6">+C67+D67+E67</f>
        <v>570000000</v>
      </c>
      <c r="G67" s="9">
        <v>0</v>
      </c>
      <c r="H67" s="9"/>
      <c r="I67" s="9">
        <v>0</v>
      </c>
      <c r="J67" s="9"/>
      <c r="K67" s="9">
        <v>0</v>
      </c>
      <c r="L67" s="9"/>
      <c r="M67" s="9">
        <f t="shared" ref="M67:M75" si="7">+G67+I67+K67</f>
        <v>0</v>
      </c>
      <c r="N67" s="30">
        <f t="shared" ref="N67:N75" si="8">+F67+M67</f>
        <v>570000000</v>
      </c>
      <c r="O67" s="11"/>
      <c r="P67" s="12"/>
      <c r="Q67" s="13"/>
      <c r="R67" s="11"/>
    </row>
    <row r="68" spans="1:18" ht="41.4" x14ac:dyDescent="0.25">
      <c r="A68" s="176"/>
      <c r="B68" s="21" t="s">
        <v>293</v>
      </c>
      <c r="C68" s="9">
        <v>0</v>
      </c>
      <c r="D68" s="9">
        <v>0</v>
      </c>
      <c r="E68" s="9">
        <v>0</v>
      </c>
      <c r="F68" s="27">
        <f t="shared" si="6"/>
        <v>0</v>
      </c>
      <c r="G68" s="9">
        <v>0</v>
      </c>
      <c r="H68" s="9"/>
      <c r="I68" s="9">
        <v>0</v>
      </c>
      <c r="J68" s="9"/>
      <c r="K68" s="9">
        <v>0</v>
      </c>
      <c r="L68" s="9"/>
      <c r="M68" s="9">
        <f t="shared" si="7"/>
        <v>0</v>
      </c>
      <c r="N68" s="30">
        <f t="shared" si="8"/>
        <v>0</v>
      </c>
      <c r="O68" s="11"/>
      <c r="P68" s="12" t="s">
        <v>302</v>
      </c>
      <c r="Q68" s="32">
        <v>1</v>
      </c>
      <c r="R68" s="11"/>
    </row>
    <row r="69" spans="1:18" ht="41.4" x14ac:dyDescent="0.25">
      <c r="A69" s="176"/>
      <c r="B69" s="21" t="s">
        <v>294</v>
      </c>
      <c r="C69" s="9">
        <v>0</v>
      </c>
      <c r="D69" s="9">
        <v>0</v>
      </c>
      <c r="E69" s="9">
        <v>0</v>
      </c>
      <c r="F69" s="27">
        <f t="shared" si="6"/>
        <v>0</v>
      </c>
      <c r="G69" s="9">
        <v>0</v>
      </c>
      <c r="H69" s="9"/>
      <c r="I69" s="9">
        <v>0</v>
      </c>
      <c r="J69" s="9"/>
      <c r="K69" s="9">
        <v>0</v>
      </c>
      <c r="L69" s="9"/>
      <c r="M69" s="9">
        <f t="shared" si="7"/>
        <v>0</v>
      </c>
      <c r="N69" s="30">
        <f t="shared" si="8"/>
        <v>0</v>
      </c>
      <c r="O69" s="11"/>
      <c r="P69" s="12" t="s">
        <v>303</v>
      </c>
      <c r="Q69" s="32">
        <v>1</v>
      </c>
      <c r="R69" s="11"/>
    </row>
    <row r="70" spans="1:18" ht="30" x14ac:dyDescent="0.25">
      <c r="A70" s="45" t="s">
        <v>296</v>
      </c>
      <c r="B70" s="38" t="s">
        <v>295</v>
      </c>
      <c r="C70" s="9">
        <v>0</v>
      </c>
      <c r="D70" s="28">
        <v>0</v>
      </c>
      <c r="E70" s="9">
        <v>0</v>
      </c>
      <c r="F70" s="27">
        <f t="shared" si="6"/>
        <v>0</v>
      </c>
      <c r="G70" s="9">
        <v>0</v>
      </c>
      <c r="H70" s="9"/>
      <c r="I70" s="9">
        <v>0</v>
      </c>
      <c r="J70" s="9"/>
      <c r="K70" s="9">
        <v>0</v>
      </c>
      <c r="L70" s="9"/>
      <c r="M70" s="9">
        <f t="shared" si="7"/>
        <v>0</v>
      </c>
      <c r="N70" s="30">
        <f t="shared" si="8"/>
        <v>0</v>
      </c>
      <c r="O70" s="11"/>
      <c r="P70" s="12"/>
      <c r="Q70" s="13"/>
      <c r="R70" s="11"/>
    </row>
    <row r="71" spans="1:18" ht="41.4" x14ac:dyDescent="0.25">
      <c r="A71" s="177" t="s">
        <v>305</v>
      </c>
      <c r="B71" s="21" t="s">
        <v>297</v>
      </c>
      <c r="C71" s="9">
        <v>0</v>
      </c>
      <c r="D71" s="9">
        <v>0</v>
      </c>
      <c r="E71" s="9">
        <v>0</v>
      </c>
      <c r="F71" s="27">
        <f t="shared" si="6"/>
        <v>0</v>
      </c>
      <c r="G71" s="9">
        <v>0</v>
      </c>
      <c r="H71" s="9"/>
      <c r="I71" s="9">
        <v>0</v>
      </c>
      <c r="J71" s="9"/>
      <c r="K71" s="9">
        <v>0</v>
      </c>
      <c r="L71" s="9"/>
      <c r="M71" s="9">
        <f t="shared" si="7"/>
        <v>0</v>
      </c>
      <c r="N71" s="30">
        <f t="shared" si="8"/>
        <v>0</v>
      </c>
      <c r="O71" s="11"/>
      <c r="P71" s="12" t="s">
        <v>304</v>
      </c>
      <c r="Q71" s="32">
        <v>1</v>
      </c>
      <c r="R71" s="11"/>
    </row>
    <row r="72" spans="1:18" ht="30" x14ac:dyDescent="0.25">
      <c r="A72" s="177"/>
      <c r="B72" s="21" t="s">
        <v>298</v>
      </c>
      <c r="C72" s="9">
        <v>0</v>
      </c>
      <c r="D72" s="28">
        <v>30000000</v>
      </c>
      <c r="E72" s="9">
        <v>0</v>
      </c>
      <c r="F72" s="27">
        <f>+C72+D72+E72</f>
        <v>30000000</v>
      </c>
      <c r="G72" s="9">
        <v>0</v>
      </c>
      <c r="H72" s="9"/>
      <c r="I72" s="9">
        <v>0</v>
      </c>
      <c r="J72" s="9"/>
      <c r="K72" s="9">
        <v>0</v>
      </c>
      <c r="L72" s="9"/>
      <c r="M72" s="9">
        <f>+G72+I72+K72</f>
        <v>0</v>
      </c>
      <c r="N72" s="30">
        <f>+F72+M72</f>
        <v>30000000</v>
      </c>
      <c r="O72" s="11"/>
      <c r="P72" s="12"/>
      <c r="Q72" s="13"/>
      <c r="R72" s="11"/>
    </row>
    <row r="73" spans="1:18" ht="30" x14ac:dyDescent="0.25">
      <c r="A73" s="177"/>
      <c r="B73" s="21" t="s">
        <v>299</v>
      </c>
      <c r="C73" s="9">
        <v>0</v>
      </c>
      <c r="D73" s="28">
        <v>30000000</v>
      </c>
      <c r="E73" s="9">
        <v>0</v>
      </c>
      <c r="F73" s="27">
        <f>+C73+D73+E73</f>
        <v>30000000</v>
      </c>
      <c r="G73" s="9">
        <v>0</v>
      </c>
      <c r="H73" s="9"/>
      <c r="I73" s="9">
        <v>0</v>
      </c>
      <c r="J73" s="9"/>
      <c r="K73" s="9">
        <v>0</v>
      </c>
      <c r="L73" s="9"/>
      <c r="M73" s="9">
        <f>+G73+I73+K73</f>
        <v>0</v>
      </c>
      <c r="N73" s="30">
        <f>+F73+M73</f>
        <v>30000000</v>
      </c>
      <c r="O73" s="11"/>
      <c r="P73" s="12"/>
      <c r="Q73" s="13"/>
      <c r="R73" s="11"/>
    </row>
    <row r="74" spans="1:18" ht="15" x14ac:dyDescent="0.25">
      <c r="A74" s="177"/>
      <c r="B74" s="21" t="s">
        <v>300</v>
      </c>
      <c r="C74" s="9">
        <v>0</v>
      </c>
      <c r="D74" s="9">
        <v>0</v>
      </c>
      <c r="E74" s="9">
        <v>0</v>
      </c>
      <c r="F74" s="27">
        <f>+C74+D74+E74</f>
        <v>0</v>
      </c>
      <c r="G74" s="9">
        <v>0</v>
      </c>
      <c r="H74" s="9"/>
      <c r="I74" s="9">
        <v>0</v>
      </c>
      <c r="J74" s="9"/>
      <c r="K74" s="9">
        <v>0</v>
      </c>
      <c r="L74" s="9"/>
      <c r="M74" s="9">
        <f>+G74+I74+K74</f>
        <v>0</v>
      </c>
      <c r="N74" s="30">
        <f>+F74+M74</f>
        <v>0</v>
      </c>
      <c r="O74" s="11"/>
      <c r="P74" s="12"/>
      <c r="Q74" s="13"/>
      <c r="R74" s="11"/>
    </row>
    <row r="75" spans="1:18" ht="15" x14ac:dyDescent="0.25">
      <c r="A75" s="177"/>
      <c r="B75" s="21" t="s">
        <v>301</v>
      </c>
      <c r="C75" s="9">
        <v>0</v>
      </c>
      <c r="D75" s="28">
        <v>10000000</v>
      </c>
      <c r="E75" s="9">
        <v>0</v>
      </c>
      <c r="F75" s="27">
        <f t="shared" si="6"/>
        <v>10000000</v>
      </c>
      <c r="G75" s="9">
        <v>0</v>
      </c>
      <c r="H75" s="9"/>
      <c r="I75" s="9">
        <v>0</v>
      </c>
      <c r="J75" s="9"/>
      <c r="K75" s="9">
        <v>0</v>
      </c>
      <c r="L75" s="9"/>
      <c r="M75" s="9">
        <f t="shared" si="7"/>
        <v>0</v>
      </c>
      <c r="N75" s="30">
        <f t="shared" si="8"/>
        <v>10000000</v>
      </c>
      <c r="O75" s="11"/>
      <c r="P75" s="12"/>
      <c r="Q75" s="13"/>
      <c r="R75" s="11"/>
    </row>
    <row r="76" spans="1:18" ht="45" x14ac:dyDescent="0.25">
      <c r="A76" s="178" t="s">
        <v>306</v>
      </c>
      <c r="B76" s="21" t="s">
        <v>257</v>
      </c>
      <c r="C76" s="9">
        <v>0</v>
      </c>
      <c r="D76" s="9">
        <v>0</v>
      </c>
      <c r="E76" s="9">
        <v>0</v>
      </c>
      <c r="F76" s="27">
        <f>+C76+D76+E76</f>
        <v>0</v>
      </c>
      <c r="G76" s="9">
        <v>0</v>
      </c>
      <c r="H76" s="9"/>
      <c r="I76" s="9">
        <v>0</v>
      </c>
      <c r="J76" s="9"/>
      <c r="K76" s="9">
        <v>0</v>
      </c>
      <c r="L76" s="9"/>
      <c r="M76" s="9">
        <f>+G76+I76+K76</f>
        <v>0</v>
      </c>
      <c r="N76" s="30">
        <f>+F76+M76</f>
        <v>0</v>
      </c>
      <c r="O76" s="11"/>
      <c r="P76" s="12"/>
      <c r="Q76" s="13"/>
      <c r="R76" s="11"/>
    </row>
    <row r="77" spans="1:18" ht="60" x14ac:dyDescent="0.25">
      <c r="A77" s="178"/>
      <c r="B77" s="21" t="s">
        <v>258</v>
      </c>
      <c r="C77" s="9">
        <v>0</v>
      </c>
      <c r="D77" s="9">
        <v>0</v>
      </c>
      <c r="E77" s="9">
        <v>0</v>
      </c>
      <c r="F77" s="27">
        <f>+C77+D77+E77</f>
        <v>0</v>
      </c>
      <c r="G77" s="9">
        <v>0</v>
      </c>
      <c r="H77" s="9"/>
      <c r="I77" s="9">
        <v>0</v>
      </c>
      <c r="J77" s="9"/>
      <c r="K77" s="9">
        <v>0</v>
      </c>
      <c r="L77" s="9"/>
      <c r="M77" s="9">
        <f>+G77+I77+K77</f>
        <v>0</v>
      </c>
      <c r="N77" s="30">
        <f>+F77+M77</f>
        <v>0</v>
      </c>
      <c r="O77" s="11"/>
      <c r="P77" s="12"/>
      <c r="Q77" s="13"/>
      <c r="R77" s="11"/>
    </row>
    <row r="78" spans="1:18" ht="15.6" x14ac:dyDescent="0.25">
      <c r="B78" s="14" t="s">
        <v>6</v>
      </c>
      <c r="C78" s="15">
        <f>SUM(C62:C77)</f>
        <v>570000000</v>
      </c>
      <c r="D78" s="15">
        <f>SUM(D62:D77)</f>
        <v>70000000</v>
      </c>
      <c r="E78" s="15">
        <f>SUM(E62:E77)</f>
        <v>0</v>
      </c>
      <c r="F78" s="15">
        <f>SUM(F62:F77)</f>
        <v>640000000</v>
      </c>
      <c r="G78" s="15">
        <f>SUM(G62:G77)</f>
        <v>0</v>
      </c>
      <c r="I78" s="15">
        <f>SUM(I62:I77)</f>
        <v>0</v>
      </c>
      <c r="K78" s="15">
        <f>SUM(K62:K77)</f>
        <v>0</v>
      </c>
      <c r="M78" s="31">
        <f>SUM(M62:M77)</f>
        <v>0</v>
      </c>
      <c r="N78" s="31">
        <f>SUM(N62:N77)</f>
        <v>640000000</v>
      </c>
      <c r="O78" s="16"/>
      <c r="Q78" s="29"/>
      <c r="R78" s="16"/>
    </row>
    <row r="80" spans="1:18" ht="15.6" x14ac:dyDescent="0.25">
      <c r="B80" s="14" t="s">
        <v>12</v>
      </c>
      <c r="C80" s="17">
        <f>F78</f>
        <v>640000000</v>
      </c>
      <c r="D80" s="22"/>
    </row>
    <row r="81" spans="1:18" ht="15.6" x14ac:dyDescent="0.25">
      <c r="B81" s="14" t="s">
        <v>7</v>
      </c>
      <c r="C81" s="17">
        <f>+M78</f>
        <v>0</v>
      </c>
      <c r="D81" s="22"/>
    </row>
    <row r="82" spans="1:18" ht="15.6" x14ac:dyDescent="0.25">
      <c r="B82" s="14" t="s">
        <v>3</v>
      </c>
      <c r="C82" s="18">
        <f>+C80+C81</f>
        <v>640000000</v>
      </c>
      <c r="D82" s="23"/>
    </row>
    <row r="84" spans="1:18" x14ac:dyDescent="0.25">
      <c r="A84" s="25"/>
      <c r="B84" s="25"/>
      <c r="C84" s="25"/>
      <c r="D84" s="25"/>
      <c r="E84" s="25"/>
      <c r="F84" s="25"/>
      <c r="G84" s="25"/>
      <c r="H84" s="25"/>
      <c r="I84" s="25"/>
      <c r="J84" s="25"/>
      <c r="K84" s="25"/>
      <c r="L84" s="25"/>
      <c r="M84" s="25"/>
      <c r="N84" s="25"/>
      <c r="O84" s="25"/>
      <c r="P84" s="25"/>
      <c r="Q84" s="25"/>
    </row>
    <row r="86" spans="1:18" ht="29.25" customHeight="1" x14ac:dyDescent="0.25">
      <c r="B86" s="1" t="s">
        <v>259</v>
      </c>
      <c r="C86" s="159" t="s">
        <v>260</v>
      </c>
      <c r="D86" s="159"/>
      <c r="E86" s="159"/>
      <c r="F86" s="159"/>
      <c r="G86" s="159"/>
      <c r="H86" s="159"/>
      <c r="I86" s="159"/>
      <c r="J86" s="159"/>
      <c r="K86" s="159"/>
      <c r="L86" s="159"/>
      <c r="M86" s="159"/>
      <c r="N86" s="159"/>
      <c r="O86" s="2"/>
      <c r="R86" s="2"/>
    </row>
    <row r="87" spans="1:18" ht="15" customHeight="1" x14ac:dyDescent="0.25">
      <c r="B87" s="5"/>
      <c r="C87" s="6"/>
      <c r="D87" s="6"/>
      <c r="E87" s="6"/>
      <c r="F87" s="6"/>
      <c r="G87" s="6"/>
      <c r="H87" s="6"/>
      <c r="I87" s="6"/>
      <c r="J87" s="6"/>
      <c r="K87" s="6"/>
      <c r="L87" s="6"/>
      <c r="M87" s="6"/>
      <c r="N87" s="6"/>
      <c r="O87" s="6"/>
      <c r="R87" s="6"/>
    </row>
    <row r="88" spans="1:18" ht="16.5" customHeight="1" x14ac:dyDescent="0.25">
      <c r="B88" s="160" t="s">
        <v>0</v>
      </c>
      <c r="C88" s="151" t="s">
        <v>13</v>
      </c>
      <c r="D88" s="152"/>
      <c r="E88" s="152"/>
      <c r="F88" s="153"/>
      <c r="G88" s="151" t="s">
        <v>2</v>
      </c>
      <c r="H88" s="152"/>
      <c r="I88" s="152"/>
      <c r="J88" s="152"/>
      <c r="K88" s="152"/>
      <c r="L88" s="152"/>
      <c r="M88" s="153"/>
      <c r="N88" s="154" t="s">
        <v>3</v>
      </c>
      <c r="O88" s="7"/>
      <c r="P88" s="158" t="s">
        <v>11</v>
      </c>
      <c r="Q88" s="158"/>
      <c r="R88" s="7"/>
    </row>
    <row r="89" spans="1:18" ht="31.5" customHeight="1" x14ac:dyDescent="0.25">
      <c r="B89" s="160"/>
      <c r="C89" s="20" t="s">
        <v>9</v>
      </c>
      <c r="D89" s="20" t="s">
        <v>10</v>
      </c>
      <c r="E89" s="20" t="s">
        <v>1</v>
      </c>
      <c r="F89" s="20" t="s">
        <v>16</v>
      </c>
      <c r="G89" s="20" t="s">
        <v>14</v>
      </c>
      <c r="H89" s="24" t="s">
        <v>15</v>
      </c>
      <c r="I89" s="20" t="s">
        <v>18</v>
      </c>
      <c r="J89" s="24" t="s">
        <v>17</v>
      </c>
      <c r="K89" s="20" t="s">
        <v>19</v>
      </c>
      <c r="L89" s="24" t="s">
        <v>20</v>
      </c>
      <c r="M89" s="20" t="s">
        <v>4</v>
      </c>
      <c r="N89" s="154"/>
      <c r="O89" s="7"/>
      <c r="P89" s="8" t="s">
        <v>26</v>
      </c>
      <c r="Q89" s="8" t="s">
        <v>5</v>
      </c>
      <c r="R89" s="7"/>
    </row>
    <row r="90" spans="1:18" ht="47.25" customHeight="1" x14ac:dyDescent="0.25">
      <c r="B90" s="21" t="s">
        <v>282</v>
      </c>
      <c r="C90" s="9">
        <v>0</v>
      </c>
      <c r="D90" s="9">
        <v>0</v>
      </c>
      <c r="E90" s="9">
        <v>0</v>
      </c>
      <c r="F90" s="27">
        <f>+C90+D90+E90</f>
        <v>0</v>
      </c>
      <c r="G90" s="9">
        <v>0</v>
      </c>
      <c r="H90" s="9"/>
      <c r="I90" s="9">
        <v>0</v>
      </c>
      <c r="J90" s="9"/>
      <c r="K90" s="9">
        <v>0</v>
      </c>
      <c r="L90" s="9"/>
      <c r="M90" s="9">
        <f>+G90+I90+K90</f>
        <v>0</v>
      </c>
      <c r="N90" s="30">
        <f>+F90+M90</f>
        <v>0</v>
      </c>
      <c r="O90" s="11"/>
      <c r="P90" s="12" t="s">
        <v>283</v>
      </c>
      <c r="Q90" s="32">
        <v>0.5</v>
      </c>
      <c r="R90" s="11"/>
    </row>
    <row r="91" spans="1:18" ht="30" x14ac:dyDescent="0.25">
      <c r="B91" s="21" t="s">
        <v>284</v>
      </c>
      <c r="C91" s="9">
        <v>0</v>
      </c>
      <c r="D91" s="28">
        <v>25000000</v>
      </c>
      <c r="E91" s="9">
        <v>0</v>
      </c>
      <c r="F91" s="27">
        <f t="shared" ref="F91:F98" si="9">+C91+D91+E91</f>
        <v>25000000</v>
      </c>
      <c r="G91" s="9">
        <v>0</v>
      </c>
      <c r="H91" s="9"/>
      <c r="I91" s="9">
        <v>0</v>
      </c>
      <c r="J91" s="9"/>
      <c r="K91" s="9">
        <v>0</v>
      </c>
      <c r="L91" s="9"/>
      <c r="M91" s="9">
        <f t="shared" ref="M91:M98" si="10">+G91+I91+K91</f>
        <v>0</v>
      </c>
      <c r="N91" s="30">
        <f t="shared" ref="N91:N98" si="11">+F91+M91</f>
        <v>25000000</v>
      </c>
      <c r="O91" s="11"/>
      <c r="P91" s="12"/>
      <c r="Q91" s="13"/>
      <c r="R91" s="11"/>
    </row>
    <row r="92" spans="1:18" ht="15" x14ac:dyDescent="0.25">
      <c r="B92" s="21" t="s">
        <v>285</v>
      </c>
      <c r="C92" s="9">
        <v>0</v>
      </c>
      <c r="D92" s="9">
        <v>0</v>
      </c>
      <c r="E92" s="9">
        <v>0</v>
      </c>
      <c r="F92" s="27">
        <f t="shared" si="9"/>
        <v>0</v>
      </c>
      <c r="G92" s="9">
        <v>0</v>
      </c>
      <c r="H92" s="9"/>
      <c r="I92" s="9">
        <v>0</v>
      </c>
      <c r="J92" s="9"/>
      <c r="K92" s="9">
        <v>0</v>
      </c>
      <c r="L92" s="9"/>
      <c r="M92" s="9">
        <f t="shared" si="10"/>
        <v>0</v>
      </c>
      <c r="N92" s="30">
        <f t="shared" si="11"/>
        <v>0</v>
      </c>
      <c r="O92" s="11"/>
      <c r="P92" s="12"/>
      <c r="Q92" s="13"/>
      <c r="R92" s="11"/>
    </row>
    <row r="93" spans="1:18" ht="15" x14ac:dyDescent="0.25">
      <c r="B93" s="21" t="s">
        <v>286</v>
      </c>
      <c r="C93" s="9">
        <v>0</v>
      </c>
      <c r="D93" s="9">
        <v>0</v>
      </c>
      <c r="E93" s="9">
        <v>0</v>
      </c>
      <c r="F93" s="27">
        <f t="shared" si="9"/>
        <v>0</v>
      </c>
      <c r="G93" s="9">
        <v>0</v>
      </c>
      <c r="H93" s="9"/>
      <c r="I93" s="9">
        <v>0</v>
      </c>
      <c r="J93" s="9"/>
      <c r="K93" s="9">
        <v>0</v>
      </c>
      <c r="L93" s="9"/>
      <c r="M93" s="9">
        <f t="shared" si="10"/>
        <v>0</v>
      </c>
      <c r="N93" s="30">
        <f t="shared" si="11"/>
        <v>0</v>
      </c>
      <c r="O93" s="11"/>
      <c r="P93" s="12"/>
      <c r="Q93" s="13"/>
      <c r="R93" s="11"/>
    </row>
    <row r="94" spans="1:18" ht="15" x14ac:dyDescent="0.25">
      <c r="B94" s="21" t="s">
        <v>287</v>
      </c>
      <c r="C94" s="9">
        <v>0</v>
      </c>
      <c r="D94" s="28">
        <v>12000000</v>
      </c>
      <c r="E94" s="9">
        <v>0</v>
      </c>
      <c r="F94" s="27">
        <f t="shared" si="9"/>
        <v>12000000</v>
      </c>
      <c r="G94" s="9">
        <v>0</v>
      </c>
      <c r="H94" s="9"/>
      <c r="I94" s="9">
        <v>0</v>
      </c>
      <c r="J94" s="9"/>
      <c r="K94" s="9">
        <v>0</v>
      </c>
      <c r="L94" s="9"/>
      <c r="M94" s="9">
        <f t="shared" si="10"/>
        <v>0</v>
      </c>
      <c r="N94" s="30">
        <f t="shared" si="11"/>
        <v>12000000</v>
      </c>
      <c r="O94" s="11"/>
      <c r="P94" s="12"/>
      <c r="Q94" s="13"/>
      <c r="R94" s="11"/>
    </row>
    <row r="95" spans="1:18" ht="55.2" x14ac:dyDescent="0.25">
      <c r="B95" s="21" t="s">
        <v>288</v>
      </c>
      <c r="C95" s="9">
        <v>0</v>
      </c>
      <c r="D95" s="28">
        <v>570000000</v>
      </c>
      <c r="E95" s="9">
        <v>0</v>
      </c>
      <c r="F95" s="27">
        <f t="shared" si="9"/>
        <v>570000000</v>
      </c>
      <c r="G95" s="9">
        <v>0</v>
      </c>
      <c r="H95" s="9"/>
      <c r="I95" s="9">
        <v>0</v>
      </c>
      <c r="J95" s="9"/>
      <c r="K95" s="9">
        <v>0</v>
      </c>
      <c r="L95" s="9"/>
      <c r="M95" s="9">
        <f t="shared" si="10"/>
        <v>0</v>
      </c>
      <c r="N95" s="30">
        <f t="shared" si="11"/>
        <v>570000000</v>
      </c>
      <c r="O95" s="11"/>
      <c r="P95" s="12" t="s">
        <v>289</v>
      </c>
      <c r="Q95" s="32">
        <v>1</v>
      </c>
      <c r="R95" s="11"/>
    </row>
    <row r="96" spans="1:18" ht="27.6" x14ac:dyDescent="0.25">
      <c r="B96" s="21" t="s">
        <v>290</v>
      </c>
      <c r="C96" s="9">
        <v>0</v>
      </c>
      <c r="D96" s="9">
        <v>0</v>
      </c>
      <c r="E96" s="9">
        <v>0</v>
      </c>
      <c r="F96" s="27">
        <f t="shared" si="9"/>
        <v>0</v>
      </c>
      <c r="G96" s="9">
        <v>0</v>
      </c>
      <c r="H96" s="9"/>
      <c r="I96" s="9">
        <v>0</v>
      </c>
      <c r="J96" s="9"/>
      <c r="K96" s="9">
        <v>0</v>
      </c>
      <c r="L96" s="9"/>
      <c r="M96" s="9">
        <f t="shared" si="10"/>
        <v>0</v>
      </c>
      <c r="N96" s="30">
        <f t="shared" si="11"/>
        <v>0</v>
      </c>
      <c r="O96" s="11"/>
      <c r="P96" s="12" t="s">
        <v>291</v>
      </c>
      <c r="Q96" s="32">
        <v>1</v>
      </c>
      <c r="R96" s="11"/>
    </row>
    <row r="97" spans="1:18" ht="41.4" x14ac:dyDescent="0.25">
      <c r="B97" s="21" t="s">
        <v>238</v>
      </c>
      <c r="C97" s="9">
        <v>0</v>
      </c>
      <c r="D97" s="9">
        <v>0</v>
      </c>
      <c r="E97" s="9">
        <v>0</v>
      </c>
      <c r="F97" s="27">
        <f t="shared" si="9"/>
        <v>0</v>
      </c>
      <c r="G97" s="9">
        <v>0</v>
      </c>
      <c r="H97" s="9"/>
      <c r="I97" s="9">
        <v>0</v>
      </c>
      <c r="J97" s="9"/>
      <c r="K97" s="9">
        <v>0</v>
      </c>
      <c r="L97" s="9"/>
      <c r="M97" s="9">
        <f t="shared" si="10"/>
        <v>0</v>
      </c>
      <c r="N97" s="30">
        <f t="shared" si="11"/>
        <v>0</v>
      </c>
      <c r="O97" s="11"/>
      <c r="P97" s="12" t="s">
        <v>239</v>
      </c>
      <c r="Q97" s="32">
        <v>1</v>
      </c>
      <c r="R97" s="11"/>
    </row>
    <row r="98" spans="1:18" ht="27.6" x14ac:dyDescent="0.25">
      <c r="B98" s="21" t="s">
        <v>241</v>
      </c>
      <c r="C98" s="9">
        <v>0</v>
      </c>
      <c r="D98" s="9">
        <v>0</v>
      </c>
      <c r="E98" s="9">
        <v>0</v>
      </c>
      <c r="F98" s="27">
        <f t="shared" si="9"/>
        <v>0</v>
      </c>
      <c r="G98" s="9">
        <v>0</v>
      </c>
      <c r="H98" s="9"/>
      <c r="I98" s="9">
        <v>0</v>
      </c>
      <c r="J98" s="9"/>
      <c r="K98" s="9">
        <v>0</v>
      </c>
      <c r="L98" s="9"/>
      <c r="M98" s="9">
        <f t="shared" si="10"/>
        <v>0</v>
      </c>
      <c r="N98" s="30">
        <f t="shared" si="11"/>
        <v>0</v>
      </c>
      <c r="O98" s="11"/>
      <c r="P98" s="12" t="s">
        <v>242</v>
      </c>
      <c r="Q98" s="32">
        <v>0.78</v>
      </c>
      <c r="R98" s="11"/>
    </row>
    <row r="99" spans="1:18" ht="15.6" x14ac:dyDescent="0.25">
      <c r="B99" s="14" t="s">
        <v>6</v>
      </c>
      <c r="C99" s="15">
        <f>SUM(C90:C98)</f>
        <v>0</v>
      </c>
      <c r="D99" s="15">
        <f>SUM(D90:D98)</f>
        <v>607000000</v>
      </c>
      <c r="E99" s="15">
        <f>SUM(E90:E98)</f>
        <v>0</v>
      </c>
      <c r="F99" s="15">
        <f>SUM(F90:F98)</f>
        <v>607000000</v>
      </c>
      <c r="G99" s="15">
        <f>SUM(G90:G98)</f>
        <v>0</v>
      </c>
      <c r="I99" s="15">
        <f>SUM(I90:I98)</f>
        <v>0</v>
      </c>
      <c r="K99" s="15">
        <f>SUM(K90:K98)</f>
        <v>0</v>
      </c>
      <c r="M99" s="31">
        <f>SUM(M90:M98)</f>
        <v>0</v>
      </c>
      <c r="N99" s="31">
        <f>SUM(N90:N98)</f>
        <v>607000000</v>
      </c>
      <c r="O99" s="16"/>
      <c r="Q99" s="29"/>
      <c r="R99" s="16"/>
    </row>
    <row r="101" spans="1:18" ht="15.6" x14ac:dyDescent="0.25">
      <c r="B101" s="14" t="s">
        <v>12</v>
      </c>
      <c r="C101" s="17">
        <f>F99</f>
        <v>607000000</v>
      </c>
      <c r="D101" s="22"/>
    </row>
    <row r="102" spans="1:18" ht="15.6" x14ac:dyDescent="0.25">
      <c r="B102" s="14" t="s">
        <v>7</v>
      </c>
      <c r="C102" s="17">
        <f>+M99</f>
        <v>0</v>
      </c>
      <c r="D102" s="22"/>
    </row>
    <row r="103" spans="1:18" ht="15.6" x14ac:dyDescent="0.25">
      <c r="B103" s="14" t="s">
        <v>3</v>
      </c>
      <c r="C103" s="18">
        <f>+C101+C102</f>
        <v>607000000</v>
      </c>
      <c r="D103" s="23"/>
    </row>
    <row r="105" spans="1:18" x14ac:dyDescent="0.25">
      <c r="A105" s="25"/>
      <c r="B105" s="25"/>
      <c r="C105" s="25"/>
      <c r="D105" s="25"/>
      <c r="E105" s="25"/>
      <c r="F105" s="25"/>
      <c r="G105" s="25"/>
      <c r="H105" s="25"/>
      <c r="I105" s="25"/>
      <c r="J105" s="25"/>
      <c r="K105" s="25"/>
      <c r="L105" s="25"/>
      <c r="M105" s="25"/>
      <c r="N105" s="25"/>
      <c r="O105" s="25"/>
      <c r="P105" s="25"/>
      <c r="Q105" s="25"/>
    </row>
    <row r="107" spans="1:18" ht="29.25" customHeight="1" x14ac:dyDescent="0.25">
      <c r="B107" s="1" t="s">
        <v>261</v>
      </c>
      <c r="C107" s="159" t="s">
        <v>307</v>
      </c>
      <c r="D107" s="159"/>
      <c r="E107" s="159"/>
      <c r="F107" s="159"/>
      <c r="G107" s="159"/>
      <c r="H107" s="159"/>
      <c r="I107" s="159"/>
      <c r="J107" s="159"/>
      <c r="K107" s="159"/>
      <c r="L107" s="159"/>
      <c r="M107" s="159"/>
      <c r="N107" s="159"/>
      <c r="O107" s="2"/>
      <c r="R107" s="2"/>
    </row>
    <row r="108" spans="1:18" ht="15" customHeight="1" x14ac:dyDescent="0.25">
      <c r="B108" s="5"/>
      <c r="C108" s="6"/>
      <c r="D108" s="6"/>
      <c r="E108" s="6"/>
      <c r="F108" s="6"/>
      <c r="G108" s="6"/>
      <c r="H108" s="6"/>
      <c r="I108" s="6"/>
      <c r="J108" s="6"/>
      <c r="K108" s="6"/>
      <c r="L108" s="6"/>
      <c r="M108" s="6"/>
      <c r="N108" s="6"/>
      <c r="O108" s="6"/>
      <c r="R108" s="6"/>
    </row>
    <row r="109" spans="1:18" ht="16.5" customHeight="1" x14ac:dyDescent="0.25">
      <c r="B109" s="160" t="s">
        <v>0</v>
      </c>
      <c r="C109" s="151" t="s">
        <v>13</v>
      </c>
      <c r="D109" s="152"/>
      <c r="E109" s="152"/>
      <c r="F109" s="153"/>
      <c r="G109" s="151" t="s">
        <v>2</v>
      </c>
      <c r="H109" s="152"/>
      <c r="I109" s="152"/>
      <c r="J109" s="152"/>
      <c r="K109" s="152"/>
      <c r="L109" s="152"/>
      <c r="M109" s="153"/>
      <c r="N109" s="154" t="s">
        <v>3</v>
      </c>
      <c r="O109" s="7"/>
      <c r="P109" s="158" t="s">
        <v>11</v>
      </c>
      <c r="Q109" s="158"/>
      <c r="R109" s="7"/>
    </row>
    <row r="110" spans="1:18" ht="31.5" customHeight="1" x14ac:dyDescent="0.25">
      <c r="B110" s="160"/>
      <c r="C110" s="20" t="s">
        <v>9</v>
      </c>
      <c r="D110" s="20" t="s">
        <v>10</v>
      </c>
      <c r="E110" s="20" t="s">
        <v>1</v>
      </c>
      <c r="F110" s="20" t="s">
        <v>16</v>
      </c>
      <c r="G110" s="20" t="s">
        <v>14</v>
      </c>
      <c r="H110" s="24" t="s">
        <v>15</v>
      </c>
      <c r="I110" s="20" t="s">
        <v>18</v>
      </c>
      <c r="J110" s="24" t="s">
        <v>17</v>
      </c>
      <c r="K110" s="20" t="s">
        <v>19</v>
      </c>
      <c r="L110" s="24" t="s">
        <v>20</v>
      </c>
      <c r="M110" s="20" t="s">
        <v>4</v>
      </c>
      <c r="N110" s="154"/>
      <c r="O110" s="7"/>
      <c r="P110" s="8" t="s">
        <v>26</v>
      </c>
      <c r="Q110" s="8" t="s">
        <v>5</v>
      </c>
      <c r="R110" s="7"/>
    </row>
    <row r="111" spans="1:18" ht="30" x14ac:dyDescent="0.25">
      <c r="B111" s="21" t="s">
        <v>308</v>
      </c>
      <c r="C111" s="9">
        <v>0</v>
      </c>
      <c r="D111" s="28">
        <v>600000000</v>
      </c>
      <c r="E111" s="9">
        <v>0</v>
      </c>
      <c r="F111" s="27">
        <f>+C111+D111+E111</f>
        <v>600000000</v>
      </c>
      <c r="G111" s="9">
        <v>0</v>
      </c>
      <c r="H111" s="9"/>
      <c r="I111" s="9">
        <v>0</v>
      </c>
      <c r="J111" s="9"/>
      <c r="K111" s="9">
        <v>0</v>
      </c>
      <c r="L111" s="9"/>
      <c r="M111" s="9">
        <f>+G111+I111+K111</f>
        <v>0</v>
      </c>
      <c r="N111" s="30">
        <f>+F111+M111</f>
        <v>600000000</v>
      </c>
      <c r="O111" s="11"/>
      <c r="P111" s="12" t="s">
        <v>309</v>
      </c>
      <c r="Q111" s="32">
        <v>0.8</v>
      </c>
      <c r="R111" s="11"/>
    </row>
    <row r="112" spans="1:18" ht="15" x14ac:dyDescent="0.25">
      <c r="B112" s="21" t="s">
        <v>310</v>
      </c>
      <c r="C112" s="9">
        <v>0</v>
      </c>
      <c r="D112" s="9">
        <v>0</v>
      </c>
      <c r="E112" s="9">
        <v>0</v>
      </c>
      <c r="F112" s="27">
        <f>+C112+D112+E112</f>
        <v>0</v>
      </c>
      <c r="G112" s="9">
        <v>0</v>
      </c>
      <c r="H112" s="9"/>
      <c r="I112" s="9">
        <v>0</v>
      </c>
      <c r="J112" s="9"/>
      <c r="K112" s="9">
        <v>0</v>
      </c>
      <c r="L112" s="9"/>
      <c r="M112" s="9">
        <f>+G112+I112+K112</f>
        <v>0</v>
      </c>
      <c r="N112" s="30">
        <f>+F112+M112</f>
        <v>0</v>
      </c>
      <c r="O112" s="11"/>
      <c r="P112" s="12"/>
      <c r="Q112" s="13"/>
      <c r="R112" s="11"/>
    </row>
    <row r="113" spans="1:18" ht="30" x14ac:dyDescent="0.25">
      <c r="B113" s="21" t="s">
        <v>311</v>
      </c>
      <c r="C113" s="9">
        <v>0</v>
      </c>
      <c r="D113" s="28">
        <v>55000000</v>
      </c>
      <c r="E113" s="9">
        <v>0</v>
      </c>
      <c r="F113" s="27">
        <f>+C113+D113+E113</f>
        <v>55000000</v>
      </c>
      <c r="G113" s="9">
        <v>0</v>
      </c>
      <c r="H113" s="9"/>
      <c r="I113" s="9">
        <v>0</v>
      </c>
      <c r="J113" s="9"/>
      <c r="K113" s="9">
        <v>0</v>
      </c>
      <c r="L113" s="9"/>
      <c r="M113" s="9">
        <f>+G113+I113+K113</f>
        <v>0</v>
      </c>
      <c r="N113" s="30">
        <f>+F113+M113</f>
        <v>55000000</v>
      </c>
      <c r="O113" s="11"/>
      <c r="P113" s="12"/>
      <c r="Q113" s="13"/>
      <c r="R113" s="11"/>
    </row>
    <row r="114" spans="1:18" ht="41.4" x14ac:dyDescent="0.25">
      <c r="B114" s="21" t="s">
        <v>254</v>
      </c>
      <c r="C114" s="9">
        <v>0</v>
      </c>
      <c r="D114" s="9">
        <v>0</v>
      </c>
      <c r="E114" s="9">
        <v>0</v>
      </c>
      <c r="F114" s="27">
        <f>+C114+D114+E114</f>
        <v>0</v>
      </c>
      <c r="G114" s="9">
        <v>0</v>
      </c>
      <c r="H114" s="9"/>
      <c r="I114" s="9">
        <v>0</v>
      </c>
      <c r="J114" s="9"/>
      <c r="K114" s="9">
        <v>0</v>
      </c>
      <c r="L114" s="9"/>
      <c r="M114" s="9">
        <f>+G114+I114+K114</f>
        <v>0</v>
      </c>
      <c r="N114" s="30">
        <f>+F114+M114</f>
        <v>0</v>
      </c>
      <c r="O114" s="11"/>
      <c r="P114" s="12" t="s">
        <v>239</v>
      </c>
      <c r="Q114" s="32">
        <v>0.9</v>
      </c>
      <c r="R114" s="11"/>
    </row>
    <row r="115" spans="1:18" ht="15.6" x14ac:dyDescent="0.25">
      <c r="B115" s="14" t="s">
        <v>6</v>
      </c>
      <c r="C115" s="15">
        <f>SUM(C111:C114)</f>
        <v>0</v>
      </c>
      <c r="D115" s="15">
        <f>SUM(D111:D114)</f>
        <v>655000000</v>
      </c>
      <c r="E115" s="15">
        <f>SUM(E111:E114)</f>
        <v>0</v>
      </c>
      <c r="F115" s="15">
        <f>SUM(F111:F114)</f>
        <v>655000000</v>
      </c>
      <c r="G115" s="15">
        <f>SUM(G111:G114)</f>
        <v>0</v>
      </c>
      <c r="I115" s="15">
        <f>SUM(I111:I114)</f>
        <v>0</v>
      </c>
      <c r="K115" s="15">
        <f>SUM(K111:K114)</f>
        <v>0</v>
      </c>
      <c r="M115" s="31">
        <f>SUM(M111:M114)</f>
        <v>0</v>
      </c>
      <c r="N115" s="31">
        <f>SUM(N111:N114)</f>
        <v>655000000</v>
      </c>
      <c r="O115" s="16"/>
      <c r="Q115" s="29"/>
      <c r="R115" s="16"/>
    </row>
    <row r="117" spans="1:18" ht="15.6" x14ac:dyDescent="0.25">
      <c r="B117" s="14" t="s">
        <v>12</v>
      </c>
      <c r="C117" s="17">
        <f>F115</f>
        <v>655000000</v>
      </c>
      <c r="D117" s="22"/>
    </row>
    <row r="118" spans="1:18" ht="15.6" x14ac:dyDescent="0.25">
      <c r="B118" s="14" t="s">
        <v>7</v>
      </c>
      <c r="C118" s="17">
        <f>+M115</f>
        <v>0</v>
      </c>
      <c r="D118" s="22"/>
    </row>
    <row r="119" spans="1:18" ht="15.6" x14ac:dyDescent="0.25">
      <c r="B119" s="14" t="s">
        <v>3</v>
      </c>
      <c r="C119" s="18">
        <f>+C117+C118</f>
        <v>655000000</v>
      </c>
      <c r="D119" s="23"/>
    </row>
    <row r="121" spans="1:18" x14ac:dyDescent="0.25">
      <c r="A121" s="25"/>
      <c r="B121" s="25"/>
      <c r="C121" s="25"/>
      <c r="D121" s="25"/>
      <c r="E121" s="25"/>
      <c r="F121" s="25"/>
      <c r="G121" s="25"/>
      <c r="H121" s="25"/>
      <c r="I121" s="25"/>
      <c r="J121" s="25"/>
      <c r="K121" s="25"/>
      <c r="L121" s="25"/>
      <c r="M121" s="25"/>
      <c r="N121" s="25"/>
      <c r="O121" s="25"/>
      <c r="P121" s="25"/>
      <c r="Q121" s="25"/>
    </row>
    <row r="123" spans="1:18" ht="29.25" customHeight="1" x14ac:dyDescent="0.25">
      <c r="B123" s="1" t="s">
        <v>262</v>
      </c>
      <c r="C123" s="159" t="s">
        <v>312</v>
      </c>
      <c r="D123" s="159"/>
      <c r="E123" s="159"/>
      <c r="F123" s="159"/>
      <c r="G123" s="159"/>
      <c r="H123" s="159"/>
      <c r="I123" s="159"/>
      <c r="J123" s="159"/>
      <c r="K123" s="159"/>
      <c r="L123" s="159"/>
      <c r="M123" s="159"/>
      <c r="N123" s="159"/>
      <c r="O123" s="2"/>
      <c r="R123" s="2"/>
    </row>
    <row r="124" spans="1:18" ht="15" customHeight="1" x14ac:dyDescent="0.25">
      <c r="B124" s="5"/>
      <c r="C124" s="6"/>
      <c r="D124" s="6"/>
      <c r="E124" s="6"/>
      <c r="F124" s="6"/>
      <c r="G124" s="6"/>
      <c r="H124" s="6"/>
      <c r="I124" s="6"/>
      <c r="J124" s="6"/>
      <c r="K124" s="6"/>
      <c r="L124" s="6"/>
      <c r="M124" s="6"/>
      <c r="N124" s="6"/>
      <c r="O124" s="6"/>
      <c r="R124" s="6"/>
    </row>
    <row r="125" spans="1:18" ht="16.5" customHeight="1" x14ac:dyDescent="0.25">
      <c r="B125" s="160" t="s">
        <v>0</v>
      </c>
      <c r="C125" s="151" t="s">
        <v>13</v>
      </c>
      <c r="D125" s="152"/>
      <c r="E125" s="152"/>
      <c r="F125" s="153"/>
      <c r="G125" s="151" t="s">
        <v>2</v>
      </c>
      <c r="H125" s="152"/>
      <c r="I125" s="152"/>
      <c r="J125" s="152"/>
      <c r="K125" s="152"/>
      <c r="L125" s="152"/>
      <c r="M125" s="153"/>
      <c r="N125" s="154" t="s">
        <v>3</v>
      </c>
      <c r="O125" s="7"/>
      <c r="P125" s="158" t="s">
        <v>11</v>
      </c>
      <c r="Q125" s="158"/>
      <c r="R125" s="7"/>
    </row>
    <row r="126" spans="1:18" ht="31.5" customHeight="1" x14ac:dyDescent="0.25">
      <c r="B126" s="160"/>
      <c r="C126" s="20" t="s">
        <v>9</v>
      </c>
      <c r="D126" s="20" t="s">
        <v>10</v>
      </c>
      <c r="E126" s="20" t="s">
        <v>1</v>
      </c>
      <c r="F126" s="20" t="s">
        <v>16</v>
      </c>
      <c r="G126" s="20" t="s">
        <v>14</v>
      </c>
      <c r="H126" s="24" t="s">
        <v>15</v>
      </c>
      <c r="I126" s="20" t="s">
        <v>18</v>
      </c>
      <c r="J126" s="24" t="s">
        <v>17</v>
      </c>
      <c r="K126" s="20" t="s">
        <v>19</v>
      </c>
      <c r="L126" s="24" t="s">
        <v>20</v>
      </c>
      <c r="M126" s="20" t="s">
        <v>4</v>
      </c>
      <c r="N126" s="154"/>
      <c r="O126" s="7"/>
      <c r="P126" s="8" t="s">
        <v>26</v>
      </c>
      <c r="Q126" s="8" t="s">
        <v>5</v>
      </c>
      <c r="R126" s="7"/>
    </row>
    <row r="127" spans="1:18" ht="30" x14ac:dyDescent="0.25">
      <c r="B127" s="21" t="s">
        <v>313</v>
      </c>
      <c r="C127" s="9">
        <v>0</v>
      </c>
      <c r="D127" s="9">
        <v>0</v>
      </c>
      <c r="E127" s="9">
        <v>0</v>
      </c>
      <c r="F127" s="27">
        <f t="shared" ref="F127:F132" si="12">+C127+D127+E127</f>
        <v>0</v>
      </c>
      <c r="G127" s="9">
        <v>0</v>
      </c>
      <c r="H127" s="9"/>
      <c r="I127" s="9">
        <v>0</v>
      </c>
      <c r="J127" s="9"/>
      <c r="K127" s="9">
        <v>0</v>
      </c>
      <c r="L127" s="9"/>
      <c r="M127" s="9">
        <f t="shared" ref="M127:M132" si="13">+G127+I127+K127</f>
        <v>0</v>
      </c>
      <c r="N127" s="30">
        <f t="shared" ref="N127:N132" si="14">+F127+M127</f>
        <v>0</v>
      </c>
      <c r="O127" s="11"/>
      <c r="P127" s="12"/>
      <c r="Q127" s="13"/>
      <c r="R127" s="11"/>
    </row>
    <row r="128" spans="1:18" ht="75" x14ac:dyDescent="0.25">
      <c r="B128" s="21" t="s">
        <v>314</v>
      </c>
      <c r="C128" s="9">
        <v>0</v>
      </c>
      <c r="D128" s="28">
        <v>35000000</v>
      </c>
      <c r="E128" s="9">
        <v>0</v>
      </c>
      <c r="F128" s="27">
        <f t="shared" si="12"/>
        <v>35000000</v>
      </c>
      <c r="G128" s="9">
        <v>0</v>
      </c>
      <c r="H128" s="9"/>
      <c r="I128" s="9">
        <v>0</v>
      </c>
      <c r="J128" s="9"/>
      <c r="K128" s="9">
        <v>0</v>
      </c>
      <c r="L128" s="9"/>
      <c r="M128" s="9">
        <f t="shared" si="13"/>
        <v>0</v>
      </c>
      <c r="N128" s="30">
        <f t="shared" si="14"/>
        <v>35000000</v>
      </c>
      <c r="O128" s="11"/>
      <c r="P128" s="12"/>
      <c r="Q128" s="13"/>
      <c r="R128" s="11"/>
    </row>
    <row r="129" spans="1:18" ht="60" x14ac:dyDescent="0.25">
      <c r="B129" s="21" t="s">
        <v>315</v>
      </c>
      <c r="C129" s="9">
        <v>0</v>
      </c>
      <c r="D129" s="9">
        <v>0</v>
      </c>
      <c r="E129" s="9">
        <v>0</v>
      </c>
      <c r="F129" s="27">
        <f t="shared" si="12"/>
        <v>0</v>
      </c>
      <c r="G129" s="9">
        <v>0</v>
      </c>
      <c r="H129" s="9"/>
      <c r="I129" s="9">
        <v>0</v>
      </c>
      <c r="J129" s="9"/>
      <c r="K129" s="9">
        <v>0</v>
      </c>
      <c r="L129" s="9"/>
      <c r="M129" s="9">
        <f t="shared" si="13"/>
        <v>0</v>
      </c>
      <c r="N129" s="30">
        <f t="shared" si="14"/>
        <v>0</v>
      </c>
      <c r="O129" s="11"/>
      <c r="P129" s="12"/>
      <c r="Q129" s="13"/>
      <c r="R129" s="11"/>
    </row>
    <row r="130" spans="1:18" ht="15" x14ac:dyDescent="0.25">
      <c r="B130" s="21" t="s">
        <v>316</v>
      </c>
      <c r="C130" s="9">
        <v>0</v>
      </c>
      <c r="D130" s="9">
        <v>0</v>
      </c>
      <c r="E130" s="9">
        <v>0</v>
      </c>
      <c r="F130" s="27">
        <f t="shared" si="12"/>
        <v>0</v>
      </c>
      <c r="G130" s="9">
        <v>0</v>
      </c>
      <c r="H130" s="9"/>
      <c r="I130" s="9">
        <v>0</v>
      </c>
      <c r="J130" s="9"/>
      <c r="K130" s="9">
        <v>0</v>
      </c>
      <c r="L130" s="9"/>
      <c r="M130" s="9">
        <f t="shared" si="13"/>
        <v>0</v>
      </c>
      <c r="N130" s="30">
        <f t="shared" si="14"/>
        <v>0</v>
      </c>
      <c r="O130" s="11"/>
      <c r="P130" s="12"/>
      <c r="Q130" s="13"/>
      <c r="R130" s="11"/>
    </row>
    <row r="131" spans="1:18" ht="15" x14ac:dyDescent="0.25">
      <c r="B131" s="21" t="s">
        <v>317</v>
      </c>
      <c r="C131" s="9">
        <v>0</v>
      </c>
      <c r="D131" s="28">
        <v>50000000</v>
      </c>
      <c r="E131" s="9">
        <v>0</v>
      </c>
      <c r="F131" s="27">
        <f t="shared" si="12"/>
        <v>50000000</v>
      </c>
      <c r="G131" s="9">
        <v>0</v>
      </c>
      <c r="H131" s="9"/>
      <c r="I131" s="9">
        <v>0</v>
      </c>
      <c r="J131" s="9"/>
      <c r="K131" s="9">
        <v>0</v>
      </c>
      <c r="L131" s="9"/>
      <c r="M131" s="9">
        <f t="shared" si="13"/>
        <v>0</v>
      </c>
      <c r="N131" s="30">
        <f t="shared" si="14"/>
        <v>50000000</v>
      </c>
      <c r="O131" s="11"/>
      <c r="P131" s="12"/>
      <c r="Q131" s="13"/>
      <c r="R131" s="11"/>
    </row>
    <row r="132" spans="1:18" ht="41.4" x14ac:dyDescent="0.25">
      <c r="B132" s="21" t="s">
        <v>254</v>
      </c>
      <c r="C132" s="9">
        <v>0</v>
      </c>
      <c r="D132" s="9">
        <v>0</v>
      </c>
      <c r="E132" s="9">
        <v>0</v>
      </c>
      <c r="F132" s="27">
        <f t="shared" si="12"/>
        <v>0</v>
      </c>
      <c r="G132" s="9">
        <v>0</v>
      </c>
      <c r="H132" s="9"/>
      <c r="I132" s="9">
        <v>0</v>
      </c>
      <c r="J132" s="9"/>
      <c r="K132" s="9">
        <v>0</v>
      </c>
      <c r="L132" s="9"/>
      <c r="M132" s="9">
        <f t="shared" si="13"/>
        <v>0</v>
      </c>
      <c r="N132" s="30">
        <f t="shared" si="14"/>
        <v>0</v>
      </c>
      <c r="O132" s="11"/>
      <c r="P132" s="12" t="s">
        <v>239</v>
      </c>
      <c r="Q132" s="32">
        <v>1</v>
      </c>
      <c r="R132" s="11"/>
    </row>
    <row r="133" spans="1:18" ht="15.6" x14ac:dyDescent="0.25">
      <c r="B133" s="14" t="s">
        <v>6</v>
      </c>
      <c r="C133" s="15">
        <f>SUM(C127:C132)</f>
        <v>0</v>
      </c>
      <c r="D133" s="15">
        <f>SUM(D127:D132)</f>
        <v>85000000</v>
      </c>
      <c r="E133" s="15">
        <f>SUM(E127:E132)</f>
        <v>0</v>
      </c>
      <c r="F133" s="15">
        <f>SUM(F127:F132)</f>
        <v>85000000</v>
      </c>
      <c r="G133" s="15">
        <f>SUM(G127:G132)</f>
        <v>0</v>
      </c>
      <c r="I133" s="15">
        <f>SUM(I127:I132)</f>
        <v>0</v>
      </c>
      <c r="K133" s="15">
        <f>SUM(K127:K132)</f>
        <v>0</v>
      </c>
      <c r="M133" s="31">
        <f>SUM(M127:M132)</f>
        <v>0</v>
      </c>
      <c r="N133" s="31">
        <f>SUM(N127:N132)</f>
        <v>85000000</v>
      </c>
      <c r="O133" s="16"/>
      <c r="Q133" s="29">
        <f>SUM(Q127:Q132)</f>
        <v>1</v>
      </c>
      <c r="R133" s="16"/>
    </row>
    <row r="135" spans="1:18" ht="15.6" x14ac:dyDescent="0.25">
      <c r="B135" s="14" t="s">
        <v>12</v>
      </c>
      <c r="C135" s="17">
        <f>F133</f>
        <v>85000000</v>
      </c>
      <c r="D135" s="22"/>
    </row>
    <row r="136" spans="1:18" ht="15.6" x14ac:dyDescent="0.25">
      <c r="B136" s="14" t="s">
        <v>7</v>
      </c>
      <c r="C136" s="17">
        <f>+M133</f>
        <v>0</v>
      </c>
      <c r="D136" s="22"/>
    </row>
    <row r="137" spans="1:18" ht="15.6" x14ac:dyDescent="0.25">
      <c r="B137" s="14" t="s">
        <v>3</v>
      </c>
      <c r="C137" s="18">
        <f>+C135+C136</f>
        <v>85000000</v>
      </c>
      <c r="D137" s="23"/>
    </row>
    <row r="139" spans="1:18" x14ac:dyDescent="0.25">
      <c r="A139" s="25"/>
      <c r="B139" s="25"/>
      <c r="C139" s="25"/>
      <c r="D139" s="25"/>
      <c r="E139" s="25"/>
      <c r="F139" s="25"/>
      <c r="G139" s="25"/>
      <c r="H139" s="25"/>
      <c r="I139" s="25"/>
      <c r="J139" s="25"/>
      <c r="K139" s="25"/>
      <c r="L139" s="25"/>
      <c r="M139" s="25"/>
      <c r="N139" s="25"/>
      <c r="O139" s="25"/>
      <c r="P139" s="25"/>
      <c r="Q139" s="25"/>
    </row>
    <row r="141" spans="1:18" ht="29.25" customHeight="1" x14ac:dyDescent="0.25">
      <c r="B141" s="1" t="s">
        <v>263</v>
      </c>
      <c r="C141" s="159" t="s">
        <v>318</v>
      </c>
      <c r="D141" s="159"/>
      <c r="E141" s="159"/>
      <c r="F141" s="159"/>
      <c r="G141" s="159"/>
      <c r="H141" s="159"/>
      <c r="I141" s="159"/>
      <c r="J141" s="159"/>
      <c r="K141" s="159"/>
      <c r="L141" s="159"/>
      <c r="M141" s="159"/>
      <c r="N141" s="159"/>
      <c r="O141" s="2"/>
      <c r="R141" s="2"/>
    </row>
    <row r="142" spans="1:18" ht="15" customHeight="1" x14ac:dyDescent="0.25">
      <c r="B142" s="5"/>
      <c r="C142" s="6"/>
      <c r="D142" s="6"/>
      <c r="E142" s="6"/>
      <c r="F142" s="6"/>
      <c r="G142" s="6"/>
      <c r="H142" s="6"/>
      <c r="I142" s="6"/>
      <c r="J142" s="6"/>
      <c r="K142" s="6"/>
      <c r="L142" s="6"/>
      <c r="M142" s="6"/>
      <c r="N142" s="6"/>
      <c r="O142" s="6"/>
      <c r="R142" s="6"/>
    </row>
    <row r="143" spans="1:18" ht="16.5" customHeight="1" x14ac:dyDescent="0.25">
      <c r="B143" s="160" t="s">
        <v>0</v>
      </c>
      <c r="C143" s="151" t="s">
        <v>13</v>
      </c>
      <c r="D143" s="152"/>
      <c r="E143" s="152"/>
      <c r="F143" s="153"/>
      <c r="G143" s="151" t="s">
        <v>2</v>
      </c>
      <c r="H143" s="152"/>
      <c r="I143" s="152"/>
      <c r="J143" s="152"/>
      <c r="K143" s="152"/>
      <c r="L143" s="152"/>
      <c r="M143" s="153"/>
      <c r="N143" s="154" t="s">
        <v>3</v>
      </c>
      <c r="O143" s="7"/>
      <c r="P143" s="158" t="s">
        <v>11</v>
      </c>
      <c r="Q143" s="158"/>
      <c r="R143" s="7"/>
    </row>
    <row r="144" spans="1:18" ht="31.5" customHeight="1" x14ac:dyDescent="0.25">
      <c r="B144" s="160"/>
      <c r="C144" s="20" t="s">
        <v>9</v>
      </c>
      <c r="D144" s="20" t="s">
        <v>10</v>
      </c>
      <c r="E144" s="20" t="s">
        <v>1</v>
      </c>
      <c r="F144" s="20" t="s">
        <v>16</v>
      </c>
      <c r="G144" s="20" t="s">
        <v>14</v>
      </c>
      <c r="H144" s="24" t="s">
        <v>15</v>
      </c>
      <c r="I144" s="20" t="s">
        <v>18</v>
      </c>
      <c r="J144" s="24" t="s">
        <v>17</v>
      </c>
      <c r="K144" s="20" t="s">
        <v>19</v>
      </c>
      <c r="L144" s="24" t="s">
        <v>20</v>
      </c>
      <c r="M144" s="20" t="s">
        <v>4</v>
      </c>
      <c r="N144" s="154"/>
      <c r="O144" s="7"/>
      <c r="P144" s="8" t="s">
        <v>26</v>
      </c>
      <c r="Q144" s="8" t="s">
        <v>5</v>
      </c>
      <c r="R144" s="7"/>
    </row>
    <row r="145" spans="1:18" ht="30" x14ac:dyDescent="0.25">
      <c r="B145" s="21" t="s">
        <v>319</v>
      </c>
      <c r="C145" s="9">
        <v>0</v>
      </c>
      <c r="D145" s="9">
        <v>0</v>
      </c>
      <c r="E145" s="9">
        <v>0</v>
      </c>
      <c r="F145" s="27">
        <f>+C145+D145+E145</f>
        <v>0</v>
      </c>
      <c r="G145" s="9">
        <v>0</v>
      </c>
      <c r="H145" s="9"/>
      <c r="I145" s="9">
        <v>0</v>
      </c>
      <c r="J145" s="9"/>
      <c r="K145" s="9">
        <v>0</v>
      </c>
      <c r="L145" s="9"/>
      <c r="M145" s="9">
        <f>+G145+I145+K145</f>
        <v>0</v>
      </c>
      <c r="N145" s="30">
        <f>+F145+M145</f>
        <v>0</v>
      </c>
      <c r="O145" s="11"/>
      <c r="P145" s="12"/>
      <c r="Q145" s="13"/>
      <c r="R145" s="11"/>
    </row>
    <row r="146" spans="1:18" ht="30" x14ac:dyDescent="0.25">
      <c r="B146" s="21" t="s">
        <v>320</v>
      </c>
      <c r="C146" s="9">
        <v>0</v>
      </c>
      <c r="D146" s="9">
        <v>0</v>
      </c>
      <c r="E146" s="9">
        <v>0</v>
      </c>
      <c r="F146" s="27">
        <f>+C146+D146+E146</f>
        <v>0</v>
      </c>
      <c r="G146" s="9">
        <v>0</v>
      </c>
      <c r="H146" s="9"/>
      <c r="I146" s="9">
        <v>0</v>
      </c>
      <c r="J146" s="9"/>
      <c r="K146" s="9">
        <v>0</v>
      </c>
      <c r="L146" s="9"/>
      <c r="M146" s="9">
        <f>+G146+I146+K146</f>
        <v>0</v>
      </c>
      <c r="N146" s="30">
        <f>+F146+M146</f>
        <v>0</v>
      </c>
      <c r="O146" s="11"/>
      <c r="P146" s="12"/>
      <c r="Q146" s="13"/>
      <c r="R146" s="11"/>
    </row>
    <row r="147" spans="1:18" ht="30" x14ac:dyDescent="0.25">
      <c r="B147" s="21" t="s">
        <v>321</v>
      </c>
      <c r="C147" s="9">
        <v>0</v>
      </c>
      <c r="D147" s="9">
        <v>0</v>
      </c>
      <c r="E147" s="9">
        <v>0</v>
      </c>
      <c r="F147" s="27">
        <f>+C147+D147+E147</f>
        <v>0</v>
      </c>
      <c r="G147" s="9">
        <v>0</v>
      </c>
      <c r="H147" s="9"/>
      <c r="I147" s="9">
        <v>0</v>
      </c>
      <c r="J147" s="9"/>
      <c r="K147" s="9">
        <v>0</v>
      </c>
      <c r="L147" s="9"/>
      <c r="M147" s="9">
        <f>+G147+I147+K147</f>
        <v>0</v>
      </c>
      <c r="N147" s="30">
        <f>+F147+M147</f>
        <v>0</v>
      </c>
      <c r="O147" s="11"/>
      <c r="P147" s="12"/>
      <c r="Q147" s="13"/>
      <c r="R147" s="11"/>
    </row>
    <row r="148" spans="1:18" ht="45" x14ac:dyDescent="0.25">
      <c r="B148" s="21" t="s">
        <v>322</v>
      </c>
      <c r="C148" s="9">
        <v>0</v>
      </c>
      <c r="D148" s="9">
        <v>0</v>
      </c>
      <c r="E148" s="9">
        <v>0</v>
      </c>
      <c r="F148" s="27">
        <f>+C148+D148+E148</f>
        <v>0</v>
      </c>
      <c r="G148" s="9">
        <v>0</v>
      </c>
      <c r="H148" s="9"/>
      <c r="I148" s="9">
        <v>0</v>
      </c>
      <c r="J148" s="9"/>
      <c r="K148" s="9">
        <v>0</v>
      </c>
      <c r="L148" s="9"/>
      <c r="M148" s="9">
        <f>+G148+I148+K148</f>
        <v>0</v>
      </c>
      <c r="N148" s="30">
        <f>+F148+M148</f>
        <v>0</v>
      </c>
      <c r="O148" s="11"/>
      <c r="P148" s="12"/>
      <c r="Q148" s="13"/>
      <c r="R148" s="11"/>
    </row>
    <row r="149" spans="1:18" ht="30" x14ac:dyDescent="0.25">
      <c r="B149" s="21" t="s">
        <v>323</v>
      </c>
      <c r="C149" s="9">
        <v>0</v>
      </c>
      <c r="D149" s="9">
        <v>0</v>
      </c>
      <c r="E149" s="9">
        <v>0</v>
      </c>
      <c r="F149" s="27">
        <f>+C149+D149+E149</f>
        <v>0</v>
      </c>
      <c r="G149" s="9">
        <v>0</v>
      </c>
      <c r="H149" s="9"/>
      <c r="I149" s="9">
        <v>0</v>
      </c>
      <c r="J149" s="9"/>
      <c r="K149" s="9">
        <v>0</v>
      </c>
      <c r="L149" s="9"/>
      <c r="M149" s="9">
        <f>+G149+I149+K149</f>
        <v>0</v>
      </c>
      <c r="N149" s="30">
        <f>+F149+M149</f>
        <v>0</v>
      </c>
      <c r="O149" s="11"/>
      <c r="P149" s="12"/>
      <c r="Q149" s="13"/>
      <c r="R149" s="11"/>
    </row>
    <row r="150" spans="1:18" ht="15.6" x14ac:dyDescent="0.25">
      <c r="B150" s="14" t="s">
        <v>6</v>
      </c>
      <c r="C150" s="15">
        <f>SUM(C145:C149)</f>
        <v>0</v>
      </c>
      <c r="D150" s="15">
        <f>SUM(D145:D149)</f>
        <v>0</v>
      </c>
      <c r="E150" s="15">
        <f>SUM(E145:E149)</f>
        <v>0</v>
      </c>
      <c r="F150" s="15">
        <f>SUM(F145:F149)</f>
        <v>0</v>
      </c>
      <c r="G150" s="15">
        <f>SUM(G145:G149)</f>
        <v>0</v>
      </c>
      <c r="I150" s="15">
        <f>SUM(I145:I149)</f>
        <v>0</v>
      </c>
      <c r="K150" s="15">
        <f>SUM(K145:K149)</f>
        <v>0</v>
      </c>
      <c r="M150" s="31">
        <f>SUM(M145:M149)</f>
        <v>0</v>
      </c>
      <c r="N150" s="31">
        <f>SUM(N145:N149)</f>
        <v>0</v>
      </c>
      <c r="O150" s="16"/>
      <c r="Q150" s="29">
        <f>SUM(Q145:Q149)</f>
        <v>0</v>
      </c>
      <c r="R150" s="16"/>
    </row>
    <row r="152" spans="1:18" ht="15.6" x14ac:dyDescent="0.25">
      <c r="B152" s="14" t="s">
        <v>12</v>
      </c>
      <c r="C152" s="17">
        <f>F150</f>
        <v>0</v>
      </c>
      <c r="D152" s="22"/>
    </row>
    <row r="153" spans="1:18" ht="15.6" x14ac:dyDescent="0.25">
      <c r="B153" s="14" t="s">
        <v>7</v>
      </c>
      <c r="C153" s="17">
        <f>+M150</f>
        <v>0</v>
      </c>
      <c r="D153" s="22"/>
    </row>
    <row r="154" spans="1:18" ht="15.6" x14ac:dyDescent="0.25">
      <c r="B154" s="14" t="s">
        <v>3</v>
      </c>
      <c r="C154" s="18">
        <f>+C152+C153</f>
        <v>0</v>
      </c>
      <c r="D154" s="23"/>
    </row>
    <row r="156" spans="1:18" x14ac:dyDescent="0.25">
      <c r="A156" s="25"/>
      <c r="B156" s="25"/>
      <c r="C156" s="25"/>
      <c r="D156" s="25"/>
      <c r="E156" s="25"/>
      <c r="F156" s="25"/>
      <c r="G156" s="25"/>
      <c r="H156" s="25"/>
      <c r="I156" s="25"/>
      <c r="J156" s="25"/>
      <c r="K156" s="25"/>
      <c r="L156" s="25"/>
      <c r="M156" s="25"/>
      <c r="N156" s="25"/>
      <c r="O156" s="25"/>
      <c r="P156" s="25"/>
      <c r="Q156" s="25"/>
    </row>
    <row r="158" spans="1:18" ht="29.25" customHeight="1" x14ac:dyDescent="0.25">
      <c r="B158" s="1" t="s">
        <v>265</v>
      </c>
      <c r="C158" s="159" t="s">
        <v>324</v>
      </c>
      <c r="D158" s="159"/>
      <c r="E158" s="159"/>
      <c r="F158" s="159"/>
      <c r="G158" s="159"/>
      <c r="H158" s="159"/>
      <c r="I158" s="159"/>
      <c r="J158" s="159"/>
      <c r="K158" s="159"/>
      <c r="L158" s="159"/>
      <c r="M158" s="159"/>
      <c r="N158" s="159"/>
      <c r="O158" s="2"/>
      <c r="R158" s="2"/>
    </row>
    <row r="159" spans="1:18" ht="15" customHeight="1" x14ac:dyDescent="0.25">
      <c r="B159" s="5"/>
      <c r="C159" s="6"/>
      <c r="D159" s="6"/>
      <c r="E159" s="6"/>
      <c r="F159" s="6"/>
      <c r="G159" s="6"/>
      <c r="H159" s="6"/>
      <c r="I159" s="6"/>
      <c r="J159" s="6"/>
      <c r="K159" s="6"/>
      <c r="L159" s="6"/>
      <c r="M159" s="6"/>
      <c r="N159" s="6"/>
      <c r="O159" s="6"/>
      <c r="R159" s="6"/>
    </row>
    <row r="160" spans="1:18" ht="16.5" customHeight="1" x14ac:dyDescent="0.25">
      <c r="B160" s="160" t="s">
        <v>0</v>
      </c>
      <c r="C160" s="151" t="s">
        <v>13</v>
      </c>
      <c r="D160" s="152"/>
      <c r="E160" s="152"/>
      <c r="F160" s="153"/>
      <c r="G160" s="151" t="s">
        <v>2</v>
      </c>
      <c r="H160" s="152"/>
      <c r="I160" s="152"/>
      <c r="J160" s="152"/>
      <c r="K160" s="152"/>
      <c r="L160" s="152"/>
      <c r="M160" s="153"/>
      <c r="N160" s="154" t="s">
        <v>3</v>
      </c>
      <c r="O160" s="7"/>
      <c r="P160" s="158" t="s">
        <v>11</v>
      </c>
      <c r="Q160" s="158"/>
      <c r="R160" s="7"/>
    </row>
    <row r="161" spans="1:18" ht="31.5" customHeight="1" x14ac:dyDescent="0.25">
      <c r="B161" s="160"/>
      <c r="C161" s="20" t="s">
        <v>9</v>
      </c>
      <c r="D161" s="20" t="s">
        <v>10</v>
      </c>
      <c r="E161" s="20" t="s">
        <v>1</v>
      </c>
      <c r="F161" s="20" t="s">
        <v>16</v>
      </c>
      <c r="G161" s="20" t="s">
        <v>14</v>
      </c>
      <c r="H161" s="24" t="s">
        <v>15</v>
      </c>
      <c r="I161" s="20" t="s">
        <v>18</v>
      </c>
      <c r="J161" s="24" t="s">
        <v>17</v>
      </c>
      <c r="K161" s="20" t="s">
        <v>19</v>
      </c>
      <c r="L161" s="24" t="s">
        <v>20</v>
      </c>
      <c r="M161" s="20" t="s">
        <v>4</v>
      </c>
      <c r="N161" s="154"/>
      <c r="O161" s="7"/>
      <c r="P161" s="8" t="s">
        <v>26</v>
      </c>
      <c r="Q161" s="8" t="s">
        <v>5</v>
      </c>
      <c r="R161" s="7"/>
    </row>
    <row r="162" spans="1:18" ht="45" x14ac:dyDescent="0.25">
      <c r="B162" s="21" t="s">
        <v>325</v>
      </c>
      <c r="C162" s="9">
        <v>0</v>
      </c>
      <c r="D162" s="9">
        <v>0</v>
      </c>
      <c r="E162" s="9">
        <v>0</v>
      </c>
      <c r="F162" s="27">
        <f t="shared" ref="F162:F167" si="15">+C162+D162+E162</f>
        <v>0</v>
      </c>
      <c r="G162" s="9">
        <v>0</v>
      </c>
      <c r="H162" s="9"/>
      <c r="I162" s="9">
        <v>0</v>
      </c>
      <c r="J162" s="9"/>
      <c r="K162" s="9">
        <v>0</v>
      </c>
      <c r="L162" s="9"/>
      <c r="M162" s="9">
        <f t="shared" ref="M162:M167" si="16">+G162+I162+K162</f>
        <v>0</v>
      </c>
      <c r="N162" s="30">
        <f t="shared" ref="N162:N167" si="17">+F162+M162</f>
        <v>0</v>
      </c>
      <c r="O162" s="11"/>
      <c r="P162" s="12"/>
      <c r="Q162" s="13"/>
      <c r="R162" s="11"/>
    </row>
    <row r="163" spans="1:18" ht="45" x14ac:dyDescent="0.25">
      <c r="B163" s="21" t="s">
        <v>326</v>
      </c>
      <c r="C163" s="9">
        <v>0</v>
      </c>
      <c r="D163" s="9">
        <v>0</v>
      </c>
      <c r="E163" s="9">
        <v>0</v>
      </c>
      <c r="F163" s="27">
        <f t="shared" si="15"/>
        <v>0</v>
      </c>
      <c r="G163" s="9">
        <v>0</v>
      </c>
      <c r="H163" s="9"/>
      <c r="I163" s="9">
        <v>0</v>
      </c>
      <c r="J163" s="9"/>
      <c r="K163" s="9">
        <v>0</v>
      </c>
      <c r="L163" s="9"/>
      <c r="M163" s="9">
        <f t="shared" si="16"/>
        <v>0</v>
      </c>
      <c r="N163" s="30">
        <f t="shared" si="17"/>
        <v>0</v>
      </c>
      <c r="O163" s="11"/>
      <c r="P163" s="12"/>
      <c r="Q163" s="13"/>
      <c r="R163" s="11"/>
    </row>
    <row r="164" spans="1:18" ht="45" x14ac:dyDescent="0.25">
      <c r="B164" s="21" t="s">
        <v>327</v>
      </c>
      <c r="C164" s="9">
        <v>0</v>
      </c>
      <c r="D164" s="9">
        <v>0</v>
      </c>
      <c r="E164" s="9">
        <v>0</v>
      </c>
      <c r="F164" s="27">
        <f t="shared" si="15"/>
        <v>0</v>
      </c>
      <c r="G164" s="9">
        <v>0</v>
      </c>
      <c r="H164" s="9"/>
      <c r="I164" s="9">
        <v>0</v>
      </c>
      <c r="J164" s="9"/>
      <c r="K164" s="9">
        <v>0</v>
      </c>
      <c r="L164" s="9"/>
      <c r="M164" s="9">
        <f t="shared" si="16"/>
        <v>0</v>
      </c>
      <c r="N164" s="30">
        <f t="shared" si="17"/>
        <v>0</v>
      </c>
      <c r="O164" s="11"/>
      <c r="P164" s="12"/>
      <c r="Q164" s="13"/>
      <c r="R164" s="11"/>
    </row>
    <row r="165" spans="1:18" ht="15" x14ac:dyDescent="0.25">
      <c r="B165" s="21" t="s">
        <v>328</v>
      </c>
      <c r="C165" s="9">
        <v>0</v>
      </c>
      <c r="D165" s="9">
        <v>0</v>
      </c>
      <c r="E165" s="9">
        <v>0</v>
      </c>
      <c r="F165" s="27">
        <f t="shared" si="15"/>
        <v>0</v>
      </c>
      <c r="G165" s="9">
        <v>0</v>
      </c>
      <c r="H165" s="9"/>
      <c r="I165" s="9">
        <v>0</v>
      </c>
      <c r="J165" s="9"/>
      <c r="K165" s="9">
        <v>0</v>
      </c>
      <c r="L165" s="9"/>
      <c r="M165" s="9">
        <f t="shared" si="16"/>
        <v>0</v>
      </c>
      <c r="N165" s="30">
        <f t="shared" si="17"/>
        <v>0</v>
      </c>
      <c r="O165" s="11"/>
      <c r="P165" s="12"/>
      <c r="Q165" s="13"/>
      <c r="R165" s="11"/>
    </row>
    <row r="166" spans="1:18" ht="45" x14ac:dyDescent="0.25">
      <c r="B166" s="21" t="s">
        <v>329</v>
      </c>
      <c r="C166" s="9">
        <v>0</v>
      </c>
      <c r="D166" s="9">
        <v>0</v>
      </c>
      <c r="E166" s="9">
        <v>0</v>
      </c>
      <c r="F166" s="27">
        <f t="shared" si="15"/>
        <v>0</v>
      </c>
      <c r="G166" s="9">
        <v>0</v>
      </c>
      <c r="H166" s="9"/>
      <c r="I166" s="9">
        <v>0</v>
      </c>
      <c r="J166" s="9"/>
      <c r="K166" s="9">
        <v>0</v>
      </c>
      <c r="L166" s="9"/>
      <c r="M166" s="9">
        <f t="shared" si="16"/>
        <v>0</v>
      </c>
      <c r="N166" s="30">
        <f t="shared" si="17"/>
        <v>0</v>
      </c>
      <c r="O166" s="11"/>
      <c r="P166" s="12"/>
      <c r="Q166" s="13"/>
      <c r="R166" s="11"/>
    </row>
    <row r="167" spans="1:18" ht="27.6" x14ac:dyDescent="0.25">
      <c r="B167" s="21" t="s">
        <v>241</v>
      </c>
      <c r="C167" s="9">
        <v>0</v>
      </c>
      <c r="D167" s="9">
        <v>0</v>
      </c>
      <c r="E167" s="9">
        <v>0</v>
      </c>
      <c r="F167" s="27">
        <f t="shared" si="15"/>
        <v>0</v>
      </c>
      <c r="G167" s="9">
        <v>0</v>
      </c>
      <c r="H167" s="9"/>
      <c r="I167" s="9">
        <v>0</v>
      </c>
      <c r="J167" s="9"/>
      <c r="K167" s="9">
        <v>0</v>
      </c>
      <c r="L167" s="9"/>
      <c r="M167" s="9">
        <f t="shared" si="16"/>
        <v>0</v>
      </c>
      <c r="N167" s="30">
        <f t="shared" si="17"/>
        <v>0</v>
      </c>
      <c r="O167" s="11"/>
      <c r="P167" s="12" t="s">
        <v>242</v>
      </c>
      <c r="Q167" s="32">
        <v>1</v>
      </c>
      <c r="R167" s="11"/>
    </row>
    <row r="168" spans="1:18" ht="15.6" x14ac:dyDescent="0.25">
      <c r="B168" s="14" t="s">
        <v>6</v>
      </c>
      <c r="C168" s="15">
        <f>SUM(C162:C167)</f>
        <v>0</v>
      </c>
      <c r="D168" s="15">
        <f>SUM(D162:D167)</f>
        <v>0</v>
      </c>
      <c r="E168" s="15">
        <f>SUM(E162:E167)</f>
        <v>0</v>
      </c>
      <c r="F168" s="15">
        <f>SUM(F162:F167)</f>
        <v>0</v>
      </c>
      <c r="G168" s="15">
        <f>SUM(G162:G167)</f>
        <v>0</v>
      </c>
      <c r="I168" s="15">
        <f>SUM(I162:I167)</f>
        <v>0</v>
      </c>
      <c r="K168" s="15">
        <f>SUM(K162:K167)</f>
        <v>0</v>
      </c>
      <c r="M168" s="31">
        <f>SUM(M162:M167)</f>
        <v>0</v>
      </c>
      <c r="N168" s="31">
        <f>SUM(N162:N167)</f>
        <v>0</v>
      </c>
      <c r="O168" s="16"/>
      <c r="Q168" s="29"/>
      <c r="R168" s="16"/>
    </row>
    <row r="170" spans="1:18" ht="15.6" x14ac:dyDescent="0.25">
      <c r="B170" s="14" t="s">
        <v>12</v>
      </c>
      <c r="C170" s="17">
        <f>F168</f>
        <v>0</v>
      </c>
      <c r="D170" s="22"/>
    </row>
    <row r="171" spans="1:18" ht="15.6" x14ac:dyDescent="0.25">
      <c r="B171" s="14" t="s">
        <v>7</v>
      </c>
      <c r="C171" s="17">
        <f>+M168</f>
        <v>0</v>
      </c>
      <c r="D171" s="22"/>
    </row>
    <row r="172" spans="1:18" ht="15.6" x14ac:dyDescent="0.25">
      <c r="B172" s="14" t="s">
        <v>3</v>
      </c>
      <c r="C172" s="18">
        <f>+C170+C171</f>
        <v>0</v>
      </c>
      <c r="D172" s="23"/>
    </row>
    <row r="174" spans="1:18" x14ac:dyDescent="0.25">
      <c r="A174" s="25"/>
      <c r="B174" s="25"/>
      <c r="C174" s="25"/>
      <c r="D174" s="25"/>
      <c r="E174" s="25"/>
      <c r="F174" s="25"/>
      <c r="G174" s="25"/>
      <c r="H174" s="25"/>
      <c r="I174" s="25"/>
      <c r="J174" s="25"/>
      <c r="K174" s="25"/>
      <c r="L174" s="25"/>
      <c r="M174" s="25"/>
      <c r="N174" s="25"/>
      <c r="O174" s="25"/>
      <c r="P174" s="25"/>
      <c r="Q174" s="25"/>
    </row>
    <row r="176" spans="1:18" ht="29.25" customHeight="1" x14ac:dyDescent="0.25">
      <c r="B176" s="1" t="s">
        <v>264</v>
      </c>
      <c r="C176" s="159" t="s">
        <v>330</v>
      </c>
      <c r="D176" s="159"/>
      <c r="E176" s="159"/>
      <c r="F176" s="159"/>
      <c r="G176" s="159"/>
      <c r="H176" s="159"/>
      <c r="I176" s="159"/>
      <c r="J176" s="159"/>
      <c r="K176" s="159"/>
      <c r="L176" s="159"/>
      <c r="M176" s="159"/>
      <c r="N176" s="159"/>
      <c r="O176" s="2"/>
      <c r="R176" s="2"/>
    </row>
    <row r="177" spans="1:18" ht="15" customHeight="1" x14ac:dyDescent="0.25">
      <c r="B177" s="5"/>
      <c r="C177" s="6"/>
      <c r="D177" s="6"/>
      <c r="E177" s="6"/>
      <c r="F177" s="6"/>
      <c r="G177" s="6"/>
      <c r="H177" s="6"/>
      <c r="I177" s="6"/>
      <c r="J177" s="6"/>
      <c r="K177" s="6"/>
      <c r="L177" s="6"/>
      <c r="M177" s="6"/>
      <c r="N177" s="6"/>
      <c r="O177" s="6"/>
      <c r="R177" s="6"/>
    </row>
    <row r="178" spans="1:18" ht="16.5" customHeight="1" x14ac:dyDescent="0.25">
      <c r="B178" s="160" t="s">
        <v>0</v>
      </c>
      <c r="C178" s="151" t="s">
        <v>13</v>
      </c>
      <c r="D178" s="152"/>
      <c r="E178" s="152"/>
      <c r="F178" s="153"/>
      <c r="G178" s="151" t="s">
        <v>2</v>
      </c>
      <c r="H178" s="152"/>
      <c r="I178" s="152"/>
      <c r="J178" s="152"/>
      <c r="K178" s="152"/>
      <c r="L178" s="152"/>
      <c r="M178" s="153"/>
      <c r="N178" s="154" t="s">
        <v>3</v>
      </c>
      <c r="O178" s="7"/>
      <c r="P178" s="158" t="s">
        <v>11</v>
      </c>
      <c r="Q178" s="158"/>
      <c r="R178" s="7"/>
    </row>
    <row r="179" spans="1:18" ht="31.5" customHeight="1" x14ac:dyDescent="0.25">
      <c r="B179" s="160"/>
      <c r="C179" s="20" t="s">
        <v>9</v>
      </c>
      <c r="D179" s="20" t="s">
        <v>10</v>
      </c>
      <c r="E179" s="20" t="s">
        <v>1</v>
      </c>
      <c r="F179" s="20" t="s">
        <v>16</v>
      </c>
      <c r="G179" s="20" t="s">
        <v>14</v>
      </c>
      <c r="H179" s="24" t="s">
        <v>15</v>
      </c>
      <c r="I179" s="20" t="s">
        <v>18</v>
      </c>
      <c r="J179" s="24" t="s">
        <v>17</v>
      </c>
      <c r="K179" s="20" t="s">
        <v>19</v>
      </c>
      <c r="L179" s="24" t="s">
        <v>20</v>
      </c>
      <c r="M179" s="20" t="s">
        <v>4</v>
      </c>
      <c r="N179" s="154"/>
      <c r="O179" s="7"/>
      <c r="P179" s="8" t="s">
        <v>26</v>
      </c>
      <c r="Q179" s="8" t="s">
        <v>5</v>
      </c>
      <c r="R179" s="7"/>
    </row>
    <row r="180" spans="1:18" ht="41.4" x14ac:dyDescent="0.25">
      <c r="B180" s="21" t="s">
        <v>331</v>
      </c>
      <c r="C180" s="9">
        <v>0</v>
      </c>
      <c r="D180" s="28">
        <v>2324744497</v>
      </c>
      <c r="E180" s="9">
        <v>0</v>
      </c>
      <c r="F180" s="27">
        <f t="shared" ref="F180:F185" si="18">+C180+D180+E180</f>
        <v>2324744497</v>
      </c>
      <c r="G180" s="9">
        <v>0</v>
      </c>
      <c r="H180" s="9"/>
      <c r="I180" s="9">
        <v>0</v>
      </c>
      <c r="J180" s="9"/>
      <c r="K180" s="9">
        <v>0</v>
      </c>
      <c r="L180" s="9"/>
      <c r="M180" s="9">
        <f t="shared" ref="M180:M185" si="19">+G180+I180+K180</f>
        <v>0</v>
      </c>
      <c r="N180" s="30">
        <f t="shared" ref="N180:N185" si="20">+F180+M180</f>
        <v>2324744497</v>
      </c>
      <c r="O180" s="11"/>
      <c r="P180" s="12" t="s">
        <v>332</v>
      </c>
      <c r="Q180" s="32">
        <v>1</v>
      </c>
      <c r="R180" s="11"/>
    </row>
    <row r="181" spans="1:18" ht="15" x14ac:dyDescent="0.25">
      <c r="B181" s="21" t="s">
        <v>333</v>
      </c>
      <c r="C181" s="9">
        <v>0</v>
      </c>
      <c r="D181" s="28">
        <v>2646075911</v>
      </c>
      <c r="E181" s="9">
        <v>0</v>
      </c>
      <c r="F181" s="27">
        <f t="shared" si="18"/>
        <v>2646075911</v>
      </c>
      <c r="G181" s="9">
        <v>0</v>
      </c>
      <c r="H181" s="9"/>
      <c r="I181" s="9">
        <v>0</v>
      </c>
      <c r="J181" s="9"/>
      <c r="K181" s="9">
        <v>0</v>
      </c>
      <c r="L181" s="9"/>
      <c r="M181" s="9">
        <f t="shared" si="19"/>
        <v>0</v>
      </c>
      <c r="N181" s="30">
        <f t="shared" si="20"/>
        <v>2646075911</v>
      </c>
      <c r="O181" s="11"/>
      <c r="P181" s="12"/>
      <c r="Q181" s="13"/>
      <c r="R181" s="11"/>
    </row>
    <row r="182" spans="1:18" ht="30" x14ac:dyDescent="0.25">
      <c r="B182" s="21" t="s">
        <v>334</v>
      </c>
      <c r="C182" s="9">
        <v>0</v>
      </c>
      <c r="D182" s="28">
        <v>420000000</v>
      </c>
      <c r="E182" s="9">
        <v>0</v>
      </c>
      <c r="F182" s="27">
        <f t="shared" si="18"/>
        <v>420000000</v>
      </c>
      <c r="G182" s="9">
        <v>0</v>
      </c>
      <c r="H182" s="9"/>
      <c r="I182" s="9">
        <v>0</v>
      </c>
      <c r="J182" s="9"/>
      <c r="K182" s="9">
        <v>0</v>
      </c>
      <c r="L182" s="9"/>
      <c r="M182" s="9">
        <f t="shared" si="19"/>
        <v>0</v>
      </c>
      <c r="N182" s="30">
        <f t="shared" si="20"/>
        <v>420000000</v>
      </c>
      <c r="O182" s="11"/>
      <c r="P182" s="12"/>
      <c r="Q182" s="13"/>
      <c r="R182" s="11"/>
    </row>
    <row r="183" spans="1:18" ht="30" x14ac:dyDescent="0.25">
      <c r="B183" s="21" t="s">
        <v>335</v>
      </c>
      <c r="C183" s="9">
        <v>0</v>
      </c>
      <c r="D183" s="28">
        <v>440434800</v>
      </c>
      <c r="E183" s="9">
        <v>0</v>
      </c>
      <c r="F183" s="27">
        <f t="shared" si="18"/>
        <v>440434800</v>
      </c>
      <c r="G183" s="9">
        <v>0</v>
      </c>
      <c r="H183" s="9"/>
      <c r="I183" s="9">
        <v>0</v>
      </c>
      <c r="J183" s="9"/>
      <c r="K183" s="9">
        <v>0</v>
      </c>
      <c r="L183" s="9"/>
      <c r="M183" s="9">
        <f t="shared" si="19"/>
        <v>0</v>
      </c>
      <c r="N183" s="30">
        <f t="shared" si="20"/>
        <v>440434800</v>
      </c>
      <c r="O183" s="11"/>
      <c r="P183" s="12"/>
      <c r="Q183" s="13"/>
      <c r="R183" s="11"/>
    </row>
    <row r="184" spans="1:18" ht="41.4" x14ac:dyDescent="0.25">
      <c r="B184" s="21" t="s">
        <v>238</v>
      </c>
      <c r="C184" s="9">
        <v>0</v>
      </c>
      <c r="D184" s="9">
        <v>0</v>
      </c>
      <c r="E184" s="9">
        <v>0</v>
      </c>
      <c r="F184" s="27">
        <f t="shared" si="18"/>
        <v>0</v>
      </c>
      <c r="G184" s="9">
        <v>0</v>
      </c>
      <c r="H184" s="9"/>
      <c r="I184" s="9">
        <v>0</v>
      </c>
      <c r="J184" s="9"/>
      <c r="K184" s="9">
        <v>0</v>
      </c>
      <c r="L184" s="9"/>
      <c r="M184" s="9">
        <f t="shared" si="19"/>
        <v>0</v>
      </c>
      <c r="N184" s="30">
        <f t="shared" si="20"/>
        <v>0</v>
      </c>
      <c r="O184" s="11"/>
      <c r="P184" s="12" t="s">
        <v>239</v>
      </c>
      <c r="Q184" s="32">
        <v>1</v>
      </c>
      <c r="R184" s="11"/>
    </row>
    <row r="185" spans="1:18" ht="27.6" x14ac:dyDescent="0.25">
      <c r="B185" s="21" t="s">
        <v>241</v>
      </c>
      <c r="C185" s="9">
        <v>0</v>
      </c>
      <c r="D185" s="28">
        <v>600000000</v>
      </c>
      <c r="E185" s="9">
        <v>0</v>
      </c>
      <c r="F185" s="27">
        <f t="shared" si="18"/>
        <v>600000000</v>
      </c>
      <c r="G185" s="9">
        <v>0</v>
      </c>
      <c r="H185" s="9"/>
      <c r="I185" s="9">
        <v>0</v>
      </c>
      <c r="J185" s="9"/>
      <c r="K185" s="9">
        <v>0</v>
      </c>
      <c r="L185" s="9"/>
      <c r="M185" s="9">
        <f t="shared" si="19"/>
        <v>0</v>
      </c>
      <c r="N185" s="30">
        <f t="shared" si="20"/>
        <v>600000000</v>
      </c>
      <c r="O185" s="11"/>
      <c r="P185" s="12" t="s">
        <v>242</v>
      </c>
      <c r="Q185" s="32">
        <v>0.8</v>
      </c>
      <c r="R185" s="11"/>
    </row>
    <row r="186" spans="1:18" ht="15.6" x14ac:dyDescent="0.25">
      <c r="B186" s="14" t="s">
        <v>6</v>
      </c>
      <c r="C186" s="15">
        <f>SUM(C180:C185)</f>
        <v>0</v>
      </c>
      <c r="D186" s="15">
        <f>SUM(D180:D185)</f>
        <v>6431255208</v>
      </c>
      <c r="E186" s="15">
        <f>SUM(E180:E185)</f>
        <v>0</v>
      </c>
      <c r="F186" s="15">
        <f>SUM(F180:F185)</f>
        <v>6431255208</v>
      </c>
      <c r="G186" s="15">
        <f>SUM(G180:G185)</f>
        <v>0</v>
      </c>
      <c r="I186" s="15">
        <f>SUM(I180:I185)</f>
        <v>0</v>
      </c>
      <c r="K186" s="15">
        <f>SUM(K180:K185)</f>
        <v>0</v>
      </c>
      <c r="M186" s="31">
        <f>SUM(M180:M185)</f>
        <v>0</v>
      </c>
      <c r="N186" s="31">
        <f>SUM(N180:N185)</f>
        <v>6431255208</v>
      </c>
      <c r="O186" s="16"/>
      <c r="Q186" s="29"/>
      <c r="R186" s="16"/>
    </row>
    <row r="188" spans="1:18" ht="15.6" x14ac:dyDescent="0.25">
      <c r="B188" s="14" t="s">
        <v>12</v>
      </c>
      <c r="C188" s="17">
        <f>F186</f>
        <v>6431255208</v>
      </c>
      <c r="D188" s="22"/>
    </row>
    <row r="189" spans="1:18" ht="15.6" x14ac:dyDescent="0.25">
      <c r="B189" s="14" t="s">
        <v>7</v>
      </c>
      <c r="C189" s="17">
        <f>+M186</f>
        <v>0</v>
      </c>
      <c r="D189" s="22"/>
    </row>
    <row r="190" spans="1:18" ht="15.6" x14ac:dyDescent="0.25">
      <c r="B190" s="14" t="s">
        <v>3</v>
      </c>
      <c r="C190" s="18">
        <f>+C188+C189</f>
        <v>6431255208</v>
      </c>
      <c r="D190" s="23"/>
    </row>
    <row r="192" spans="1:18" x14ac:dyDescent="0.25">
      <c r="A192" s="25"/>
      <c r="B192" s="25"/>
      <c r="C192" s="25"/>
      <c r="D192" s="25"/>
      <c r="E192" s="25"/>
      <c r="F192" s="25"/>
      <c r="G192" s="25"/>
      <c r="H192" s="25"/>
      <c r="I192" s="25"/>
      <c r="J192" s="25"/>
      <c r="K192" s="25"/>
      <c r="L192" s="25"/>
      <c r="M192" s="25"/>
      <c r="N192" s="25"/>
      <c r="O192" s="25"/>
      <c r="P192" s="25"/>
      <c r="Q192" s="25"/>
    </row>
  </sheetData>
  <mergeCells count="64">
    <mergeCell ref="C2:N2"/>
    <mergeCell ref="C4:N4"/>
    <mergeCell ref="B6:B7"/>
    <mergeCell ref="C6:F6"/>
    <mergeCell ref="G6:M6"/>
    <mergeCell ref="N6:N7"/>
    <mergeCell ref="P6:Q6"/>
    <mergeCell ref="C22:N22"/>
    <mergeCell ref="B24:B25"/>
    <mergeCell ref="C24:F24"/>
    <mergeCell ref="G24:M24"/>
    <mergeCell ref="N24:N25"/>
    <mergeCell ref="P24:Q24"/>
    <mergeCell ref="P60:Q60"/>
    <mergeCell ref="C41:N41"/>
    <mergeCell ref="B43:B44"/>
    <mergeCell ref="C43:F43"/>
    <mergeCell ref="G43:M43"/>
    <mergeCell ref="N43:N44"/>
    <mergeCell ref="P43:Q43"/>
    <mergeCell ref="C58:N58"/>
    <mergeCell ref="B60:B61"/>
    <mergeCell ref="C60:F60"/>
    <mergeCell ref="G60:M60"/>
    <mergeCell ref="N60:N61"/>
    <mergeCell ref="G109:M109"/>
    <mergeCell ref="N109:N110"/>
    <mergeCell ref="P109:Q109"/>
    <mergeCell ref="C86:N86"/>
    <mergeCell ref="B88:B89"/>
    <mergeCell ref="C88:F88"/>
    <mergeCell ref="G88:M88"/>
    <mergeCell ref="N88:N89"/>
    <mergeCell ref="P88:Q88"/>
    <mergeCell ref="P143:Q143"/>
    <mergeCell ref="C123:N123"/>
    <mergeCell ref="B125:B126"/>
    <mergeCell ref="C125:F125"/>
    <mergeCell ref="G125:M125"/>
    <mergeCell ref="N125:N126"/>
    <mergeCell ref="P125:Q125"/>
    <mergeCell ref="P178:Q178"/>
    <mergeCell ref="C158:N158"/>
    <mergeCell ref="B160:B161"/>
    <mergeCell ref="C160:F160"/>
    <mergeCell ref="G160:M160"/>
    <mergeCell ref="N160:N161"/>
    <mergeCell ref="P160:Q160"/>
    <mergeCell ref="A62:A69"/>
    <mergeCell ref="A71:A75"/>
    <mergeCell ref="A76:A77"/>
    <mergeCell ref="C176:N176"/>
    <mergeCell ref="B178:B179"/>
    <mergeCell ref="C178:F178"/>
    <mergeCell ref="G178:M178"/>
    <mergeCell ref="N178:N179"/>
    <mergeCell ref="C141:N141"/>
    <mergeCell ref="B143:B144"/>
    <mergeCell ref="C143:F143"/>
    <mergeCell ref="G143:M143"/>
    <mergeCell ref="N143:N144"/>
    <mergeCell ref="C107:N107"/>
    <mergeCell ref="B109:B110"/>
    <mergeCell ref="C109:F10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8</vt:i4>
      </vt:variant>
    </vt:vector>
  </HeadingPairs>
  <TitlesOfParts>
    <vt:vector size="23" baseType="lpstr">
      <vt:lpstr>Portada</vt:lpstr>
      <vt:lpstr>Presentación</vt:lpstr>
      <vt:lpstr>Obj 1</vt:lpstr>
      <vt:lpstr>Obj 2</vt:lpstr>
      <vt:lpstr>Obj 3</vt:lpstr>
      <vt:lpstr>Obj 4</vt:lpstr>
      <vt:lpstr>Obj 5</vt:lpstr>
      <vt:lpstr>Obj 6</vt:lpstr>
      <vt:lpstr>Obj 7</vt:lpstr>
      <vt:lpstr>Obj 8</vt:lpstr>
      <vt:lpstr>Plan de Participación</vt:lpstr>
      <vt:lpstr>Espacios-Participación</vt:lpstr>
      <vt:lpstr>Aportes y respuestas</vt:lpstr>
      <vt:lpstr>Control de Cambios</vt:lpstr>
      <vt:lpstr>Listas</vt:lpstr>
      <vt:lpstr>'Aportes y respuestas'!Área_de_impresión</vt:lpstr>
      <vt:lpstr>'Espacios-Participación'!Área_de_impresión</vt:lpstr>
      <vt:lpstr>'Plan de Participación'!Área_de_impresión</vt:lpstr>
      <vt:lpstr>Portada!Área_de_impresión</vt:lpstr>
      <vt:lpstr>Presentación!Área_de_impresión</vt:lpstr>
      <vt:lpstr>'Aportes y respuestas'!Títulos_a_imprimir</vt:lpstr>
      <vt:lpstr>'Espacios-Participación'!Títulos_a_imprimir</vt:lpstr>
      <vt:lpstr>'Plan de Participación'!Títulos_a_imprimir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Gloria Roció Pereira Oviedo</cp:lastModifiedBy>
  <cp:lastPrinted>2020-02-10T15:22:54Z</cp:lastPrinted>
  <dcterms:created xsi:type="dcterms:W3CDTF">2016-06-27T17:23:36Z</dcterms:created>
  <dcterms:modified xsi:type="dcterms:W3CDTF">2022-12-22T00:31:04Z</dcterms:modified>
</cp:coreProperties>
</file>