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yapereira\Documents\Institucionales\PLAN ANTICORRUPCIÓN Y DE ATENCIÓN AL CIUDADANO\PLAN 2021\1. Mapa de Riesgos de Corrupción\"/>
    </mc:Choice>
  </mc:AlternateContent>
  <bookViews>
    <workbookView xWindow="0" yWindow="0" windowWidth="28800" windowHeight="12300" tabRatio="1000"/>
  </bookViews>
  <sheets>
    <sheet name="Corrupción" sheetId="28" r:id="rId1"/>
    <sheet name="Matriz de calificación" sheetId="18" state="hidden" r:id="rId2"/>
    <sheet name="Control de Cambios" sheetId="25" state="hidden" r:id="rId3"/>
    <sheet name="No Eliminar" sheetId="19" state="hidden"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xlnm._FilterDatabase" localSheetId="0" hidden="1">Corrupción!$B$7:$BH$7</definedName>
    <definedName name="_xlnm.Print_Area" localSheetId="0">Corrupción!$A$1:$BJ$30</definedName>
    <definedName name="Control_Existente">[1]Hoja4!$H$3:$H$4</definedName>
    <definedName name="Impacto">[1]Hoja4!$F$3:$F$7</definedName>
    <definedName name="Probabilidad">[1]Hoja4!$E$3:$E$7</definedName>
    <definedName name="Tipo_de_Riesgo">[1]Hoja4!$D$3:$D$9</definedName>
    <definedName name="_xlnm.Print_Titles" localSheetId="0">Corrupción!$3:$7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A75" i="28" l="1"/>
  <c r="AU77" i="28"/>
  <c r="AQ77" i="28"/>
  <c r="AU76" i="28"/>
  <c r="AQ76" i="28"/>
  <c r="AV76" i="28" s="1"/>
  <c r="AU75" i="28"/>
  <c r="AQ75" i="28"/>
  <c r="AC75" i="28"/>
  <c r="AE75" i="28" s="1"/>
  <c r="AU18" i="28"/>
  <c r="AQ18" i="28"/>
  <c r="AU17" i="28"/>
  <c r="AQ17" i="28"/>
  <c r="AV17" i="28" s="1"/>
  <c r="AU16" i="28"/>
  <c r="AQ16" i="28"/>
  <c r="AU15" i="28"/>
  <c r="AQ15" i="28"/>
  <c r="AV15" i="28" s="1"/>
  <c r="AC15" i="28"/>
  <c r="AE15" i="28" s="1"/>
  <c r="AV75" i="28" l="1"/>
  <c r="AV77" i="28"/>
  <c r="AF75" i="28"/>
  <c r="AZ75" i="28"/>
  <c r="AR75" i="28"/>
  <c r="AR76" i="28"/>
  <c r="AR77" i="28"/>
  <c r="AV16" i="28"/>
  <c r="AV18" i="28"/>
  <c r="AF15" i="28"/>
  <c r="AZ15" i="28"/>
  <c r="BA15" i="28" s="1"/>
  <c r="AR15" i="28"/>
  <c r="AR16" i="28"/>
  <c r="AR17" i="28"/>
  <c r="AR18" i="28"/>
  <c r="AU68" i="28"/>
  <c r="AQ68" i="28"/>
  <c r="AR68" i="28" s="1"/>
  <c r="AU67" i="28"/>
  <c r="AQ67" i="28"/>
  <c r="AR67" i="28" s="1"/>
  <c r="AC67" i="28"/>
  <c r="AE67" i="28" s="1"/>
  <c r="AU74" i="28"/>
  <c r="AQ74" i="28"/>
  <c r="AU73" i="28"/>
  <c r="AQ73" i="28"/>
  <c r="AU72" i="28"/>
  <c r="AQ72" i="28"/>
  <c r="AU71" i="28"/>
  <c r="AQ71" i="28"/>
  <c r="AU70" i="28"/>
  <c r="AQ70" i="28"/>
  <c r="AU69" i="28"/>
  <c r="AQ69" i="28"/>
  <c r="AC69" i="28"/>
  <c r="AE69" i="28" s="1"/>
  <c r="AF69" i="28" s="1"/>
  <c r="AU61" i="28"/>
  <c r="AQ61" i="28"/>
  <c r="AR61" i="28" s="1"/>
  <c r="AU60" i="28"/>
  <c r="AQ60" i="28"/>
  <c r="AR60" i="28" s="1"/>
  <c r="AU59" i="28"/>
  <c r="AQ59" i="28"/>
  <c r="AR59" i="28" s="1"/>
  <c r="AC59" i="28"/>
  <c r="AE59" i="28" s="1"/>
  <c r="AF59" i="28" s="1"/>
  <c r="AU58" i="28"/>
  <c r="AQ58" i="28"/>
  <c r="AR58" i="28" s="1"/>
  <c r="AU57" i="28"/>
  <c r="AQ57" i="28"/>
  <c r="AR57" i="28" s="1"/>
  <c r="AU56" i="28"/>
  <c r="AQ56" i="28"/>
  <c r="AR56" i="28" s="1"/>
  <c r="AU55" i="28"/>
  <c r="AQ55" i="28"/>
  <c r="AR55" i="28" s="1"/>
  <c r="AU54" i="28"/>
  <c r="AQ54" i="28"/>
  <c r="AR54" i="28" s="1"/>
  <c r="AC54" i="28"/>
  <c r="AE54" i="28" s="1"/>
  <c r="AF54" i="28" s="1"/>
  <c r="AU66" i="28"/>
  <c r="AQ66" i="28"/>
  <c r="AR66" i="28" s="1"/>
  <c r="AU65" i="28"/>
  <c r="AQ65" i="28"/>
  <c r="AR65" i="28" s="1"/>
  <c r="AU64" i="28"/>
  <c r="AQ64" i="28"/>
  <c r="AR64" i="28" s="1"/>
  <c r="AU63" i="28"/>
  <c r="AQ63" i="28"/>
  <c r="AR63" i="28" s="1"/>
  <c r="AU62" i="28"/>
  <c r="AQ62" i="28"/>
  <c r="AR62" i="28" s="1"/>
  <c r="AC62" i="28"/>
  <c r="AE62" i="28" s="1"/>
  <c r="AU36" i="28"/>
  <c r="AQ36" i="28"/>
  <c r="AU35" i="28"/>
  <c r="AQ35" i="28"/>
  <c r="AU34" i="28"/>
  <c r="AQ34" i="28"/>
  <c r="AU33" i="28"/>
  <c r="AQ33" i="28"/>
  <c r="AU32" i="28"/>
  <c r="AQ32" i="28"/>
  <c r="AU31" i="28"/>
  <c r="AQ31" i="28"/>
  <c r="AC31" i="28"/>
  <c r="AE31" i="28" s="1"/>
  <c r="AF31" i="28" s="1"/>
  <c r="AU48" i="28"/>
  <c r="AQ48" i="28"/>
  <c r="AU47" i="28"/>
  <c r="AQ47" i="28"/>
  <c r="AU46" i="28"/>
  <c r="AQ46" i="28"/>
  <c r="AU45" i="28"/>
  <c r="AQ45" i="28"/>
  <c r="AU44" i="28"/>
  <c r="AQ44" i="28"/>
  <c r="AC44" i="28"/>
  <c r="AE44" i="28" s="1"/>
  <c r="AF44" i="28" s="1"/>
  <c r="AU43" i="28"/>
  <c r="AQ43" i="28"/>
  <c r="AR43" i="28" s="1"/>
  <c r="AU42" i="28"/>
  <c r="AQ42" i="28"/>
  <c r="AR42" i="28" s="1"/>
  <c r="AU41" i="28"/>
  <c r="AQ41" i="28"/>
  <c r="AR41" i="28" s="1"/>
  <c r="AU40" i="28"/>
  <c r="AQ40" i="28"/>
  <c r="AR40" i="28" s="1"/>
  <c r="AC40" i="28"/>
  <c r="AE40" i="28" s="1"/>
  <c r="AF40" i="28" s="1"/>
  <c r="AU39" i="28"/>
  <c r="AQ39" i="28"/>
  <c r="AR39" i="28" s="1"/>
  <c r="AU38" i="28"/>
  <c r="AQ38" i="28"/>
  <c r="AR38" i="28" s="1"/>
  <c r="AU37" i="28"/>
  <c r="AQ37" i="28"/>
  <c r="AR37" i="28" s="1"/>
  <c r="AC37" i="28"/>
  <c r="AE37" i="28" s="1"/>
  <c r="AF37" i="28" s="1"/>
  <c r="AU53" i="28"/>
  <c r="AQ53" i="28"/>
  <c r="AU52" i="28"/>
  <c r="AQ52" i="28"/>
  <c r="AU51" i="28"/>
  <c r="AQ51" i="28"/>
  <c r="AU50" i="28"/>
  <c r="AQ50" i="28"/>
  <c r="AU49" i="28"/>
  <c r="AQ49" i="28"/>
  <c r="AC49" i="28"/>
  <c r="AE49" i="28" s="1"/>
  <c r="AF49" i="28" s="1"/>
  <c r="AW75" i="28" l="1"/>
  <c r="AX75" i="28" s="1"/>
  <c r="AW15" i="28"/>
  <c r="AX15" i="28" s="1"/>
  <c r="AF67" i="28"/>
  <c r="AZ67" i="28"/>
  <c r="BA67" i="28" s="1"/>
  <c r="AF62" i="28"/>
  <c r="AZ62" i="28"/>
  <c r="BA62" i="28" s="1"/>
  <c r="AV64" i="28"/>
  <c r="AV69" i="28"/>
  <c r="AV71" i="28"/>
  <c r="AV73" i="28"/>
  <c r="AV44" i="28"/>
  <c r="AV46" i="28"/>
  <c r="AV48" i="28"/>
  <c r="AV60" i="28"/>
  <c r="AV37" i="28"/>
  <c r="AV32" i="28"/>
  <c r="AV34" i="28"/>
  <c r="AV36" i="28"/>
  <c r="AV65" i="28"/>
  <c r="AV68" i="28"/>
  <c r="AV50" i="28"/>
  <c r="AV52" i="28"/>
  <c r="AV39" i="28"/>
  <c r="AV63" i="28"/>
  <c r="AV49" i="28"/>
  <c r="AV51" i="28"/>
  <c r="AV53" i="28"/>
  <c r="AV38" i="28"/>
  <c r="AV45" i="28"/>
  <c r="AV47" i="28"/>
  <c r="AV62" i="28"/>
  <c r="AV66" i="28"/>
  <c r="AV61" i="28"/>
  <c r="AV70" i="28"/>
  <c r="AV72" i="28"/>
  <c r="AV74" i="28"/>
  <c r="AV31" i="28"/>
  <c r="AV33" i="28"/>
  <c r="AV35" i="28"/>
  <c r="AR45" i="28"/>
  <c r="AR47" i="28"/>
  <c r="AV59" i="28"/>
  <c r="AR44" i="28"/>
  <c r="AR46" i="28"/>
  <c r="AR48" i="28"/>
  <c r="AV67" i="28"/>
  <c r="AZ37" i="28"/>
  <c r="AZ59" i="28"/>
  <c r="BA59" i="28" s="1"/>
  <c r="AZ69" i="28"/>
  <c r="BA69" i="28" s="1"/>
  <c r="AZ44" i="28"/>
  <c r="BA44" i="28" s="1"/>
  <c r="AZ40" i="28"/>
  <c r="BA40" i="28" s="1"/>
  <c r="AZ54" i="28"/>
  <c r="BA54" i="28" s="1"/>
  <c r="AR49" i="28"/>
  <c r="AR50" i="28"/>
  <c r="AR51" i="28"/>
  <c r="AR52" i="28"/>
  <c r="AR53" i="28"/>
  <c r="AV40" i="28"/>
  <c r="AV41" i="28"/>
  <c r="AV42" i="28"/>
  <c r="AV43" i="28"/>
  <c r="AR31" i="28"/>
  <c r="AR32" i="28"/>
  <c r="AR33" i="28"/>
  <c r="AR34" i="28"/>
  <c r="AR35" i="28"/>
  <c r="AR36" i="28"/>
  <c r="AV54" i="28"/>
  <c r="AV55" i="28"/>
  <c r="AV56" i="28"/>
  <c r="AV57" i="28"/>
  <c r="AV58" i="28"/>
  <c r="AR69" i="28"/>
  <c r="AR70" i="28"/>
  <c r="AR71" i="28"/>
  <c r="AR72" i="28"/>
  <c r="AR73" i="28"/>
  <c r="AR74" i="28"/>
  <c r="AZ31" i="28"/>
  <c r="BA31" i="28" s="1"/>
  <c r="AZ49" i="28"/>
  <c r="AW67" i="28" l="1"/>
  <c r="AX67" i="28" s="1"/>
  <c r="BA49" i="28"/>
  <c r="BA37" i="28"/>
  <c r="AW62" i="28"/>
  <c r="AX62" i="28" s="1"/>
  <c r="AW37" i="28"/>
  <c r="AX37" i="28" s="1"/>
  <c r="AW44" i="28"/>
  <c r="AX44" i="28" s="1"/>
  <c r="AW49" i="28"/>
  <c r="AX49" i="28" s="1"/>
  <c r="AW69" i="28"/>
  <c r="AX69" i="28" s="1"/>
  <c r="AW59" i="28"/>
  <c r="AX59" i="28" s="1"/>
  <c r="AW31" i="28"/>
  <c r="AX31" i="28" s="1"/>
  <c r="AW54" i="28"/>
  <c r="AX54" i="28" s="1"/>
  <c r="AW40" i="28"/>
  <c r="AX40" i="28" s="1"/>
  <c r="AU21" i="28" l="1"/>
  <c r="AU22" i="28"/>
  <c r="AU23" i="28"/>
  <c r="AU24" i="28"/>
  <c r="AQ20" i="28"/>
  <c r="AQ21" i="28"/>
  <c r="AQ22" i="28"/>
  <c r="AR22" i="28" s="1"/>
  <c r="AQ23" i="28"/>
  <c r="AU20" i="28"/>
  <c r="AU19" i="28"/>
  <c r="AQ19" i="28"/>
  <c r="AC19" i="28"/>
  <c r="AE19" i="28" s="1"/>
  <c r="AV23" i="28" l="1"/>
  <c r="AV21" i="28"/>
  <c r="AV19" i="28"/>
  <c r="AV20" i="28"/>
  <c r="AV22" i="28"/>
  <c r="AR21" i="28"/>
  <c r="AR20" i="28"/>
  <c r="AR23" i="28"/>
  <c r="AF19" i="28"/>
  <c r="AZ19" i="28"/>
  <c r="AR19" i="28"/>
  <c r="AU9" i="28"/>
  <c r="AU10" i="28"/>
  <c r="AU11" i="28"/>
  <c r="AU12" i="28"/>
  <c r="AU13" i="28"/>
  <c r="AU14" i="28"/>
  <c r="AQ9" i="28"/>
  <c r="AQ10" i="28"/>
  <c r="AQ11" i="28"/>
  <c r="AR11" i="28" s="1"/>
  <c r="AQ12" i="28"/>
  <c r="AQ13" i="28"/>
  <c r="AQ14" i="28"/>
  <c r="AU8" i="28"/>
  <c r="AQ8" i="28"/>
  <c r="AC8" i="28"/>
  <c r="AE8" i="28" s="1"/>
  <c r="AV12" i="28" l="1"/>
  <c r="AW19" i="28"/>
  <c r="AX19" i="28" s="1"/>
  <c r="AV14" i="28"/>
  <c r="AV10" i="28"/>
  <c r="AV13" i="28"/>
  <c r="AV9" i="28"/>
  <c r="AV11" i="28"/>
  <c r="AR12" i="28"/>
  <c r="AR14" i="28"/>
  <c r="AR10" i="28"/>
  <c r="AR13" i="28"/>
  <c r="AR9" i="28"/>
  <c r="AV8" i="28"/>
  <c r="AF8" i="28"/>
  <c r="AZ8" i="28"/>
  <c r="AR8" i="28"/>
  <c r="AW8" i="28" l="1"/>
  <c r="AX8" i="28" s="1"/>
  <c r="BA19" i="28"/>
  <c r="BA8" i="28"/>
  <c r="AU30" i="28"/>
  <c r="AQ30" i="28"/>
  <c r="AU29" i="28"/>
  <c r="AQ29" i="28"/>
  <c r="AU28" i="28"/>
  <c r="AQ28" i="28"/>
  <c r="AC28" i="28"/>
  <c r="AE28" i="28" s="1"/>
  <c r="AU25" i="28"/>
  <c r="AU26" i="28"/>
  <c r="AU27" i="28"/>
  <c r="AQ25" i="28"/>
  <c r="AQ26" i="28"/>
  <c r="AR26" i="28" s="1"/>
  <c r="AQ27" i="28"/>
  <c r="AR27" i="28" s="1"/>
  <c r="AV29" i="28" l="1"/>
  <c r="AV25" i="28"/>
  <c r="AR25" i="28"/>
  <c r="AV27" i="28"/>
  <c r="AV30" i="28"/>
  <c r="AV28" i="28"/>
  <c r="AF28" i="28"/>
  <c r="AZ28" i="28"/>
  <c r="BA28" i="28" s="1"/>
  <c r="AR28" i="28"/>
  <c r="AR29" i="28"/>
  <c r="AR30" i="28"/>
  <c r="AV26" i="28"/>
  <c r="AW28" i="28" l="1"/>
  <c r="AX28" i="28" s="1"/>
  <c r="AQ24" i="28"/>
  <c r="AC24" i="28"/>
  <c r="AE24" i="28" s="1"/>
  <c r="AV24" i="28" l="1"/>
  <c r="AW24" i="28" s="1"/>
  <c r="AX24" i="28" s="1"/>
  <c r="AF24" i="28"/>
  <c r="AZ24" i="28"/>
  <c r="AR24" i="28"/>
  <c r="BA24" i="28" l="1"/>
</calcChain>
</file>

<file path=xl/sharedStrings.xml><?xml version="1.0" encoding="utf-8"?>
<sst xmlns="http://schemas.openxmlformats.org/spreadsheetml/2006/main" count="1312" uniqueCount="457">
  <si>
    <t>MEDIDAS DE RESPUESTA</t>
  </si>
  <si>
    <t>PROCESO</t>
  </si>
  <si>
    <t>DESCRIPCIÓN DE RIESGO</t>
  </si>
  <si>
    <t>CLASE  DE RIESGO</t>
  </si>
  <si>
    <t>AGENTE GENERADOR DE LA CAUSA</t>
  </si>
  <si>
    <t>DESCRIPCIÓN DE LA CAUSA</t>
  </si>
  <si>
    <t>CONSECUENCIAS</t>
  </si>
  <si>
    <t>PROBABILIDAD</t>
  </si>
  <si>
    <t>IMPACTO</t>
  </si>
  <si>
    <t xml:space="preserve">EVALUACIÓN </t>
  </si>
  <si>
    <t>¿EXISTE CONTROL?</t>
  </si>
  <si>
    <t>RESPONSABLES DE PLAN DE MEJORA</t>
  </si>
  <si>
    <t>FECHA INICIAL</t>
  </si>
  <si>
    <t>FECHA FINAL</t>
  </si>
  <si>
    <t>Insignificante</t>
  </si>
  <si>
    <t>Riesgo de Corrupción</t>
  </si>
  <si>
    <t>Riesgo de Cumplimiento</t>
  </si>
  <si>
    <t>Improbable</t>
  </si>
  <si>
    <t>Mayor</t>
  </si>
  <si>
    <t>Menor</t>
  </si>
  <si>
    <t>Riesgo Estratégico</t>
  </si>
  <si>
    <t>Moderado</t>
  </si>
  <si>
    <t>Moderada</t>
  </si>
  <si>
    <t>Riesgo de Imagen</t>
  </si>
  <si>
    <t>Riesgo Financiero</t>
  </si>
  <si>
    <t>Probable</t>
  </si>
  <si>
    <t>Riesgo de Tecnología</t>
  </si>
  <si>
    <t>Riesgo Operativo</t>
  </si>
  <si>
    <t>Casi seguro</t>
  </si>
  <si>
    <t>Catastrófico</t>
  </si>
  <si>
    <t>Preventivo</t>
  </si>
  <si>
    <t>Probabilidad</t>
  </si>
  <si>
    <t>Impacto</t>
  </si>
  <si>
    <t>Extrema</t>
  </si>
  <si>
    <t>Baja</t>
  </si>
  <si>
    <t>Alta</t>
  </si>
  <si>
    <t>INSIGNIFICANTE (1)</t>
  </si>
  <si>
    <t>MENOR
(2)</t>
  </si>
  <si>
    <t>MODERADO 
(3)</t>
  </si>
  <si>
    <t>MAYOR 
(4)</t>
  </si>
  <si>
    <t>CATASTRÓFICO
(5)</t>
  </si>
  <si>
    <t>IMPROBABLE
(2)</t>
  </si>
  <si>
    <t>MODERADA
(3)</t>
  </si>
  <si>
    <t>PROBABLE
(4)</t>
  </si>
  <si>
    <t>CASI SEGURO
(5)</t>
  </si>
  <si>
    <t>E</t>
  </si>
  <si>
    <t>EXTREMA</t>
  </si>
  <si>
    <t>A</t>
  </si>
  <si>
    <t>ALTA</t>
  </si>
  <si>
    <t>M</t>
  </si>
  <si>
    <t>MODERADA</t>
  </si>
  <si>
    <t>B</t>
  </si>
  <si>
    <t>BAJA</t>
  </si>
  <si>
    <t>B: Zona de riesgo Baja: Asumir el riesgo   -   M: Zona de riesgo Moderada: Asumir el riesgo, Reducir el riesgo
A: Zona de riesgo Alta: Reducir el riesgo, Evitar, Compartir o Transferir    -     E: Zona de riesgo Extrema: Reducir el riesgo, Evitar, Compartir o Transferir</t>
  </si>
  <si>
    <t>Procesos</t>
  </si>
  <si>
    <t>Tipo_de_Riesgo</t>
  </si>
  <si>
    <t>Opciones_de_Manejo</t>
  </si>
  <si>
    <t>Control_Existente</t>
  </si>
  <si>
    <t>Evaluación</t>
  </si>
  <si>
    <t>Medidas_de_Respuesta</t>
  </si>
  <si>
    <t>Registro</t>
  </si>
  <si>
    <t>Articulación Interinstitucional</t>
  </si>
  <si>
    <t>Asumir el riesgo</t>
  </si>
  <si>
    <t>Articulación para el Cumplimiento de las Órdenes</t>
  </si>
  <si>
    <t>Asumir el riesgo, Reducir el riesgo</t>
  </si>
  <si>
    <t>Medidas de Prevención</t>
  </si>
  <si>
    <t>Atención al Ciudadano</t>
  </si>
  <si>
    <t>Reducir el riesgo, Evitar, Compartir o Transferir</t>
  </si>
  <si>
    <t>Caracterizaciones y Registro</t>
  </si>
  <si>
    <t>Cumplimiento Órdenes URT</t>
  </si>
  <si>
    <t>ImprobableInsignificante</t>
  </si>
  <si>
    <t>ImprobableMenor</t>
  </si>
  <si>
    <t>Planeación Estratégica</t>
  </si>
  <si>
    <t>Evaluación Sistema de Control Interno</t>
  </si>
  <si>
    <t>ImprobableModerado</t>
  </si>
  <si>
    <t>Gestión Contractual</t>
  </si>
  <si>
    <t>ImprobableMayor</t>
  </si>
  <si>
    <t>Gestión de Comunicaciones</t>
  </si>
  <si>
    <t>ImprobableCatastrófico</t>
  </si>
  <si>
    <t>Prevención y Gestión de Seguridad</t>
  </si>
  <si>
    <t>Gestión del Conocimiento e Información</t>
  </si>
  <si>
    <t>Gestión Documental</t>
  </si>
  <si>
    <t>Gestión Financiera</t>
  </si>
  <si>
    <t>Mejoramiento Continuo</t>
  </si>
  <si>
    <t>Gestión Logística y de Rec. Físicos</t>
  </si>
  <si>
    <t>Gestión Talento Humano</t>
  </si>
  <si>
    <t>Gestión TIC</t>
  </si>
  <si>
    <t>ProbableInsignificante</t>
  </si>
  <si>
    <t>ProbableMenor</t>
  </si>
  <si>
    <t>ProbableModerado</t>
  </si>
  <si>
    <t>ProbableMayor</t>
  </si>
  <si>
    <t>ProbableCatastrófico</t>
  </si>
  <si>
    <t>Casi seguroInsignificante</t>
  </si>
  <si>
    <t>Casi seguroMenor</t>
  </si>
  <si>
    <t>Casi seguroModerado</t>
  </si>
  <si>
    <t>Casi seguroMayor</t>
  </si>
  <si>
    <t>Casi seguroCatastrófico</t>
  </si>
  <si>
    <t>IDENTIFICACIÓN DEL RIESGO</t>
  </si>
  <si>
    <t>Si</t>
  </si>
  <si>
    <t>PERIODO DE SEGUIMIENTO</t>
  </si>
  <si>
    <t xml:space="preserve">ACCIONES  PREVENTIVAS A DESARROLLAR  </t>
  </si>
  <si>
    <t>N°</t>
  </si>
  <si>
    <t>INDICADOR</t>
  </si>
  <si>
    <t>Posible</t>
  </si>
  <si>
    <t>PLAN DE ACCIÓN RELACIONADO</t>
  </si>
  <si>
    <t>PosibleInsignificante</t>
  </si>
  <si>
    <t>PosibleMenor</t>
  </si>
  <si>
    <t>PosibleModerado</t>
  </si>
  <si>
    <t>PosibleMayor</t>
  </si>
  <si>
    <t>PosibleCatastrófico</t>
  </si>
  <si>
    <t>CONTROL EXISTENTE</t>
  </si>
  <si>
    <t>CONTADOR DE IMPACTO</t>
  </si>
  <si>
    <t>Calificación de Impacto</t>
  </si>
  <si>
    <t>No</t>
  </si>
  <si>
    <t>Rara Vez</t>
  </si>
  <si>
    <t>Bajo</t>
  </si>
  <si>
    <t>Rara vezInsignificante</t>
  </si>
  <si>
    <t>Rara vezMenor</t>
  </si>
  <si>
    <t>Rara vezModerado</t>
  </si>
  <si>
    <t>Rara vezMayor</t>
  </si>
  <si>
    <t>Rara vezCatastrófico</t>
  </si>
  <si>
    <t>Alto</t>
  </si>
  <si>
    <t>Extremo</t>
  </si>
  <si>
    <t>RANGO DE CALIFICACIÓN DEL DISEÑO</t>
  </si>
  <si>
    <t xml:space="preserve">RANGO DE CALIFICACIÓN DE LA EJECUCIÓN </t>
  </si>
  <si>
    <t>Ejecución del Control</t>
  </si>
  <si>
    <t>Fuerte</t>
  </si>
  <si>
    <t>Débil</t>
  </si>
  <si>
    <t>SOLIDEZ INDIVIDUAL DE CADA CONTROL</t>
  </si>
  <si>
    <t>Total Diseño de Control</t>
  </si>
  <si>
    <t>Total Solidez Individual</t>
  </si>
  <si>
    <t xml:space="preserve">CALIFICACIÓN DE LA SOLIDEZ DEL CONJUNTO DE CONTROLES </t>
  </si>
  <si>
    <t xml:space="preserve">Promedio de los Controles de  Riesgo </t>
  </si>
  <si>
    <t>Diseño del Control</t>
  </si>
  <si>
    <t>Solidez Individual de cada Control</t>
  </si>
  <si>
    <t>Solidez del Conjunto de Controles</t>
  </si>
  <si>
    <t>Riesgo Residual</t>
  </si>
  <si>
    <t>Riesgo Inherente</t>
  </si>
  <si>
    <t>Control</t>
  </si>
  <si>
    <t>Detectivo</t>
  </si>
  <si>
    <t>Aceptar el Riesgo</t>
  </si>
  <si>
    <t>Evitar el Riesgo</t>
  </si>
  <si>
    <t>Compartir el Riesgo</t>
  </si>
  <si>
    <t>Reducir el Riesgo</t>
  </si>
  <si>
    <t>NOMBRE  DEL RIESGO</t>
  </si>
  <si>
    <t>Análisis de Impacto Riesgos de Corrupción</t>
  </si>
  <si>
    <t>1. ¿Afecta al grupo de funcionarios del proceso?</t>
  </si>
  <si>
    <t>2. ¿Afecta el cumplimiento de metas y objetivos de la dependencia?</t>
  </si>
  <si>
    <t>3. ¿Afecta el cumplimiento de misión de la Entidad?</t>
  </si>
  <si>
    <t>4. ¿Afecta el cumplimiento de la misión del sector al que pertenece la Entidad?</t>
  </si>
  <si>
    <t>5. ¿Genera pérdida de confianza de la entidad, afectando la reputación?</t>
  </si>
  <si>
    <t>6. ¿Genera pérdida de Recursos Económicos?</t>
  </si>
  <si>
    <t>7. ¿Afecta la generación de los productos o la prestación de servicios?</t>
  </si>
  <si>
    <t>8. ¿Da lugar al detrimento de calidad de vida de la comunidad por la pérdida del bien, servicios o recursos públicos?</t>
  </si>
  <si>
    <t>9. ¿Genera pérdida de información de la Entidad?</t>
  </si>
  <si>
    <t>10. ¿Genera intervención de los órganos de control, de la Fiscalía u otro ente?</t>
  </si>
  <si>
    <t>11. ¿Da lugar a procesos sancionatorios?</t>
  </si>
  <si>
    <t>12. ¿Da lugar a procesos disciplinarios?</t>
  </si>
  <si>
    <t>13. ¿Da lugar a procesos fiscales?</t>
  </si>
  <si>
    <t>14. ¿Da lugar a procesos penales</t>
  </si>
  <si>
    <t>15. ¿Genera pérdida de credibilidad del sector?</t>
  </si>
  <si>
    <t>16. ¿Ocasiona lesiones físicas o pérdida de vidas humanas?</t>
  </si>
  <si>
    <t>17. ¿Afecta la imagen regional?</t>
  </si>
  <si>
    <t>18. ¿Afecta la imagen nacional?</t>
  </si>
  <si>
    <t>19. ¿Genera daño ambiental?</t>
  </si>
  <si>
    <t>CLASE DE CONTROL EXISTENTE</t>
  </si>
  <si>
    <t>VALORACIÓN DEL RIESGO</t>
  </si>
  <si>
    <t>ANÁLISIS DEL RIESGO</t>
  </si>
  <si>
    <t>OBJETIVO ESTRATÉGICO RELACIONADO</t>
  </si>
  <si>
    <t>PLAN DE CONTINGENCIA</t>
  </si>
  <si>
    <t>Promedio Total  para la calificación de la solidez del conjunto de controles</t>
  </si>
  <si>
    <t>3. ¿La oportunidad en que se ejecuta el control ayuda a prevenir la mitigación del riesgo o a detectar la materialización del riesgo en manera oportuna?</t>
  </si>
  <si>
    <t>4. ¿Las actividades que desarrollan en el control realmente buscan por si sola prevenir o detectar las causas que puedan dar origen al riesgo, ejemplo: Verificar, Validar, Cotejar, Comparar, Revisar?</t>
  </si>
  <si>
    <t>5. ¿La fuente de Información que se utiliza en el desarrollo del control es información confiable que permita mitigar el riesgo?</t>
  </si>
  <si>
    <t>6. ¿Las observaciones, desviaciones o diferencias identificadas como resultados de la ejecución del control son investigadas y resueltas de manera oportuna?</t>
  </si>
  <si>
    <t>7. ¿Se deja evidencia o rastro de la ejecución del control, que permita cualquier tercero con la evidencia, llegar a la misma conclusión?</t>
  </si>
  <si>
    <t>PROBABILIDAD DE OCURRENCIA</t>
  </si>
  <si>
    <t>RARO VEZ
(1)</t>
  </si>
  <si>
    <t xml:space="preserve">Tomado de la “Guía para la administración del riesgo y el diseño de controles en entidades públicas” Versión 04 de Oct de 2018 </t>
  </si>
  <si>
    <r>
      <rPr>
        <b/>
        <sz val="12"/>
        <rFont val="Arial Narrow"/>
        <family val="2"/>
      </rPr>
      <t>Versión:</t>
    </r>
    <r>
      <rPr>
        <sz val="12"/>
        <rFont val="Arial Narrow"/>
        <family val="2"/>
      </rPr>
      <t xml:space="preserve"> 00</t>
    </r>
  </si>
  <si>
    <t>FECHA</t>
  </si>
  <si>
    <t>CAMBIOS</t>
  </si>
  <si>
    <t>ENTE APROBADOR</t>
  </si>
  <si>
    <t>VERSIÓN</t>
  </si>
  <si>
    <t>1. ¿Existe un responsable asignado de la ejecución?</t>
  </si>
  <si>
    <t>2. ¿El responsable tiene la autoridad y adecuada segregación de funciones en la ejecución del control?</t>
  </si>
  <si>
    <r>
      <rPr>
        <b/>
        <sz val="12"/>
        <rFont val="Arial Narrow"/>
        <family val="2"/>
      </rPr>
      <t xml:space="preserve">Código: </t>
    </r>
    <r>
      <rPr>
        <sz val="12"/>
        <rFont val="Arial Narrow"/>
        <family val="2"/>
      </rPr>
      <t>D102PR03F01</t>
    </r>
  </si>
  <si>
    <t>Etapa Judicial (Gestión de Restitución de Derechos Étnicos Territoriales)</t>
  </si>
  <si>
    <t>Etapa Judicial (Gestión de Restitución Ley 1448)</t>
  </si>
  <si>
    <t>Corrupción</t>
  </si>
  <si>
    <t>Trimestral</t>
  </si>
  <si>
    <t>Investigaciones disciplinarias y fiscales</t>
  </si>
  <si>
    <t>TRATAMIENTO DEL RIESGO</t>
  </si>
  <si>
    <r>
      <rPr>
        <b/>
        <sz val="12"/>
        <rFont val="Arial Narrow"/>
        <family val="2"/>
      </rPr>
      <t xml:space="preserve">Fecha: </t>
    </r>
    <r>
      <rPr>
        <sz val="12"/>
        <rFont val="Arial Narrow"/>
        <family val="2"/>
      </rPr>
      <t>13-01-2020</t>
    </r>
  </si>
  <si>
    <t>Insuficiente personal de planta  que garantice la adecuada respuesta a requerimientos de la Entidad.</t>
  </si>
  <si>
    <t>Factor interno: 
Mano de obra</t>
  </si>
  <si>
    <t>Direccionamiento Institucional</t>
  </si>
  <si>
    <t>La falta de participación en la toma de decisiones puede generar  el uso indebido del poder, permitiendo el beneficio privado que desvía el propósito de la gestión pública.</t>
  </si>
  <si>
    <t>Factor externo: 
Legal</t>
  </si>
  <si>
    <t>Desarticulación de las políticas de Gobierno y Variabilidad de lineamientos políticos o estrategias por cambios de Gobierno.</t>
  </si>
  <si>
    <t>Publicación Oferta Institucional, Plan de Acción Institucional y Planes Integrados al Plan de Acción, con sus respectivos seguimientos para garantizar la oportuna respuesta a los requerimientos del Ministerio.</t>
  </si>
  <si>
    <t>Si se presenta la materialización del riesgo, se deben ejecutar las siguiente acciones cuyo objetivo principal es reducir los daños que se puedan producir (impacto): 
1.  Corregir la decisión tomada  bajo el uso indebido del poder, informando a las partes interesadas que correspondan.
2. Denunciar ante la instancia que corresponda la situación presentada.
3. Iniciar las investigaciones a que haya lugar para individualizar responsabilidades</t>
  </si>
  <si>
    <t>Direccionamiento Estratégico</t>
  </si>
  <si>
    <t>Fomentar una Minciencias Integral, Efectiva e Innovadora (IE+i)</t>
  </si>
  <si>
    <t>las acciones a desarrollar tiene dos frentes de intervención 
1. Asegurar la toma de decisiones participativa y bajo el cumplimiento de los procedimientos de la Entidad, a fin de asegurar la integridad y transparencia en la gestión.
2. Asegurar que desde la ejecución de las auditorias, seguimientos y evaluaciones se prevenga la materialización del riesgo, a través de la verificación de los controles en los diferentes procesos y el fortalecimiento del enfoque hacia la prevención y el autocontrol</t>
  </si>
  <si>
    <t>31 de enero 2021</t>
  </si>
  <si>
    <t>31 de diciembre de 2021</t>
  </si>
  <si>
    <t>CONTROL DE CAMBIOS MAPA DE RIESGOS DE CORRUPCIÓN VIGENCIA 2021</t>
  </si>
  <si>
    <t>R59-2021 Toma de decisiones unilaterales y no participativas, bajo el uso indebido del poder para la obtención de un beneficio en favor de un tercero que no refleja el interés institucional y puede generar un detrimento patrimonial.</t>
  </si>
  <si>
    <t>Desviación de recursos públicos
Detrimento Patrimonial
Quejas, reclamos tutelas por procesos contractuales mal realizados</t>
  </si>
  <si>
    <t>Puntos de control  en los procedimientos de Gestión de la  Planeación  Institucional,  Gestión Contractual,  Gestión Financiera y Diseño, formulación, seguimiento y evaluación de Política de CTeI .</t>
  </si>
  <si>
    <t>R4-2021 Otorgar  a nombre propio o de terceros cualquier dádiva o beneficio  derivado de omisiones en el proceso de Gestión para la  ejecución de política para CTeI</t>
  </si>
  <si>
    <t>Posible favorecimiento indebido a terceros derivados de omisiones en el proceso Ejecución de política para CTeI como: Apertura, cierre, evaluación y publicación de resultados</t>
  </si>
  <si>
    <t>1. Fomentar la generación y uso del conocimiento científico y tecnológico  para la consolidación de la sociedad del conocimiento.
2. Impulsar el desarrollo tecnológico y la innovación para la transformación social y productiva
3. Fomentar la vocación científica y la formación del capital humano en CTeI y promover su vinculación a Entidades del SNCTeI
4. Promover la divulgación, la generación de redes y la apropiación social del conocimiento
5. Promover el desarrollo y la consolidación de la CTeI en las regiones
6. Fomentar un Minciencias Integro, Efectivo e Innovador (IE+i).</t>
  </si>
  <si>
    <t>Atomización de los recursos que financian los instrumentos de CTeI de la Entidad, que generan sobrecargas y reprocesos en las áreas.</t>
  </si>
  <si>
    <t>Factor interno: Método</t>
  </si>
  <si>
    <t>Factor interno: Mano de obra</t>
  </si>
  <si>
    <t>Máquinas o Equipo - Interno</t>
  </si>
  <si>
    <t>Debilidad en la capacidad de los sistemas de información para garantizar la automatización de los procesos de captura, análisis y procesamiento de la información</t>
  </si>
  <si>
    <t>Baja apropiación del concepto de autogestión en las áreas de la Entidad.</t>
  </si>
  <si>
    <t>Falencias en la evaluación y publicación de resultados que derive en el favorecimiento indebido a terceros</t>
  </si>
  <si>
    <t>Puntos de control establecidos en el procedimiento Planeación Operativa de Mecanismos de Operación de CTeI D101PR05</t>
  </si>
  <si>
    <t>Inclusión de instancias como pares evaluadores y paneles de expertos para la evaluación de las propuestas de CTeI</t>
  </si>
  <si>
    <t>Si se presenta la materialización del riesgo, se deben ejecutar las siguientes acciones cuyo objetivo principal es reducir los daños que se puedan producir (impacto): 
1. Corregir el producto afectado (Banco de elegibles definitivo, Listado de calificaciones de evaluación) de acuerdo con los Términos de Referencia. 
2. Notificar a las Instancias de Control correspondientes y  a los proponentes que resultaron beneficiados de forma indebida, sobre el retiro o suspensión del beneficio obtenido de forma incorrecta.
3. Tomar acciones a nivel interno (Colaboradores, funcionarios) de quienes intervinieron en el proceso del resultado errado o afectación de calificación de propuestas</t>
  </si>
  <si>
    <t xml:space="preserve">Acciones encaminadas a evitar que se materialicen favorecimientos indebidos a terceros derivados de omisiones en el proceso Ejecución de política para CTeI como apertura, cierre, evaluación y publicación de resultados, mediante acciones que permitan  la implementación y el fortalecimiento de los puntos de control de los procedimientos mediante los cuales se planifican e implementan los mecanismos de operación de CTeI </t>
  </si>
  <si>
    <t>Director de Inteligencia de Recursos  de la CTeI</t>
  </si>
  <si>
    <t>Cumplimiento de los requisitos asociados al diseño, ejecución e implementación de los mecanismos de operación incluidos en la programación de la oferta institucional</t>
  </si>
  <si>
    <t>Gestión del conocimiento
M601</t>
  </si>
  <si>
    <t>R5-2021 Reconocimiento de un actor sin que este cumpla los requisitos definidos en las Guías para el reconocimiento de Actores del SNCTI</t>
  </si>
  <si>
    <t>Que por acción u omisión se realice el reconocimiento de un actor que no cumpla los requisitos mínimos establecidos en las Guías para el reconocimiento de Actores del SNCTI</t>
  </si>
  <si>
    <t>Acceso a beneficios por parte de actores  que no cumplen las condiciones necesarios para tal fin</t>
  </si>
  <si>
    <t>Puntos de control definidos en el procedimiento Reconocimiento de Actores del SNCTI M601PR05</t>
  </si>
  <si>
    <t>Guías para el reconocimiento de actores del SNCTI</t>
  </si>
  <si>
    <t>Política Nacional de Actores</t>
  </si>
  <si>
    <t xml:space="preserve">Si se presenta la materialización del riesgo, se deben ejecutar las siguientes acciones cuyo objetivo principal es reducir los daños que se puedan producir (impacto): 
1. Comunicar a las instancias pertinentes al interior del Ministerio sobre la materialización del riesgo (OAJ, SEGEL, Dirección de Generación del Conocimiento)
2. Actuar de acuerdo con lo dispuesto por la Oficina Asesora Jurídica y SEGEL 
3. Informar al actor que no puede ser reconocido por el no cumplimiento de los criterios mínimos establecidos
4. Realizar retroalimentación a los responsables de reconocimiento de actores del SNCTI de las  causas que dieron lugar a la materialización del riesgo </t>
  </si>
  <si>
    <t>Acciones encaminadas a evitar que se materialice el reconocimiento de un actor que no cumple con las condiciones mínimas establecidas, para lo cual será necesario verificar siempre las condiciones mínimas definidas en las Guías técnicas para el reconocimiento de actores del SNCTI y ejecutar el procedimiento conforme esta documentado. Adicionalmente, resolver las dudas e inquietudes y solicitar información adicional al Actor cuando no se pueda verificar el cumplimiento de los requisitos mínimos definidos en las guías técnicas</t>
  </si>
  <si>
    <t>Dirección de  Generación del Conocimiento</t>
  </si>
  <si>
    <t>De acuerdo con la periodicidad definida en el PAI</t>
  </si>
  <si>
    <r>
      <rPr>
        <b/>
        <sz val="8"/>
        <rFont val="Arial Narrow"/>
        <family val="2"/>
      </rPr>
      <t xml:space="preserve">Programa estratégico: </t>
    </r>
    <r>
      <rPr>
        <sz val="8"/>
        <rFont val="Arial Narrow"/>
        <family val="2"/>
      </rPr>
      <t xml:space="preserve">Producción científica
</t>
    </r>
    <r>
      <rPr>
        <b/>
        <sz val="8"/>
        <rFont val="Arial Narrow"/>
        <family val="2"/>
      </rPr>
      <t>Iniciativas estratégicas:</t>
    </r>
    <r>
      <rPr>
        <sz val="8"/>
        <rFont val="Arial Narrow"/>
        <family val="2"/>
      </rPr>
      <t xml:space="preserve"> Reconocimiento de actores</t>
    </r>
  </si>
  <si>
    <t xml:space="preserve">Gestión en el reconocimiento de Actores </t>
  </si>
  <si>
    <t>R1-2021 Posibilidad que las respuestas de PQRDS emitidas por la Entidad, no cumplan con los atributos de pertinencia, calidad y oportunidad.</t>
  </si>
  <si>
    <t xml:space="preserve">Posibilidad de que las respuestas de PQRDS emitidas por la Entidad, no cumplan con los atributos de pertinencia, calidad y oportunidad, acordes a los tiempos establecidos en  la normativa vigente y  sin atender de fondo la petición. </t>
  </si>
  <si>
    <t xml:space="preserve">Factor interno:
Mano de Obra </t>
  </si>
  <si>
    <t>No disponibilidad de información de referencia en materia de CTeI empleada por el sector público y privado para la toma de decisiones</t>
  </si>
  <si>
    <t>Factor Externo:
Político</t>
  </si>
  <si>
    <t>Surgimiento de eventos de salud pública que afecten el normal funcionamiento de la Entidad y su interacción con sus grupos de valor, grupos de interés y demás actores del SNCTI (enfermedades infecto contagiosas como el Covid 19)</t>
  </si>
  <si>
    <t>Posibles sanciones legales contra la Entidad o sus funcionarios o colaboradores.</t>
  </si>
  <si>
    <t>Factor interno: 
Máquinas o equipo</t>
  </si>
  <si>
    <t>Fallas en plataforma tecnológica, impresoras y equipos de microinformática.</t>
  </si>
  <si>
    <t>Inconformidad del ciudadano por la veracidad en la respuesta.</t>
  </si>
  <si>
    <t>Factor interno: 
Mano de Obra</t>
  </si>
  <si>
    <t>Reprocesos</t>
  </si>
  <si>
    <t>Factor interno: 
Método</t>
  </si>
  <si>
    <t xml:space="preserve">Debilidades en la política de comunicación estratégica interna y externa que permita posicionar y comunicar con claridad el quehacer de la entidad en los diferentes públicos objetivo.  </t>
  </si>
  <si>
    <t>Deterioro de la imagen institucional.</t>
  </si>
  <si>
    <t>Seguimiento a todo tipo de requerimiento  recibido a través de los canales de atención dispuestos de acuerdo a lo establecido en el Manual de Procedimientos Internos de Atención al Ciudadano E202PR01.</t>
  </si>
  <si>
    <t xml:space="preserve">Manual de Atención al Ciudadano E202M01 </t>
  </si>
  <si>
    <t>Identificación periódica de casos de incumplimiento y escalamiento a la instancia interna competente de acuerdo a lo establecido en el Manual de Procedimientos Internos de Atención al Ciudadano E202PR01.</t>
  </si>
  <si>
    <t>Verificación de  la respuesta por parte  del propio funcionario, del Director, Gestor o Jefe del Área responsable, en los casos en que sea necesario.</t>
  </si>
  <si>
    <t>Informes periódicos a la Alta Dirección sobre la respuesta a PQRDS.</t>
  </si>
  <si>
    <t>Puntos de control definidos en los procedimientos del Manual de Atención al Ciudadano E202M01</t>
  </si>
  <si>
    <t>Si se presenta la materialización del riesgo, se deben ejecutar las siguiente acciones cuyo objetivo principal es reducir los daños que se puedan producir (impacto): 
1. Asegurar la emisión de la respuesta pendiente, garantizando su pertinencia y calidad frente a la solicitud realizada.
2. Revisar las causas del incumplimiento, a fin de concertar con el área responsable las acciones de mejora a implementar con el fin de evitar su recurrencia.
3. Informar a la Alta Dirección la situación presentada, con el fin de promover la toma de las acciones que se consideren pertinentes.</t>
  </si>
  <si>
    <t>Acciones que permiten mitigar la posibilidad que las respuestas de PQRDS emitidas por la Entidad, no cumplan con los atributos de pertinencia, calidad y oportunidad, a través del fortalecimiento de la cultura de servicio al ciudadano al interior de la entidad, asegurando el seguimiento a la calidad y oportunidad en la respuesta de las mismas.</t>
  </si>
  <si>
    <t xml:space="preserve">Líder de Atención al Ciudadano </t>
  </si>
  <si>
    <t>Gestión de Comunicación 
D104</t>
  </si>
  <si>
    <t xml:space="preserve">R3-2021 Posibilidad de manejo inapropiado o manipulación a beneficio propio o de terceros de la información privilegiada que se origine en  la Entidad, revelando u ocultando datos de interés. </t>
  </si>
  <si>
    <t>Posibilidad de manipular la información de la Entidad de forma inapropiada revelando u ocultando datos que son de interés hacia los grupos de interés y grupos de valor  de la Entidad, con el fin de obtener un beneficio directo o indirecto a  quien la manipuló</t>
  </si>
  <si>
    <t>Fomentar un Minciencias Integral, Efectiva e Innovadora (IE+i)</t>
  </si>
  <si>
    <t>Inconformidad por parte de la ciudadanía</t>
  </si>
  <si>
    <t>Factor externo: 
Político</t>
  </si>
  <si>
    <t>Desconocimiento del sector político y empresarial sobre la CTeI.</t>
  </si>
  <si>
    <t>Pérdida de credibilidad en la imagen institucional.</t>
  </si>
  <si>
    <t>Falta de controles a través de los sistemas de información o plataformas digitales, que permiten la  pérdida o traslado de información debido a la virtualidad en las actividades del Ministerio.</t>
  </si>
  <si>
    <t>Factor externo: 
Económico</t>
  </si>
  <si>
    <t>Desconocimiento de la oferta institucional por parte del sector productivo y las regiones.</t>
  </si>
  <si>
    <t>Hallazgo de los entes de control / Auditorias internas / externas.</t>
  </si>
  <si>
    <t>Bajo nivel de relacionamiento, articulación y comunicación con las distintas direcciones y áreas de la entidad.</t>
  </si>
  <si>
    <t>Debilidades en la política de comunicación estratégica interna y externa que permita posicionar y comunicar con claridad el quehacer de la entidad en los diferentes públicos objetivo y favoreciendo intereses particulares de diferentes condiciones sociales, culturales, políticas, económicas, etc.</t>
  </si>
  <si>
    <t>Puntos de control definidos en los procedimientos  Comunicación Organizacional (D104PR01) y Comunicación institucional  (D104PR02)</t>
  </si>
  <si>
    <t>Lineamientos establecidos en los documentos: Anexo 3. Digital (D104PR02AN03), Anexo 2. Articulación Interna (D104PR02AN02) y Anexo 4 Relacionamiento con medios.</t>
  </si>
  <si>
    <t>Controles establecidos en el manual "Políticas de Seguridad y Privacidad de la Información" (D103M01)</t>
  </si>
  <si>
    <t>Si se presenta la materialización del riesgo, se deben ejecutar las siguiente acciones cuyo objetivo principal es reducir los daños que se puedan producir (impacto): 
1. Verificar que beneficios indebidos se obtuvo del manejo inapropiado de la información, a fin de identificar en que casos se puede reversar el beneficio otorgado bajo condiciones fraudulentas.
2. El supervisor del contrato / Jefe de Oficina / Director Técnico, deberá informar por escrito a su inmediato, a cerca de la situación presentada,  enviando copia a la Oficina Asesora Jurídica
a Secretaria General u Oficina de Control Interno, según corresponda, con el fin que tomen las acciones disciplinarias a que haya lugar.
3. Se deberá generar un plan de manejo enfocado a generar nuevos controles que prevengan una nueva materialización</t>
  </si>
  <si>
    <t>Jefe de Oficina Asesora de Comunicaciones</t>
  </si>
  <si>
    <t>Gestión Documental
A204</t>
  </si>
  <si>
    <t>Alterar la información registrada en los documentos generados por los procesos del Minciencias para beneficiar a un tercero</t>
  </si>
  <si>
    <t>Fomentar un Minciencias Integro, Efectivo e Innovador (IE+i)</t>
  </si>
  <si>
    <t xml:space="preserve">Factor Interno:
Mano de obra o personal: </t>
  </si>
  <si>
    <t>Falta de cultura organizacional en el manejo de información física y electrónica, que dificulta gestión y trámite de la información de manera eficiente y efectiva.</t>
  </si>
  <si>
    <t>Investigaciones disciplinarias o penales</t>
  </si>
  <si>
    <t>Radicación de comunicaciones oficiales recibidas en la ventanilla única de correspondencia</t>
  </si>
  <si>
    <t>Rara vez</t>
  </si>
  <si>
    <t>En el caso que se alteraron los documentos de la entidad para el beneficio de terceros, la Dirección Administrativa y Financiera reportará la situación presentada a la Oficina Asesora Jurídica y a la Oficina de Control Interno</t>
  </si>
  <si>
    <t xml:space="preserve">Mantener las políticas de seguridad digital relacionadas con el manejo del correo electrónico actualizadas permanentemente, de acuerdo a los lineamientos definidos por la Oficina de Tecnologías y Sistemas de Información  </t>
  </si>
  <si>
    <t>Grupo Interno de Trabajo de Apoyo Logístico y Documental</t>
  </si>
  <si>
    <r>
      <rPr>
        <b/>
        <sz val="8"/>
        <color theme="1"/>
        <rFont val="Arial Narrow"/>
        <family val="2"/>
      </rPr>
      <t>Programa Estratégico:</t>
    </r>
    <r>
      <rPr>
        <sz val="8"/>
        <color theme="1"/>
        <rFont val="Arial Narrow"/>
        <family val="2"/>
      </rPr>
      <t xml:space="preserve"> 
Por una gestión administrativa y financiera eficiente e innovadora
</t>
    </r>
    <r>
      <rPr>
        <b/>
        <sz val="8"/>
        <color theme="1"/>
        <rFont val="Arial Narrow"/>
        <family val="2"/>
      </rPr>
      <t xml:space="preserve">Iniciativa Estratégica: 
</t>
    </r>
    <r>
      <rPr>
        <sz val="8"/>
        <color theme="1"/>
        <rFont val="Arial Narrow"/>
        <family val="2"/>
      </rPr>
      <t>Transformado la Gestión Documental</t>
    </r>
  </si>
  <si>
    <t>Porcentaje de cumplimiento del Programa de Gestión Documental - Ministerio</t>
  </si>
  <si>
    <t>Factor Interno:
Método</t>
  </si>
  <si>
    <t>Ausencia de lineamientos que permitan la implementación de documentos electrónicos y digitales.</t>
  </si>
  <si>
    <t>Guía de comunicaciones oficiales A204PR01G01</t>
  </si>
  <si>
    <t>Procedimiento Gestión y tramite de las comunicaciones oficiales (Oficios y Memorandos) A204PR03</t>
  </si>
  <si>
    <t>Correo electrónico institucional</t>
  </si>
  <si>
    <t>Gestión Administrativa A203</t>
  </si>
  <si>
    <t>Corresponde a los casos en los cuales es posible que un funcionario o contratista utilice los bienes que son propiedad de la Entidad para un beneficio propio o en favor de un tercero</t>
  </si>
  <si>
    <t>Factor Interno:
Máquina</t>
  </si>
  <si>
    <t xml:space="preserve">Insuficiencia en la infraestructura física y tecnológica para realizar satisfactoriamente las actividades de la Entidad. </t>
  </si>
  <si>
    <t>Puntos de control del procedimiento administración de bienes e inventarios A203PR01</t>
  </si>
  <si>
    <t>En el caso que se tenga claramente evidenciado que se están  utilizando los bienes de la Entidad en beneficio propio o en favor de un tercero, la Directora Administrativa y Financiera, informará a Secretaria General - Jurídica con copia a  la Oficina de Control  interno la situación presentada, con el fin de iniciar la investigación disciplinaria en los casos que corresponda y documentar un plan de mejora enfocado a fortalecer los controles existentes que prevengan nuevamente la materialización del riesgo.
El plan de mejora se deberá trabajar articuladamente con la Oficina Asesora de Planeación.
De igual forma SEGEL  deberá reportar a los Entes de Control en los casos que corresponda.</t>
  </si>
  <si>
    <t>Realizar seguimiento permanente a las ordenes de salidas de equipos y bienes de la Entidad, consignas del servicio de vigilancia, informe de relación de autorización de salida de vehículos los fines de semana, informe de consumo de combustible de vehículos,  horarios y atención de servicios en los puntos de entrada de la Entidad.</t>
  </si>
  <si>
    <t>Sobrantes o faltantes en el inventario del Ministerio
Legalización del inventario del Ministerio</t>
  </si>
  <si>
    <t>Toma física de inventario anual</t>
  </si>
  <si>
    <t>Investigaciones disciplinarias</t>
  </si>
  <si>
    <t>Órdenes de salida de equipos  o bienes de la entidad</t>
  </si>
  <si>
    <t>Hallazgos, notificaciones, auditorias internas específicas</t>
  </si>
  <si>
    <t>Servicio de Seguridad y Vigilancia Privada</t>
  </si>
  <si>
    <t xml:space="preserve">Reglamento Interno del Ingreso Peatonal y Vehicular	 </t>
  </si>
  <si>
    <t>Gestión Financiera
 A202</t>
  </si>
  <si>
    <t xml:space="preserve">Posibilidad de tramitar y realizar  pagos  sin el cumplimiento de requisitos </t>
  </si>
  <si>
    <t>Factor Interno:
Métodos</t>
  </si>
  <si>
    <t>Debilidades en la estandarización de perfiles del personal contratista que permitan garantizar el pago de honorarios en condiciones de equidad.</t>
  </si>
  <si>
    <t>Posibles sanciones legales contra la Entidad.</t>
  </si>
  <si>
    <t>Manejo de Incompatibilidad de perfiles en SIIF definidos por el administrador del sistema</t>
  </si>
  <si>
    <t>El líder del proceso Gestión Financiera deberá informar al  Director(a) Administrativa y Financiera, para que este a su vez  realice lo pertinente con a Oficina Jurídica la situación presentada.
Iniciar la investigación disciplinaria en los casos que corresponda y documentar un plan de mejora enfocado a fortalecer los controles existentes que prevengan nuevamente la materialización del riesgo.
El plan de mejora se deberá trabajar articuladamente con la Oficina Asesora de Planeación e Innovación Institucional</t>
  </si>
  <si>
    <t>Fortalecer los lineamientos de verificación de requisitos para pago mediante la implementación exhaustiva del plan de manejo de riesgo actualizado a las necesidades del proceso</t>
  </si>
  <si>
    <t>Grupo Interno de Trabajo de Apoyo Financiero y Presupuestal</t>
  </si>
  <si>
    <t>Oportunidad en el pago de compromisos del Ministerio
Cumplimiento en la ejecución de obligaciones del Ministerio de acuerdo con el PAC programado</t>
  </si>
  <si>
    <t>Investigaciones y sanciones disciplinarias</t>
  </si>
  <si>
    <t>Puntos de control en los procedimientos de la cadena presupuestal (presupuesto, central de cuentas, contabilidad, tesorería) A202</t>
  </si>
  <si>
    <t>Debilidades por parte de los responsables de las áreas en la planeación y ejecución de la contratación, que asegure al cumplimiento de las metas misionales.</t>
  </si>
  <si>
    <t>Hallazgo de los entes de control</t>
  </si>
  <si>
    <t>Revisiones por parte de la Dirección Administrativa y Financiera - Proceso Gestión Financiera</t>
  </si>
  <si>
    <t>Posibilidad que el personal con perfil contable de la Entidad registre en la contabilidad, las actas de liquidación de forma indebida o dejar de realizar el registro contable, de forma adecuada, en los tiempos definidos normativamente</t>
  </si>
  <si>
    <t xml:space="preserve">Puntos de control del  Procedimiento de Gestión de Cartera y Procedimiento Gestión Contable </t>
  </si>
  <si>
    <t>Efectuar el registro del acta de liquidación  en la contabilidad una vez se ponga en conocimiento la situación.
Expedir la correspondiente certificación de recursos y enviar al área encarga de la gestión de cobro de la entidad
El plan de mejora se deberá trabajar articuladamente con la Oficina Asesora de Planeación e Innovación Institucional</t>
  </si>
  <si>
    <t>Continuar con la estabilización del software de cartera para dejarlo como único instrumento de control de cartera de la entidad y con la suscripción de las conciliaciones mensuales de cartera - contabilidad</t>
  </si>
  <si>
    <t>Seguimiento y control actividades presupuestales, contables y de tesorería Ministerio</t>
  </si>
  <si>
    <t>Base de datos de gestión de cartera unificada de la Entidad</t>
  </si>
  <si>
    <t xml:space="preserve">Software para el registro de la cartera </t>
  </si>
  <si>
    <t>La conciliación mensual de los valores registrados en la Contabilidad por concepto de cartera</t>
  </si>
  <si>
    <t>Cumplimiento de los requisitos de transparencia en Colciencias -ATC</t>
  </si>
  <si>
    <t>Posibilidad de que las personas que tengan a cargo el manejo de las cuentas bancarias de la entidad o el efectivo de la caja menor puedan utilizar los recursos para generar un beneficio propio o para favorecer a un tercero</t>
  </si>
  <si>
    <t>Puntos de control en el procedimiento Manejo de cajas menores, gestión de tesorería y procedimiento Viáticos, Gastos de Viaje y Gastos de Desplazamiento</t>
  </si>
  <si>
    <t>Investigaciones disciplinarias y fiscales
Detrimento patrimonial</t>
  </si>
  <si>
    <t>Arqueos periódicos a la caja menor</t>
  </si>
  <si>
    <t>Recibos de caja provisionales</t>
  </si>
  <si>
    <t>Aprobación electrónica de Orden de Pagos a Proveedores (En los casos que aplique) o para pagos de viáticos, gastos de viaje y gastos de desplazamiento</t>
  </si>
  <si>
    <t>Segunda firma de autorización para transferencia bancarias</t>
  </si>
  <si>
    <t>Gestión Talento Humano
A201</t>
  </si>
  <si>
    <t>Son aquellos casos que se pueden llegar a presentar en vinculación de personal en la Entidad, de forma voluntaria o involuntaria sin el debido cumplimiento de requisitos de personal</t>
  </si>
  <si>
    <t>Factor externo:
 Político</t>
  </si>
  <si>
    <t>Altos niveles de corrupción en el país.</t>
  </si>
  <si>
    <t>Perfiles de los cargos definidos en el manual específico de funciones y competencias laborales</t>
  </si>
  <si>
    <t>1- El supervisor del contrato para el caso de contratistas, debe informar por medio electrónico, la situación presentada ante el o la Secretario@ General, revisando el impacto que puede generar en el proceso y determinar si es necesario solicitar cancelación del contrato o es factible seguir adelante con la contratación de prestación de servicios, por potra parte evaluar si es necesario iniciar procesos de auditorias internas específicas o iniciar procesos disciplinarios según corresponda.
2- El coordinador del equipo de Talento Humano - SEGEL, deberá informar por escrito la situación ante el o  la Secretario@ General, con el fin de  iniciar procesos de auditorias internas específicas o iniciar procesos disciplinarios según corresponda.</t>
  </si>
  <si>
    <t>Implementar acciones administrativas efectivas con el fin de fortalecer la  gestión del Talento Humano en la Entidad, previniendo que se vincule personal sin el cumplimiento de requisitos</t>
  </si>
  <si>
    <t>Talento Humano</t>
  </si>
  <si>
    <r>
      <rPr>
        <b/>
        <sz val="8"/>
        <color theme="1"/>
        <rFont val="Arial Narrow"/>
        <family val="2"/>
      </rPr>
      <t xml:space="preserve">Programa Estratégico: </t>
    </r>
    <r>
      <rPr>
        <sz val="8"/>
        <color theme="1"/>
        <rFont val="Arial Narrow"/>
        <family val="2"/>
      </rPr>
      <t xml:space="preserve">
Gestión para un talento humano integro efectivo e innovador.
</t>
    </r>
    <r>
      <rPr>
        <b/>
        <sz val="8"/>
        <color theme="1"/>
        <rFont val="Arial Narrow"/>
        <family val="2"/>
      </rPr>
      <t xml:space="preserve">Iniciativa Estratégica: 
</t>
    </r>
    <r>
      <rPr>
        <sz val="8"/>
        <color theme="1"/>
        <rFont val="Arial Narrow"/>
        <family val="2"/>
      </rPr>
      <t xml:space="preserve">
La cultura de hacer las cosas bien
Contribuir a un Minciencias más transparente
</t>
    </r>
  </si>
  <si>
    <t xml:space="preserve">Factor interno: 
Mano de obra o personal: </t>
  </si>
  <si>
    <t>Quejas y reclamos generadas por la no competencia del personal vinculado</t>
  </si>
  <si>
    <t>Presentación de pruebas  de competencias ante el DAFP</t>
  </si>
  <si>
    <t>Asignar personas que no tienen el conocimiento o experiencia en este tipo de funciones</t>
  </si>
  <si>
    <t>Puntos de control definidos en el procedimiento Selección y vinculación de personal A201PR01</t>
  </si>
  <si>
    <t>Publicación de la hoja de vida en pagina web tanto de Presidencia como de la Entidad para el caso de los cargos de libre nombramiento y remoción.</t>
  </si>
  <si>
    <t>Tráfico de influencias, favorecimiento a un tercero</t>
  </si>
  <si>
    <t>Vincular a personal no idóneo, sin
experiencia, carente de responsabilidad, honestidad y compromiso con la Entidad.</t>
  </si>
  <si>
    <t>Preventiva</t>
  </si>
  <si>
    <t>Omisión o deficiencias en la verificación de requisitos legales</t>
  </si>
  <si>
    <t>Verificación de los requisitos y perfil de cargo del contratista por parte del supervisor y del área de contratación, de acuerdo  a puntos de control definidos en el Procedimiento de  Selección y vinculación de personal A201PR01</t>
  </si>
  <si>
    <t>Gestión Jurídica A205</t>
  </si>
  <si>
    <t>Posibilidad de beneficiar a particulares mediante una gestión inapropiada de los procesos judiciales y las conciliaciones que se llevan a cabo por parte de la Entidad</t>
  </si>
  <si>
    <t xml:space="preserve">Debilidad en la formulación de acciones efectivas en los planes de mejora por parte de las áreas. </t>
  </si>
  <si>
    <t>Hallazgo de los entes de control / Auditorias internas / externas</t>
  </si>
  <si>
    <t>Presentación de quejas, informes, y/o denuncias</t>
  </si>
  <si>
    <t xml:space="preserve">En caso de materializarse el riesgo, se debe iniciar un proceso disciplinario y eventualmente remitir a la Fiscalía o, a la Contraloría con el fin de iniciar los procesos correspondientes.
</t>
  </si>
  <si>
    <t>Implementar en la Entidad la Red Interinstitucional de Transparencia y Anticorrupción (RITA), y por otra parte, verificando que los comités de conciliación y las acciones desarrolladas se llevaron a cabo dentro del marco jurídico y legal.</t>
  </si>
  <si>
    <t>Oficina Asesora Jurídica</t>
  </si>
  <si>
    <r>
      <rPr>
        <b/>
        <sz val="8"/>
        <color theme="1"/>
        <rFont val="Arial Narrow"/>
        <family val="2"/>
      </rPr>
      <t>Programa Estratégico:</t>
    </r>
    <r>
      <rPr>
        <sz val="8"/>
        <color theme="1"/>
        <rFont val="Arial Narrow"/>
        <family val="2"/>
      </rPr>
      <t xml:space="preserve">
Apoyo Jurídico Eficiente
</t>
    </r>
    <r>
      <rPr>
        <b/>
        <sz val="8"/>
        <color theme="1"/>
        <rFont val="Arial Narrow"/>
        <family val="2"/>
      </rPr>
      <t xml:space="preserve">Iniciativa Estratégica: </t>
    </r>
    <r>
      <rPr>
        <sz val="8"/>
        <color theme="1"/>
        <rFont val="Arial Narrow"/>
        <family val="2"/>
      </rPr>
      <t xml:space="preserve">
</t>
    </r>
    <r>
      <rPr>
        <b/>
        <sz val="8"/>
        <color theme="1"/>
        <rFont val="Arial Narrow"/>
        <family val="2"/>
      </rPr>
      <t xml:space="preserve">
</t>
    </r>
    <r>
      <rPr>
        <sz val="8"/>
        <color theme="1"/>
        <rFont val="Arial Narrow"/>
        <family val="2"/>
      </rPr>
      <t xml:space="preserve">Contribuir a un Minciencias más transparente
</t>
    </r>
  </si>
  <si>
    <t>Comité de conciliación</t>
  </si>
  <si>
    <t>Procedimiento de procesos Judiciales / Procesos Tutelas / Procesos Penales / Conciliaciones A205PR01</t>
  </si>
  <si>
    <t xml:space="preserve">Programa RITA de la vicepresidencia para el trámite de las denuncias que tengan que ver con temas de corrupción </t>
  </si>
  <si>
    <t>Auditorias internas y externas</t>
  </si>
  <si>
    <t>Gestión Contractual 
A206</t>
  </si>
  <si>
    <t xml:space="preserve">Corresponde a los casos en los cuales es posible que se direccionen los procesos contractuales de la Entidad para beneficiar a un tercero </t>
  </si>
  <si>
    <t>Adecuar el perfil para orientar en beneficio proprio o de un tercero la contratación</t>
  </si>
  <si>
    <t>Investigaciones disciplinarias o fiscales o penales</t>
  </si>
  <si>
    <t>Puntos de control establecidos en los procedimientos de Gestión Contractual A206</t>
  </si>
  <si>
    <t>En el caso que se tenga claramente evidenciado que se están  direccionando los procesos contractuales la Secretaría General,  deberá iniciar la investigación disciplinaria en los casos que corresponda y documentar un plan de mejora enfocado a fortalecer los controles existentes que prevengan nuevamente la materialización del riesgo.
De igual forma se deberá reportar a la Oficina de Control Interno y/o Entes de Control en los casos que corresponda.</t>
  </si>
  <si>
    <t>Fortalecer las acciones de control y seguimiento que se realizan al interior de la Entidad en cuanto a la contratación como son: manual de contratación, procedimientos de contratación, directrices, políticas, comités, indicadores, actas de comités y contratación pública y abierta.</t>
  </si>
  <si>
    <t>Secretaría General y Oficina de Control Interno</t>
  </si>
  <si>
    <r>
      <rPr>
        <b/>
        <sz val="8"/>
        <color theme="1"/>
        <rFont val="Arial Narrow"/>
        <family val="2"/>
      </rPr>
      <t>Programa Estratégico:</t>
    </r>
    <r>
      <rPr>
        <sz val="8"/>
        <color theme="1"/>
        <rFont val="Arial Narrow"/>
        <family val="2"/>
      </rPr>
      <t xml:space="preserve">
Apoyo contractual eficiente
</t>
    </r>
    <r>
      <rPr>
        <b/>
        <sz val="8"/>
        <color theme="1"/>
        <rFont val="Arial Narrow"/>
        <family val="2"/>
      </rPr>
      <t xml:space="preserve">Iniciativa Estratégica: </t>
    </r>
    <r>
      <rPr>
        <sz val="8"/>
        <color theme="1"/>
        <rFont val="Arial Narrow"/>
        <family val="2"/>
      </rPr>
      <t xml:space="preserve">
Fortalecer los procedimientos asociados a la contratación
Contribuir a un Minciencias más transparente</t>
    </r>
  </si>
  <si>
    <t>Debilidades en factores de transparencia, honestidad, imparcialidad justificación verídica y amplia divulgación.</t>
  </si>
  <si>
    <t>Incumplimiento de los objetivos del contrato, pérdida de tiempo y recursos económicos.</t>
  </si>
  <si>
    <t>Manual de contratación A206M01 y sus documentos conexos a través de los cuales se realiza seguimiento a requisitos y puntos de control.</t>
  </si>
  <si>
    <t>Guía para la supervisión e interventoría de contratos y convenios A206MO1G01</t>
  </si>
  <si>
    <t>Elaboración de estudios previos y pliegos de condiciones garantizando que los requisitos de selección del contratista se ajusten a las necesidades propias de la entidad.</t>
  </si>
  <si>
    <t>Presentación del resultado de los procesos de selección y/o evaluación ante comités.</t>
  </si>
  <si>
    <t xml:space="preserve">Posibilidad que los Supervisores de Contratos autoricen el pago o emitan avales, sin el cumplimiento de los requisitos como son: Actas de reunión, listados de asistencia, matriz de seguimiento a contratos, o documentos que den cuenta de la gestión adelantada durante un periodo de tiempo, según lo estipulado contractualmente en los respectivos contratos </t>
  </si>
  <si>
    <t>Las justificaciones no reflejan realmente la necesidad de la contratación o las motivaciones no son debidamente sustentadas</t>
  </si>
  <si>
    <t>Puntos de control de los procedimientos de Gestión Contractual A206</t>
  </si>
  <si>
    <t>En el caso que se tenga claramente evidenciado que se están  autorizando pagos o emitiendo avales sin el debido cumplimiento de las obligaciones contractuales, Secretaría General  deberá iniciar la investigación disciplinaria en los casos que corresponda y documentar un plan de mejora enfocado a fortalecer los controles existentes que prevengan nuevamente la materialización del riesgo.
De igual forma se deberá reportar a la Oficina de Control Interno y/o Entes de Control en los casos que corresponda.</t>
  </si>
  <si>
    <t>Aplicar a los puntos de control definidos en los procedimientos de Gestión Contractual al igual que  los lineamientos definidos en el manual de contratación (Documentos ajustados, aprobados y adoptados de las Políticas para la vigencia)</t>
  </si>
  <si>
    <t>Secretaría General- Todas áreas responsables de supervisión de contratos y convenios</t>
  </si>
  <si>
    <t>Investigaciones disciplinarias, fiscales, penales</t>
  </si>
  <si>
    <t>Manual de contratación A206M01</t>
  </si>
  <si>
    <t>Que el supervisor del contrato incumpla en la obligación de exigir los requisitos o condiciones pactadas en el contrato para ordenar pagos.</t>
  </si>
  <si>
    <t>Guía para la supervisión e interventoría de  contratos y convenios A206MO1G01</t>
  </si>
  <si>
    <t>Posible suscripción de contratos o convenios sin el cumplimiento de los requisitos legales:
Incluye:
* Que se reciban documentos y estudios previos deficientes e incompletos
* Que se solicite las modificaciones a los contratos/convenios con un límite de tiempo inferior al que requiere el trámite por su naturaleza o solicitarlo extemporáneamente</t>
  </si>
  <si>
    <t>En el caso que se evidencie que se
celebraron contratos o convenios  la Secretaría General,  deberá iniciar la investigación disciplinaria en los casos que corresponda y documentar un plan de mejora enfocado a fortalecer los controles existentes que prevengan nuevamente la materialización del riesgo.
De igual forma se deberá reportar a la Oficina de Control Interno y/o Entes de Control en los casos que corresponda.</t>
  </si>
  <si>
    <t xml:space="preserve">Secretaría General </t>
  </si>
  <si>
    <t>Elaboración de estudios previos y pliegos de condiciones con requisitos objetivos de selección del contratista que se ajusten a las necesidades propias de la entidad.</t>
  </si>
  <si>
    <t>Sanciones, demandas o acciones legales en contra de la Entidad</t>
  </si>
  <si>
    <t>Cumplimiento de las exigencias definidas en SECOP I  y II</t>
  </si>
  <si>
    <t>Cuatrimestral</t>
  </si>
  <si>
    <t>Gestión del FCTeI del SGR M802</t>
  </si>
  <si>
    <t>Posible favorecimiento en la verificación de requisitos de viabilización de programas y proyectos de CTeI que se postulan para ser financiados con los recursos del  Fondo de Ciencia Tecnología e Innovación - FCTeI del  Sistema General de Regalías - SGR, por intereses propios o de terceros</t>
  </si>
  <si>
    <t xml:space="preserve">
1. Promover el desarrollo y la consolidación de la CTeI en las regiones</t>
  </si>
  <si>
    <t>Factor Externo: 
Político</t>
  </si>
  <si>
    <t>Debilidades en la verificación de requisitos de viabilización de los proyectos de CTeI a ser financiados con los recursos del FCTeI del SGR</t>
  </si>
  <si>
    <t>Desconfianza por parte de las entidades generando pérdida de credibilidad en la imagen institucional.</t>
  </si>
  <si>
    <t xml:space="preserve">Implementación y seguimiento del Procedimiento Recepción y verificación de requisitos de programas y proyectos a financiar con recursos del FCTeI del SGR - M802PR03
</t>
  </si>
  <si>
    <t>Si se presenta la materialización del riesgo, se debe ejecutar las siguiente acción cuyo objetivo principal es reducir los daños que se puedan producir (impacto): 
Suspender de cualquier proceso de verificación de requisitos el proyecto hasta que se subsanen las condiciones requeridas para poder ser financiado con recursos del FCTeI</t>
  </si>
  <si>
    <t xml:space="preserve">Evitar que debido a situaciones relacionadas con conflicto de intereses de los funcionarios de la Secretaría Técnica del OCAD y miembros o  integrantes del OCAD, se afecte la objetividad de la revisión  de requisitos de viabilización de los proyectos susceptibles a ser financiados con recursos del Fondo de Ciencia, Tecnología e Innovación 
Ver la viabilidad de solicitar la suscripción de una declaración de conflicto de intereses a los integrantes del OCAD del FCTeI del SGR cuando participan en la sesión del OCAD en el que se viabiliza, prioriza y aprueban los proyectos </t>
  </si>
  <si>
    <t>Secretaria Técnica del OCAD</t>
  </si>
  <si>
    <r>
      <rPr>
        <b/>
        <sz val="8"/>
        <color theme="1"/>
        <rFont val="Arial Narrow"/>
        <family val="2"/>
      </rPr>
      <t xml:space="preserve">Programa Estratégico:
</t>
    </r>
    <r>
      <rPr>
        <sz val="8"/>
        <color theme="1"/>
        <rFont val="Arial Narrow"/>
        <family val="2"/>
      </rPr>
      <t>Gestión Territorial para la CTeI</t>
    </r>
    <r>
      <rPr>
        <b/>
        <sz val="8"/>
        <color theme="1"/>
        <rFont val="Arial Narrow"/>
        <family val="2"/>
      </rPr>
      <t xml:space="preserve">
Iniciativa estratégica:</t>
    </r>
    <r>
      <rPr>
        <sz val="8"/>
        <color theme="1"/>
        <rFont val="Arial Narrow"/>
        <family val="2"/>
      </rPr>
      <t xml:space="preserve">
Gestión de la Secretaría Técnica del FCTeI del SGR
</t>
    </r>
  </si>
  <si>
    <t>Presión externa para la aprobación de proyectos ejecutados con los recursos del FCTeI del SGR, por intereses regionales</t>
  </si>
  <si>
    <t>Posibles sanciones disciplinarias y fiscales además de pérdida de credibilidad por posible incumplimiento del principio de transparencia en la gestión pública.</t>
  </si>
  <si>
    <t>Sesiones del OCAD del FCTeI</t>
  </si>
  <si>
    <t>R2-2021 Posibilidad de alterar los documentos de la entidad para el beneficio de terceros</t>
  </si>
  <si>
    <t xml:space="preserve">R10-2021 Posibilidad de utilizar los bienes de la Entidad en beneficio propio o en favor de un tercero
</t>
  </si>
  <si>
    <t>R7-2021 Posibilidad de realizar pagos sin el cumplimiento de requisitos</t>
  </si>
  <si>
    <t>R8-2021 Posibilidad de  registrar en la contabilidad  las actas de liquidación de forma indebida u omitir su registro</t>
  </si>
  <si>
    <t>R6-2021 Posibilidad de vincular personal sin cumplir el perfil del cargo.</t>
  </si>
  <si>
    <t>R13-2021 Posibilidad de gestionar los procesos judiciales y/o conciliaciones para beneficiar a particulares o terceros</t>
  </si>
  <si>
    <t>R11-2021 Posibilidad de orientar  en beneficio propio o de un tercero la contratación.</t>
  </si>
  <si>
    <t>R12-2021 Posibilidad de autorizar pagos o emitir avales sin el debido cumplimiento de las obligaciones contractuales</t>
  </si>
  <si>
    <t>R52-2021 Posibilidad de celebrar contratos o convenios sin el cumplimiento de los requisitos legales necesarios para su ejecución</t>
  </si>
  <si>
    <t>R27-2021 Favorecer entidades a través de proyectos que no cumplan con los requisitos de viabilización requeridos para ser financiados con recursos del Fondo de Ciencia, Tecnología e Innovación -FCTeI del Sistema General de Regalías -SGR</t>
  </si>
  <si>
    <r>
      <rPr>
        <b/>
        <sz val="8"/>
        <color theme="1"/>
        <rFont val="Arial Narrow"/>
        <family val="2"/>
      </rPr>
      <t xml:space="preserve">PLAN DE MANEJO DE RIESGOS
Ficha manejo del riesgo R7-2021
</t>
    </r>
    <r>
      <rPr>
        <sz val="8"/>
        <color theme="1"/>
        <rFont val="Arial Narrow"/>
        <family val="2"/>
      </rPr>
      <t xml:space="preserve">
Reporte del informe de las actividades realizadas para el cumplimiento de requisitos exigidos en los pagos</t>
    </r>
  </si>
  <si>
    <r>
      <t xml:space="preserve">PLAN DE MANEJO DE RIESGOS
Ficha manejo del riesgo R8-2021
</t>
    </r>
    <r>
      <rPr>
        <sz val="8"/>
        <color theme="1"/>
        <rFont val="Arial Narrow"/>
        <family val="2"/>
      </rPr>
      <t xml:space="preserve">Presentar informes de seguimiento al registro de las actas de liquidación y solicitudes de reintegro en la contabilidad de la entidad
</t>
    </r>
  </si>
  <si>
    <r>
      <t xml:space="preserve">PLAN DE MANEJO DE RIESGOS
Ficha manejo del riesgo R9-2021
</t>
    </r>
    <r>
      <rPr>
        <sz val="8"/>
        <color theme="1"/>
        <rFont val="Arial Narrow"/>
        <family val="2"/>
      </rPr>
      <t>Realizar el reporte de los arqueos periódicos a las cajas menores</t>
    </r>
  </si>
  <si>
    <t>PLAN DE MANEJO DE RIESGOS
Ficha manejo del riesgo R10-2021
Control de los bienes de la Entidad para prevenir el beneficio propio o favorecer un tercero</t>
  </si>
  <si>
    <r>
      <rPr>
        <b/>
        <sz val="8"/>
        <color theme="1"/>
        <rFont val="Arial Narrow"/>
        <family val="2"/>
      </rPr>
      <t>PLAN DE MANEJO DE RIESGOS
Ficha manejo del riesgo R12-2021</t>
    </r>
    <r>
      <rPr>
        <sz val="8"/>
        <color theme="1"/>
        <rFont val="Arial Narrow"/>
        <family val="2"/>
      </rPr>
      <t xml:space="preserve">
Seguimiento y reporte oportuno por parte de los supervisores de los contratos y convenios 
</t>
    </r>
  </si>
  <si>
    <t>31 de enero de 2021</t>
  </si>
  <si>
    <t>R9-2021  Posibilidad de utilizar los recursos de las cuentas bancarias de la entidad y el efectivo de las cajas menores para beneficio propio o favorecimiento de terceros</t>
  </si>
  <si>
    <t xml:space="preserve">Plan Institucional de Comunicaciones (D104M02) </t>
  </si>
  <si>
    <t>Relacionamiento con medios (D104PR02AN04) y los lineamientos establecidos en el Protocolo Crisis (D104PR02AN06)</t>
  </si>
  <si>
    <t>Trámites y Servicios
E202</t>
  </si>
  <si>
    <t>Gestión para la Ejecución de Política de CTeI
M801</t>
  </si>
  <si>
    <r>
      <rPr>
        <b/>
        <sz val="8"/>
        <rFont val="Arial Narrow"/>
        <family val="2"/>
      </rPr>
      <t xml:space="preserve">Programa Estratégico: </t>
    </r>
    <r>
      <rPr>
        <sz val="8"/>
        <rFont val="Arial Narrow"/>
        <family val="2"/>
      </rPr>
      <t xml:space="preserve">
Cultura y comunicación de cara al ciudadano
</t>
    </r>
    <r>
      <rPr>
        <b/>
        <sz val="8"/>
        <rFont val="Arial Narrow"/>
        <family val="2"/>
      </rPr>
      <t xml:space="preserve">Iniciativa Estratégica: </t>
    </r>
    <r>
      <rPr>
        <sz val="8"/>
        <rFont val="Arial Narrow"/>
        <family val="2"/>
      </rPr>
      <t xml:space="preserve">
Afianzar la cultura de servicio al ciudadano al interior de la entidad y la relación con los ciudadanos, haciendo un efectivo monitoreo y seguimiento a PQRDS.	
Contribuir a un Minciencias más transparente el índice de transparencia de las entidades públicas - ITEP</t>
    </r>
  </si>
  <si>
    <r>
      <rPr>
        <b/>
        <sz val="8"/>
        <rFont val="Arial Narrow"/>
        <family val="2"/>
      </rPr>
      <t>Programa Estratégico</t>
    </r>
    <r>
      <rPr>
        <sz val="8"/>
        <rFont val="Arial Narrow"/>
        <family val="2"/>
      </rPr>
      <t xml:space="preserve">:  Comunicación estratégica hacia un cambio de la mentalidad y cultura
</t>
    </r>
    <r>
      <rPr>
        <b/>
        <sz val="8"/>
        <rFont val="Arial Narrow"/>
        <family val="2"/>
      </rPr>
      <t xml:space="preserve">Iniciativa Estratégica: </t>
    </r>
    <r>
      <rPr>
        <sz val="8"/>
        <rFont val="Arial Narrow"/>
        <family val="2"/>
      </rPr>
      <t xml:space="preserve">
Comunicación estratégica: simple, memorable y masiva
Cumplimiento de requisitos priorizados de transparencia en Minciencias - ATM</t>
    </r>
  </si>
  <si>
    <r>
      <rPr>
        <b/>
        <sz val="8"/>
        <rFont val="Arial Narrow"/>
        <family val="2"/>
      </rPr>
      <t>Plan de Manejo del Riesgo 2021</t>
    </r>
    <r>
      <rPr>
        <sz val="8"/>
        <rFont val="Arial Narrow"/>
        <family val="2"/>
      </rPr>
      <t xml:space="preserve">
Ficha de manejo del riesgo 
Acciones orientadas a evitar errores omisiones o incumplimiento de los requisitos de calidad asociados a la ejecución de los mecanismos de operación (convocatorias, invitaciones, concursos)</t>
    </r>
  </si>
  <si>
    <r>
      <rPr>
        <b/>
        <sz val="8"/>
        <color theme="1"/>
        <rFont val="Arial Narrow"/>
        <family val="2"/>
      </rPr>
      <t>Plan de Manejo de Riesgo 2021</t>
    </r>
    <r>
      <rPr>
        <sz val="8"/>
        <color theme="1"/>
        <rFont val="Arial Narrow"/>
        <family val="2"/>
      </rPr>
      <t xml:space="preserve">
Seguimiento a tareas y compromisos e incluye:
*Seguimiento a tareas de la alta dirección
*Seguimiento a denuncias (Atención al Ciudadano - SEGEL)
*Seguimiento los procesos de daño antijurídico (OAJ - SEGEL)</t>
    </r>
  </si>
  <si>
    <r>
      <t>1.</t>
    </r>
    <r>
      <rPr>
        <i/>
        <sz val="8"/>
        <color theme="1"/>
        <rFont val="Arial Narrow"/>
        <family val="2"/>
      </rPr>
      <t xml:space="preserve"> </t>
    </r>
    <r>
      <rPr>
        <sz val="8"/>
        <color theme="1"/>
        <rFont val="Arial Narrow"/>
        <family val="2"/>
      </rPr>
      <t xml:space="preserve">Fomentar la vocación científica y la formación del capital humano en CTeI y promover su vinculación a Entidades del SNCTeI.
2. Fomentar la generación y uso del conocimiento científico y tecnológico  para la consolidación de la sociedad del conocimiento.
3. Impulsar el desarrollo tecnológico y la innovación para la transformación social y productiva
4. Consolidar la institucionalidad y gobernanza de MINCIENCIAS para el fortalecimiento del SNCTI que potencie los vínculos entre la Universidad-Empresa -Estado y Sociedad
5. Promover la divulgación, la generación de redes y la apropiación social del conocimiento
6. Promover el desarrollo y la consolidación de la CTeI en las regiones
7. Fomentar un Minciencias Integro, Efectivo e Innovador (IE+i). </t>
    </r>
  </si>
  <si>
    <t>Continuar con las medidas a través de las cuales se cumpla con los atributos de pertinencia, calidad y oportunidad en las respuestas de las PQRDS, establecidos en la Circular 048 de 2020. ( Alertas, correos de recordatorios, reportes periódicos a los directores de área de los trámites en curso, entre otros)</t>
  </si>
  <si>
    <t>Acciones preventivas para prevenir que se presente  manejo inapropiado o manipulación a beneficio propio o de terceros de la información privilegiada que se origine en  la Entidad, revelando u ocultando datos de interés, aplicando  los lineamientos definidos en los procedimientos de Comunicación Institucional (D104PR02) y Comunicación Organizacional (D104PR01)</t>
  </si>
  <si>
    <t>Puntos de control definidos en los procedimientos de los mecanismos de operación</t>
  </si>
  <si>
    <t>Verificar permanentemente que se realice de forma oportuna el reporte de los arqueos a las cajas menores al igual que a los recibos de cajas provisionales, implementado las acciones de control establecidas en los procedimientos relacionados</t>
  </si>
  <si>
    <t>Instancias de decisión colegiadas y  participativas para la toma de decisiones. (Comités, paneles de evaluación, mesas de trabajo, talleres de diseño y seguimiento a políticas de CTeI).</t>
  </si>
  <si>
    <t>MINISTERIO DE CIENCIA, TECNOLOGÍA E INNOVACIÓN - MINCIENCIAS
MAPA DE RIESGOS DE CORRUPCIÓN VIGENCIA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</si>
</sst>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240A]dddd\,\ dd&quot; de &quot;mmmm&quot; de &quot;yyyy;@"/>
    <numFmt numFmtId="165" formatCode="0.0"/>
  </numFmts>
  <fonts count="28" x14ac:knownFonts="1">
    <font>
      <sz val="11"/>
      <color theme="1"/>
      <name val="Calibri"/>
      <family val="2"/>
      <scheme val="minor"/>
    </font>
    <font>
      <sz val="10"/>
      <name val="Arial"/>
      <family val="2"/>
    </font>
    <font>
      <sz val="11"/>
      <name val="Calibri"/>
      <family val="2"/>
      <scheme val="minor"/>
    </font>
    <font>
      <b/>
      <sz val="11"/>
      <color theme="1"/>
      <name val="Calibri"/>
      <family val="2"/>
      <scheme val="minor"/>
    </font>
    <font>
      <sz val="11"/>
      <color indexed="8"/>
      <name val="Calibri"/>
      <family val="2"/>
    </font>
    <font>
      <b/>
      <sz val="11"/>
      <color indexed="8"/>
      <name val="Calibri"/>
      <family val="2"/>
    </font>
    <font>
      <sz val="11"/>
      <name val="Calibri"/>
      <family val="2"/>
    </font>
    <font>
      <b/>
      <sz val="10"/>
      <color indexed="8"/>
      <name val="Calibri"/>
      <family val="2"/>
    </font>
    <font>
      <sz val="11"/>
      <color indexed="9"/>
      <name val="Calibri"/>
      <family val="2"/>
    </font>
    <font>
      <sz val="10"/>
      <color indexed="8"/>
      <name val="Calibri"/>
      <family val="2"/>
    </font>
    <font>
      <sz val="8"/>
      <color indexed="8"/>
      <name val="Calibri"/>
      <family val="2"/>
    </font>
    <font>
      <b/>
      <sz val="16"/>
      <name val="Arial Narrow"/>
      <family val="2"/>
    </font>
    <font>
      <b/>
      <sz val="8"/>
      <name val="Arial Narrow"/>
      <family val="2"/>
    </font>
    <font>
      <sz val="12"/>
      <name val="Arial Narrow"/>
      <family val="2"/>
    </font>
    <font>
      <b/>
      <sz val="12"/>
      <name val="Arial Narrow"/>
      <family val="2"/>
    </font>
    <font>
      <b/>
      <sz val="16"/>
      <color theme="0"/>
      <name val="Calibri"/>
      <family val="2"/>
      <scheme val="minor"/>
    </font>
    <font>
      <sz val="10"/>
      <color theme="1"/>
      <name val="Arial"/>
      <family val="2"/>
    </font>
    <font>
      <b/>
      <sz val="14"/>
      <color theme="0"/>
      <name val="Arial"/>
      <family val="2"/>
    </font>
    <font>
      <b/>
      <sz val="12"/>
      <color theme="0"/>
      <name val="Arial"/>
      <family val="2"/>
    </font>
    <font>
      <sz val="11"/>
      <name val="Arial"/>
      <family val="2"/>
    </font>
    <font>
      <b/>
      <sz val="11"/>
      <name val="Arial"/>
      <family val="2"/>
    </font>
    <font>
      <sz val="12"/>
      <color theme="1"/>
      <name val="Arial"/>
      <family val="2"/>
    </font>
    <font>
      <sz val="11"/>
      <color rgb="FF000000"/>
      <name val="Calibri"/>
      <family val="2"/>
    </font>
    <font>
      <sz val="8"/>
      <name val="Arial Narrow"/>
      <family val="2"/>
    </font>
    <font>
      <sz val="8"/>
      <color theme="1"/>
      <name val="Arial Narrow"/>
      <family val="2"/>
    </font>
    <font>
      <sz val="8"/>
      <name val="Calibri"/>
      <family val="2"/>
      <scheme val="minor"/>
    </font>
    <font>
      <b/>
      <sz val="8"/>
      <color theme="1"/>
      <name val="Arial Narrow"/>
      <family val="2"/>
    </font>
    <font>
      <i/>
      <sz val="8"/>
      <color theme="1"/>
      <name val="Arial Narrow"/>
      <family val="2"/>
    </font>
  </fonts>
  <fills count="18">
    <fill>
      <patternFill patternType="none"/>
    </fill>
    <fill>
      <patternFill patternType="gray125"/>
    </fill>
    <fill>
      <patternFill patternType="solid">
        <fgColor indexed="65"/>
        <bgColor theme="0"/>
      </patternFill>
    </fill>
    <fill>
      <patternFill patternType="solid">
        <fgColor theme="9" tint="0.59999389629810485"/>
        <bgColor indexed="31"/>
      </patternFill>
    </fill>
    <fill>
      <patternFill patternType="solid">
        <fgColor indexed="57"/>
        <bgColor indexed="21"/>
      </patternFill>
    </fill>
    <fill>
      <patternFill patternType="solid">
        <fgColor indexed="13"/>
        <bgColor indexed="34"/>
      </patternFill>
    </fill>
    <fill>
      <patternFill patternType="solid">
        <fgColor indexed="52"/>
        <bgColor indexed="51"/>
      </patternFill>
    </fill>
    <fill>
      <patternFill patternType="solid">
        <fgColor indexed="10"/>
        <bgColor indexed="16"/>
      </patternFill>
    </fill>
    <fill>
      <patternFill patternType="solid">
        <fgColor indexed="53"/>
        <bgColor indexed="52"/>
      </patternFill>
    </fill>
    <fill>
      <patternFill patternType="solid">
        <fgColor theme="6" tint="0.79998168889431442"/>
        <bgColor indexed="64"/>
      </patternFill>
    </fill>
    <fill>
      <patternFill patternType="solid">
        <fgColor theme="0"/>
        <bgColor theme="0"/>
      </patternFill>
    </fill>
    <fill>
      <patternFill patternType="solid">
        <fgColor theme="0"/>
        <bgColor indexed="64"/>
      </patternFill>
    </fill>
    <fill>
      <patternFill patternType="solid">
        <fgColor rgb="FFFFFFFF"/>
        <bgColor rgb="FFFFFFFF"/>
      </patternFill>
    </fill>
    <fill>
      <patternFill patternType="solid">
        <fgColor rgb="FFEAF1DD"/>
        <bgColor rgb="FFEAF1DD"/>
      </patternFill>
    </fill>
    <fill>
      <patternFill patternType="solid">
        <fgColor theme="9" tint="0.59999389629810485"/>
        <bgColor indexed="64"/>
      </patternFill>
    </fill>
    <fill>
      <patternFill patternType="solid">
        <fgColor theme="0"/>
        <bgColor indexed="31"/>
      </patternFill>
    </fill>
    <fill>
      <patternFill patternType="solid">
        <fgColor rgb="FF3366CC"/>
        <bgColor indexed="64"/>
      </patternFill>
    </fill>
    <fill>
      <patternFill patternType="solid">
        <fgColor rgb="FFE2ECFD"/>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9"/>
      </left>
      <right style="thin">
        <color indexed="9"/>
      </right>
      <top/>
      <bottom style="thin">
        <color indexed="9"/>
      </bottom>
      <diagonal/>
    </border>
    <border>
      <left style="thin">
        <color indexed="9"/>
      </left>
      <right style="thin">
        <color indexed="9"/>
      </right>
      <top/>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medium">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medium">
        <color indexed="64"/>
      </left>
      <right style="thin">
        <color indexed="64"/>
      </right>
      <top/>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rgb="FF000000"/>
      </right>
      <top style="double">
        <color indexed="64"/>
      </top>
      <bottom/>
      <diagonal/>
    </border>
    <border>
      <left style="thin">
        <color rgb="FF000000"/>
      </left>
      <right style="thin">
        <color rgb="FF000000"/>
      </right>
      <top style="double">
        <color indexed="64"/>
      </top>
      <bottom style="thin">
        <color rgb="FF000000"/>
      </bottom>
      <diagonal/>
    </border>
    <border>
      <left style="thin">
        <color rgb="FF000000"/>
      </left>
      <right style="thin">
        <color rgb="FF000000"/>
      </right>
      <top style="double">
        <color indexed="64"/>
      </top>
      <bottom/>
      <diagonal/>
    </border>
    <border>
      <left style="thin">
        <color rgb="FF000000"/>
      </left>
      <right/>
      <top style="double">
        <color indexed="64"/>
      </top>
      <bottom/>
      <diagonal/>
    </border>
    <border>
      <left style="thin">
        <color indexed="64"/>
      </left>
      <right style="thin">
        <color rgb="FF000000"/>
      </right>
      <top/>
      <bottom style="double">
        <color indexed="64"/>
      </bottom>
      <diagonal/>
    </border>
    <border>
      <left style="thin">
        <color rgb="FF000000"/>
      </left>
      <right style="thin">
        <color rgb="FF000000"/>
      </right>
      <top style="thin">
        <color rgb="FF000000"/>
      </top>
      <bottom style="double">
        <color indexed="64"/>
      </bottom>
      <diagonal/>
    </border>
    <border>
      <left style="thin">
        <color rgb="FF000000"/>
      </left>
      <right style="thin">
        <color rgb="FF000000"/>
      </right>
      <top/>
      <bottom style="double">
        <color indexed="64"/>
      </bottom>
      <diagonal/>
    </border>
    <border>
      <left style="thin">
        <color rgb="FF000000"/>
      </left>
      <right/>
      <top/>
      <bottom style="double">
        <color indexed="64"/>
      </bottom>
      <diagonal/>
    </border>
    <border>
      <left style="medium">
        <color indexed="64"/>
      </left>
      <right style="thin">
        <color indexed="64"/>
      </right>
      <top style="double">
        <color indexed="64"/>
      </top>
      <bottom/>
      <diagonal/>
    </border>
    <border>
      <left style="medium">
        <color indexed="64"/>
      </left>
      <right style="thin">
        <color indexed="64"/>
      </right>
      <top/>
      <bottom style="double">
        <color indexed="64"/>
      </bottom>
      <diagonal/>
    </border>
  </borders>
  <cellStyleXfs count="5">
    <xf numFmtId="0" fontId="0" fillId="0" borderId="0"/>
    <xf numFmtId="0" fontId="1" fillId="0" borderId="0"/>
    <xf numFmtId="0" fontId="1" fillId="0" borderId="0"/>
    <xf numFmtId="0" fontId="4" fillId="0" borderId="0"/>
    <xf numFmtId="0" fontId="22" fillId="0" borderId="0"/>
  </cellStyleXfs>
  <cellXfs count="338">
    <xf numFmtId="0" fontId="0" fillId="0" borderId="0" xfId="0"/>
    <xf numFmtId="0" fontId="2" fillId="0" borderId="0" xfId="0" applyFont="1" applyAlignment="1">
      <alignment wrapText="1"/>
    </xf>
    <xf numFmtId="0" fontId="0" fillId="0" borderId="0" xfId="0" applyAlignment="1"/>
    <xf numFmtId="0" fontId="4" fillId="0" borderId="0" xfId="3" applyFont="1"/>
    <xf numFmtId="0" fontId="6" fillId="0" borderId="0" xfId="3" applyFont="1"/>
    <xf numFmtId="0" fontId="8" fillId="0" borderId="0" xfId="3" applyFont="1" applyFill="1"/>
    <xf numFmtId="0" fontId="4" fillId="0" borderId="3" xfId="3" applyFont="1" applyBorder="1" applyAlignment="1">
      <alignment horizontal="center" vertical="center"/>
    </xf>
    <xf numFmtId="0" fontId="4" fillId="0" borderId="4" xfId="3" applyFont="1" applyBorder="1" applyAlignment="1">
      <alignment horizontal="center" vertical="center"/>
    </xf>
    <xf numFmtId="0" fontId="4" fillId="0" borderId="4" xfId="3" applyFont="1" applyBorder="1"/>
    <xf numFmtId="0" fontId="4" fillId="0" borderId="3" xfId="3" applyFont="1" applyBorder="1"/>
    <xf numFmtId="0" fontId="4" fillId="0" borderId="5" xfId="3" applyFont="1" applyBorder="1"/>
    <xf numFmtId="0" fontId="4" fillId="0" borderId="0" xfId="3" applyFont="1" applyBorder="1"/>
    <xf numFmtId="0" fontId="9" fillId="7" borderId="2" xfId="3" applyFont="1" applyFill="1" applyBorder="1" applyAlignment="1">
      <alignment horizontal="center" vertical="center"/>
    </xf>
    <xf numFmtId="0" fontId="7" fillId="0" borderId="6" xfId="3" applyFont="1" applyBorder="1"/>
    <xf numFmtId="0" fontId="7" fillId="0" borderId="5" xfId="3" applyFont="1" applyBorder="1"/>
    <xf numFmtId="0" fontId="9" fillId="0" borderId="0" xfId="3" applyFont="1"/>
    <xf numFmtId="0" fontId="9" fillId="8" borderId="2" xfId="3" applyFont="1" applyFill="1" applyBorder="1" applyAlignment="1">
      <alignment horizontal="center" vertical="center"/>
    </xf>
    <xf numFmtId="0" fontId="9" fillId="5" borderId="2" xfId="3" applyFont="1" applyFill="1" applyBorder="1" applyAlignment="1">
      <alignment horizontal="center" vertical="center"/>
    </xf>
    <xf numFmtId="0" fontId="9" fillId="0" borderId="7" xfId="3" applyFont="1" applyBorder="1"/>
    <xf numFmtId="0" fontId="9" fillId="4" borderId="2" xfId="3" applyFont="1" applyFill="1" applyBorder="1" applyAlignment="1">
      <alignment horizontal="center" vertical="center"/>
    </xf>
    <xf numFmtId="0" fontId="4" fillId="0" borderId="8" xfId="3" applyFont="1" applyBorder="1"/>
    <xf numFmtId="0" fontId="4" fillId="0" borderId="8" xfId="3" applyFont="1" applyBorder="1" applyAlignment="1">
      <alignment horizontal="center" vertical="center"/>
    </xf>
    <xf numFmtId="0" fontId="4" fillId="0" borderId="0" xfId="3" applyFont="1" applyBorder="1" applyAlignment="1">
      <alignment horizontal="center" vertical="center"/>
    </xf>
    <xf numFmtId="0" fontId="3" fillId="0" borderId="0" xfId="0" applyFont="1" applyAlignment="1"/>
    <xf numFmtId="0" fontId="4" fillId="0" borderId="0" xfId="3" applyFont="1" applyFill="1" applyBorder="1" applyAlignment="1">
      <alignment vertical="center"/>
    </xf>
    <xf numFmtId="0" fontId="2" fillId="0" borderId="0" xfId="0" applyFont="1"/>
    <xf numFmtId="0" fontId="2" fillId="0" borderId="0" xfId="0" applyFont="1" applyAlignment="1">
      <alignment vertical="center"/>
    </xf>
    <xf numFmtId="0" fontId="2" fillId="0" borderId="0" xfId="0" applyFont="1" applyAlignment="1">
      <alignment horizontal="center"/>
    </xf>
    <xf numFmtId="0" fontId="2" fillId="0" borderId="0" xfId="0" applyFont="1" applyAlignment="1">
      <alignment horizontal="center" vertical="center"/>
    </xf>
    <xf numFmtId="0" fontId="7" fillId="0" borderId="0" xfId="3" applyFont="1" applyFill="1" applyBorder="1" applyAlignment="1">
      <alignment horizontal="center" vertical="center" wrapText="1"/>
    </xf>
    <xf numFmtId="0" fontId="6" fillId="0" borderId="0" xfId="3" applyFont="1" applyBorder="1"/>
    <xf numFmtId="0" fontId="0" fillId="0" borderId="0" xfId="0" applyBorder="1"/>
    <xf numFmtId="0" fontId="5" fillId="15" borderId="0" xfId="3" applyFont="1" applyFill="1" applyBorder="1" applyAlignment="1">
      <alignment horizontal="center" vertical="center"/>
    </xf>
    <xf numFmtId="0" fontId="16" fillId="0" borderId="0" xfId="0" applyFont="1"/>
    <xf numFmtId="0" fontId="18" fillId="16" borderId="15" xfId="0" applyFont="1" applyFill="1" applyBorder="1" applyAlignment="1">
      <alignment horizontal="center" vertical="center"/>
    </xf>
    <xf numFmtId="0" fontId="18" fillId="16" borderId="15" xfId="0" applyFont="1" applyFill="1" applyBorder="1" applyAlignment="1">
      <alignment horizontal="center" vertical="center" wrapText="1"/>
    </xf>
    <xf numFmtId="164" fontId="19" fillId="0" borderId="1" xfId="0" applyNumberFormat="1" applyFont="1" applyBorder="1" applyAlignment="1">
      <alignment horizontal="center" vertical="center"/>
    </xf>
    <xf numFmtId="0" fontId="19" fillId="0" borderId="1" xfId="0" applyFont="1" applyBorder="1" applyAlignment="1">
      <alignment horizontal="justify" vertical="center" wrapText="1"/>
    </xf>
    <xf numFmtId="0" fontId="19" fillId="0" borderId="1" xfId="0" applyFont="1" applyBorder="1" applyAlignment="1">
      <alignment horizontal="center" vertical="center" wrapText="1"/>
    </xf>
    <xf numFmtId="0" fontId="20" fillId="0" borderId="1" xfId="0" applyFont="1" applyBorder="1" applyAlignment="1">
      <alignment horizontal="center" vertical="center"/>
    </xf>
    <xf numFmtId="0" fontId="21" fillId="0" borderId="0" xfId="0" applyFont="1"/>
    <xf numFmtId="0" fontId="19" fillId="0" borderId="1" xfId="0" applyFont="1" applyBorder="1" applyAlignment="1">
      <alignment horizontal="center" vertical="center"/>
    </xf>
    <xf numFmtId="0" fontId="24" fillId="0" borderId="1" xfId="0" applyFont="1" applyFill="1" applyBorder="1" applyAlignment="1">
      <alignment horizontal="justify" vertical="center" wrapText="1"/>
    </xf>
    <xf numFmtId="0" fontId="12" fillId="11" borderId="1" xfId="0" applyFont="1" applyFill="1" applyBorder="1" applyAlignment="1">
      <alignment horizontal="center" vertical="center" wrapText="1"/>
    </xf>
    <xf numFmtId="0" fontId="15" fillId="16" borderId="13" xfId="0" applyFont="1" applyFill="1" applyBorder="1" applyAlignment="1">
      <alignment horizontal="center" vertical="center" wrapText="1"/>
    </xf>
    <xf numFmtId="0" fontId="25" fillId="0" borderId="0" xfId="0" applyFont="1" applyAlignment="1">
      <alignment wrapText="1"/>
    </xf>
    <xf numFmtId="0" fontId="25" fillId="0" borderId="0" xfId="0" applyFont="1"/>
    <xf numFmtId="0" fontId="12" fillId="17" borderId="18" xfId="0" applyFont="1" applyFill="1" applyBorder="1" applyAlignment="1">
      <alignment horizontal="center" vertical="center" wrapText="1"/>
    </xf>
    <xf numFmtId="0" fontId="12" fillId="17" borderId="19" xfId="0" applyFont="1" applyFill="1" applyBorder="1" applyAlignment="1">
      <alignment horizontal="center" vertical="center" wrapText="1"/>
    </xf>
    <xf numFmtId="0" fontId="12" fillId="17" borderId="20" xfId="0" applyFont="1" applyFill="1" applyBorder="1" applyAlignment="1">
      <alignment horizontal="center" vertical="center" wrapText="1"/>
    </xf>
    <xf numFmtId="0" fontId="12" fillId="13" borderId="1" xfId="0" applyFont="1" applyFill="1" applyBorder="1" applyAlignment="1">
      <alignment horizontal="center" vertical="center" wrapText="1"/>
    </xf>
    <xf numFmtId="0" fontId="12" fillId="9" borderId="1" xfId="0" applyFont="1" applyFill="1" applyBorder="1" applyAlignment="1">
      <alignment horizontal="center" vertical="center" wrapText="1"/>
    </xf>
    <xf numFmtId="14" fontId="19" fillId="0" borderId="1" xfId="0" applyNumberFormat="1" applyFont="1" applyBorder="1" applyAlignment="1">
      <alignment horizontal="center" vertical="center"/>
    </xf>
    <xf numFmtId="14" fontId="19" fillId="0" borderId="1" xfId="0" applyNumberFormat="1" applyFont="1" applyFill="1" applyBorder="1" applyAlignment="1">
      <alignment horizontal="center" vertical="center"/>
    </xf>
    <xf numFmtId="0" fontId="23" fillId="0" borderId="1" xfId="0" applyFont="1" applyBorder="1" applyAlignment="1">
      <alignment horizontal="justify" vertical="center" wrapText="1"/>
    </xf>
    <xf numFmtId="0" fontId="24" fillId="0" borderId="1"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1" xfId="0" applyFont="1" applyBorder="1" applyAlignment="1">
      <alignment horizontal="center" vertical="center" wrapText="1"/>
    </xf>
    <xf numFmtId="0" fontId="23" fillId="10" borderId="1" xfId="0" applyFont="1" applyFill="1" applyBorder="1" applyAlignment="1" applyProtection="1">
      <alignment horizontal="center" vertical="center" wrapText="1"/>
      <protection locked="0"/>
    </xf>
    <xf numFmtId="0" fontId="23" fillId="0" borderId="1" xfId="0" applyFont="1" applyBorder="1" applyAlignment="1" applyProtection="1">
      <alignment horizontal="center" vertical="center" wrapText="1"/>
      <protection locked="0"/>
    </xf>
    <xf numFmtId="0" fontId="23" fillId="0" borderId="1" xfId="0" applyFont="1" applyBorder="1" applyAlignment="1" applyProtection="1">
      <alignment horizontal="justify" vertical="center" wrapText="1"/>
      <protection locked="0"/>
    </xf>
    <xf numFmtId="0" fontId="24" fillId="0" borderId="1" xfId="0" applyFont="1" applyBorder="1" applyAlignment="1">
      <alignment horizontal="center" vertical="center" wrapText="1"/>
    </xf>
    <xf numFmtId="0" fontId="24" fillId="10" borderId="1" xfId="0" applyFont="1" applyFill="1" applyBorder="1" applyAlignment="1" applyProtection="1">
      <alignment horizontal="justify" vertical="center" wrapText="1"/>
      <protection locked="0"/>
    </xf>
    <xf numFmtId="0" fontId="23" fillId="0" borderId="1" xfId="0" applyFont="1" applyBorder="1" applyAlignment="1">
      <alignment horizontal="center" vertical="center" wrapText="1"/>
    </xf>
    <xf numFmtId="0" fontId="24" fillId="0" borderId="1" xfId="0" applyFont="1" applyBorder="1" applyAlignment="1" applyProtection="1">
      <alignment horizontal="justify" vertical="center" wrapText="1"/>
      <protection locked="0"/>
    </xf>
    <xf numFmtId="0" fontId="24" fillId="0" borderId="1" xfId="0" applyFont="1" applyBorder="1" applyAlignment="1">
      <alignment horizontal="justify" vertical="center" wrapText="1"/>
    </xf>
    <xf numFmtId="0" fontId="23" fillId="0" borderId="16" xfId="0" applyFont="1" applyBorder="1" applyAlignment="1">
      <alignment horizontal="justify" vertical="center" wrapText="1"/>
    </xf>
    <xf numFmtId="0" fontId="12" fillId="9" borderId="16" xfId="0" applyFont="1" applyFill="1" applyBorder="1" applyAlignment="1">
      <alignment horizontal="center" vertical="center" wrapText="1"/>
    </xf>
    <xf numFmtId="0" fontId="12" fillId="11" borderId="16" xfId="0" applyFont="1" applyFill="1" applyBorder="1" applyAlignment="1">
      <alignment horizontal="center" vertical="center" wrapText="1"/>
    </xf>
    <xf numFmtId="0" fontId="12" fillId="13" borderId="16" xfId="0" applyFont="1" applyFill="1" applyBorder="1" applyAlignment="1">
      <alignment horizontal="center" vertical="center" wrapText="1"/>
    </xf>
    <xf numFmtId="0" fontId="24" fillId="0" borderId="22" xfId="0" applyFont="1" applyBorder="1" applyAlignment="1" applyProtection="1">
      <alignment horizontal="justify" vertical="center" wrapText="1"/>
      <protection locked="0"/>
    </xf>
    <xf numFmtId="0" fontId="23" fillId="0" borderId="22" xfId="0" applyFont="1" applyBorder="1" applyAlignment="1" applyProtection="1">
      <alignment horizontal="center" vertical="center" wrapText="1"/>
      <protection locked="0"/>
    </xf>
    <xf numFmtId="0" fontId="23" fillId="0" borderId="22" xfId="0" applyFont="1" applyBorder="1" applyAlignment="1" applyProtection="1">
      <alignment horizontal="justify" vertical="center" wrapText="1"/>
      <protection locked="0"/>
    </xf>
    <xf numFmtId="0" fontId="24" fillId="0" borderId="22" xfId="0" applyFont="1" applyBorder="1" applyAlignment="1">
      <alignment horizontal="justify" vertical="center" wrapText="1"/>
    </xf>
    <xf numFmtId="0" fontId="24" fillId="0" borderId="22" xfId="0" applyFont="1" applyBorder="1" applyAlignment="1">
      <alignment horizontal="center" vertical="center" wrapText="1"/>
    </xf>
    <xf numFmtId="0" fontId="12" fillId="9" borderId="22" xfId="0" applyFont="1" applyFill="1" applyBorder="1" applyAlignment="1">
      <alignment horizontal="center" vertical="center" wrapText="1"/>
    </xf>
    <xf numFmtId="0" fontId="12" fillId="11" borderId="22" xfId="0" applyFont="1" applyFill="1" applyBorder="1" applyAlignment="1">
      <alignment horizontal="center" vertical="center" wrapText="1"/>
    </xf>
    <xf numFmtId="0" fontId="12" fillId="13" borderId="22" xfId="0" applyFont="1" applyFill="1" applyBorder="1" applyAlignment="1">
      <alignment horizontal="center" vertical="center" wrapText="1"/>
    </xf>
    <xf numFmtId="0" fontId="24" fillId="0" borderId="22" xfId="0" applyFont="1" applyBorder="1" applyAlignment="1">
      <alignment horizontal="center" vertical="center" wrapText="1"/>
    </xf>
    <xf numFmtId="0" fontId="23" fillId="0" borderId="16" xfId="0" applyFont="1" applyBorder="1" applyAlignment="1" applyProtection="1">
      <alignment horizontal="center" vertical="center" wrapText="1"/>
      <protection locked="0"/>
    </xf>
    <xf numFmtId="0" fontId="23" fillId="0" borderId="16" xfId="0" applyFont="1" applyBorder="1" applyAlignment="1" applyProtection="1">
      <alignment horizontal="justify" vertical="center" wrapText="1"/>
      <protection locked="0"/>
    </xf>
    <xf numFmtId="0" fontId="24" fillId="0" borderId="16" xfId="0" applyFont="1" applyBorder="1" applyAlignment="1">
      <alignment horizontal="center" vertical="center" wrapText="1"/>
    </xf>
    <xf numFmtId="0" fontId="23" fillId="0" borderId="9" xfId="0" applyFont="1" applyBorder="1" applyAlignment="1" applyProtection="1">
      <alignment horizontal="justify" vertical="center" wrapText="1"/>
      <protection locked="0"/>
    </xf>
    <xf numFmtId="0" fontId="23" fillId="0" borderId="9" xfId="0" applyFont="1" applyBorder="1" applyAlignment="1" applyProtection="1">
      <alignment horizontal="center" vertical="center" wrapText="1"/>
      <protection locked="0"/>
    </xf>
    <xf numFmtId="0" fontId="23" fillId="0" borderId="9" xfId="0" applyFont="1" applyBorder="1" applyAlignment="1">
      <alignment horizontal="justify" vertical="center" wrapText="1"/>
    </xf>
    <xf numFmtId="0" fontId="23" fillId="0" borderId="9" xfId="0" applyFont="1" applyBorder="1" applyAlignment="1">
      <alignment horizontal="center" vertical="center" wrapText="1"/>
    </xf>
    <xf numFmtId="0" fontId="12" fillId="9" borderId="9" xfId="0" applyFont="1" applyFill="1" applyBorder="1" applyAlignment="1">
      <alignment horizontal="center" vertical="center" wrapText="1"/>
    </xf>
    <xf numFmtId="0" fontId="12" fillId="11" borderId="9" xfId="0" applyFont="1" applyFill="1" applyBorder="1" applyAlignment="1">
      <alignment horizontal="center" vertical="center" wrapText="1"/>
    </xf>
    <xf numFmtId="0" fontId="12" fillId="13" borderId="9" xfId="0" applyFont="1" applyFill="1" applyBorder="1" applyAlignment="1">
      <alignment horizontal="center" vertical="center" wrapText="1"/>
    </xf>
    <xf numFmtId="0" fontId="23" fillId="0" borderId="22" xfId="0" applyFont="1" applyBorder="1" applyAlignment="1">
      <alignment horizontal="justify" vertical="center" wrapText="1"/>
    </xf>
    <xf numFmtId="0" fontId="23" fillId="0" borderId="22" xfId="0" applyFont="1" applyBorder="1" applyAlignment="1">
      <alignment horizontal="center" vertical="center" wrapText="1"/>
    </xf>
    <xf numFmtId="0" fontId="24" fillId="10" borderId="22" xfId="0" applyFont="1" applyFill="1" applyBorder="1" applyAlignment="1" applyProtection="1">
      <alignment horizontal="justify" vertical="center" wrapText="1"/>
      <protection locked="0"/>
    </xf>
    <xf numFmtId="0" fontId="23" fillId="10" borderId="16" xfId="0" applyFont="1" applyFill="1" applyBorder="1" applyAlignment="1" applyProtection="1">
      <alignment horizontal="center" vertical="center" wrapText="1"/>
      <protection locked="0"/>
    </xf>
    <xf numFmtId="0" fontId="23" fillId="10" borderId="22" xfId="0" applyFont="1" applyFill="1" applyBorder="1" applyAlignment="1" applyProtection="1">
      <alignment horizontal="center" vertical="center" wrapText="1"/>
      <protection locked="0"/>
    </xf>
    <xf numFmtId="0" fontId="23" fillId="0" borderId="24" xfId="0" applyFont="1" applyBorder="1" applyAlignment="1">
      <alignment horizontal="center" vertical="center" wrapText="1"/>
    </xf>
    <xf numFmtId="0" fontId="24" fillId="0" borderId="24" xfId="0" applyFont="1" applyFill="1" applyBorder="1" applyAlignment="1">
      <alignment horizontal="justify" vertical="center" wrapText="1"/>
    </xf>
    <xf numFmtId="0" fontId="12" fillId="9" borderId="24" xfId="0" applyFont="1" applyFill="1" applyBorder="1" applyAlignment="1">
      <alignment horizontal="center" vertical="center" wrapText="1"/>
    </xf>
    <xf numFmtId="0" fontId="12" fillId="11" borderId="24" xfId="0" applyFont="1" applyFill="1" applyBorder="1" applyAlignment="1">
      <alignment horizontal="center" vertical="center" wrapText="1"/>
    </xf>
    <xf numFmtId="0" fontId="12" fillId="13" borderId="24" xfId="0" applyFont="1" applyFill="1" applyBorder="1" applyAlignment="1">
      <alignment horizontal="center" vertical="center" wrapText="1"/>
    </xf>
    <xf numFmtId="0" fontId="24" fillId="10" borderId="24" xfId="0" applyFont="1" applyFill="1" applyBorder="1" applyAlignment="1" applyProtection="1">
      <alignment horizontal="justify" vertical="center" wrapText="1"/>
      <protection locked="0"/>
    </xf>
    <xf numFmtId="0" fontId="24" fillId="0" borderId="24" xfId="0" applyFont="1" applyBorder="1" applyAlignment="1">
      <alignment horizontal="center" vertical="center" wrapText="1"/>
    </xf>
    <xf numFmtId="0" fontId="24" fillId="0" borderId="22" xfId="0" applyFont="1" applyFill="1" applyBorder="1" applyAlignment="1">
      <alignment horizontal="justify" vertical="center" wrapText="1"/>
    </xf>
    <xf numFmtId="0" fontId="24" fillId="0" borderId="1" xfId="0" applyFont="1" applyBorder="1" applyAlignment="1" applyProtection="1">
      <alignment horizontal="center" vertical="center" wrapText="1"/>
      <protection locked="0"/>
    </xf>
    <xf numFmtId="1" fontId="12" fillId="9" borderId="1" xfId="0" applyNumberFormat="1" applyFont="1" applyFill="1" applyBorder="1" applyAlignment="1">
      <alignment horizontal="center" vertical="center" wrapText="1"/>
    </xf>
    <xf numFmtId="0" fontId="24" fillId="11" borderId="1" xfId="0" applyFont="1" applyFill="1" applyBorder="1" applyAlignment="1">
      <alignment horizontal="justify" vertical="center" wrapText="1"/>
    </xf>
    <xf numFmtId="0" fontId="24" fillId="12" borderId="27" xfId="0" applyFont="1" applyFill="1" applyBorder="1" applyAlignment="1">
      <alignment horizontal="justify" vertical="center" wrapText="1"/>
    </xf>
    <xf numFmtId="0" fontId="24" fillId="0" borderId="27" xfId="0" applyFont="1" applyBorder="1" applyAlignment="1">
      <alignment horizontal="center" vertical="center" wrapText="1"/>
    </xf>
    <xf numFmtId="0" fontId="24" fillId="0" borderId="9" xfId="0" applyFont="1" applyBorder="1" applyAlignment="1">
      <alignment horizontal="justify" vertical="center" wrapText="1"/>
    </xf>
    <xf numFmtId="0" fontId="24" fillId="0" borderId="22" xfId="0" applyFont="1" applyBorder="1" applyAlignment="1" applyProtection="1">
      <alignment horizontal="center" vertical="center" wrapText="1"/>
      <protection locked="0"/>
    </xf>
    <xf numFmtId="0" fontId="12" fillId="11" borderId="23" xfId="0" applyFont="1" applyFill="1" applyBorder="1" applyAlignment="1">
      <alignment horizontal="center" vertical="center" wrapText="1"/>
    </xf>
    <xf numFmtId="0" fontId="24" fillId="0" borderId="24" xfId="0" applyFont="1" applyBorder="1" applyAlignment="1" applyProtection="1">
      <alignment horizontal="center" vertical="center" wrapText="1"/>
      <protection locked="0"/>
    </xf>
    <xf numFmtId="0" fontId="24" fillId="0" borderId="24" xfId="0" applyFont="1" applyBorder="1" applyAlignment="1" applyProtection="1">
      <alignment horizontal="justify" vertical="center" wrapText="1"/>
      <protection locked="0"/>
    </xf>
    <xf numFmtId="0" fontId="23" fillId="0" borderId="24" xfId="0" applyFont="1" applyBorder="1" applyAlignment="1">
      <alignment horizontal="justify" vertical="center" wrapText="1"/>
    </xf>
    <xf numFmtId="0" fontId="24" fillId="0" borderId="24" xfId="0" applyFont="1" applyBorder="1" applyAlignment="1">
      <alignment horizontal="justify" vertical="center" wrapText="1"/>
    </xf>
    <xf numFmtId="1" fontId="12" fillId="9" borderId="22" xfId="0" applyNumberFormat="1" applyFont="1" applyFill="1" applyBorder="1" applyAlignment="1">
      <alignment horizontal="center" vertical="center" wrapText="1"/>
    </xf>
    <xf numFmtId="0" fontId="24" fillId="11" borderId="24" xfId="0" applyFont="1" applyFill="1" applyBorder="1" applyAlignment="1">
      <alignment horizontal="justify" vertical="center" wrapText="1"/>
    </xf>
    <xf numFmtId="0" fontId="24" fillId="11" borderId="22" xfId="0" applyFont="1" applyFill="1" applyBorder="1" applyAlignment="1">
      <alignment horizontal="justify" vertical="center" wrapText="1"/>
    </xf>
    <xf numFmtId="0" fontId="23" fillId="12" borderId="24" xfId="0" applyFont="1" applyFill="1" applyBorder="1" applyAlignment="1">
      <alignment horizontal="justify" vertical="center" wrapText="1"/>
    </xf>
    <xf numFmtId="0" fontId="23" fillId="0" borderId="32" xfId="0" applyFont="1" applyBorder="1" applyAlignment="1">
      <alignment horizontal="center" vertical="center" wrapText="1"/>
    </xf>
    <xf numFmtId="0" fontId="23" fillId="12" borderId="22" xfId="0" applyFont="1" applyFill="1" applyBorder="1" applyAlignment="1">
      <alignment horizontal="justify" vertical="center" wrapText="1"/>
    </xf>
    <xf numFmtId="0" fontId="23" fillId="0" borderId="36" xfId="0" applyFont="1" applyBorder="1" applyAlignment="1">
      <alignment horizontal="center" vertical="center" wrapText="1"/>
    </xf>
    <xf numFmtId="0" fontId="24" fillId="0" borderId="1" xfId="0" applyFont="1" applyBorder="1" applyAlignment="1">
      <alignment horizontal="center" vertical="center" wrapText="1"/>
    </xf>
    <xf numFmtId="0" fontId="24" fillId="0" borderId="22" xfId="0" applyFont="1" applyBorder="1" applyAlignment="1">
      <alignment horizontal="center" vertical="center" wrapText="1"/>
    </xf>
    <xf numFmtId="0" fontId="24" fillId="0" borderId="22" xfId="0" applyFont="1" applyFill="1" applyBorder="1" applyAlignment="1" applyProtection="1">
      <alignment horizontal="justify" vertical="center" wrapText="1"/>
      <protection locked="0"/>
    </xf>
    <xf numFmtId="0" fontId="24" fillId="0" borderId="1" xfId="0" applyFont="1" applyBorder="1" applyAlignment="1" applyProtection="1">
      <alignment horizontal="justify" vertical="center" wrapText="1"/>
      <protection locked="0"/>
    </xf>
    <xf numFmtId="0" fontId="24" fillId="0" borderId="22" xfId="0" applyFont="1" applyBorder="1" applyAlignment="1" applyProtection="1">
      <alignment horizontal="justify" vertical="center" wrapText="1"/>
      <protection locked="0"/>
    </xf>
    <xf numFmtId="0" fontId="23" fillId="0" borderId="1" xfId="0" applyFont="1" applyBorder="1" applyAlignment="1">
      <alignment horizontal="center" vertical="center" wrapText="1"/>
    </xf>
    <xf numFmtId="0" fontId="23" fillId="0" borderId="22" xfId="0" applyFont="1" applyBorder="1" applyAlignment="1">
      <alignment horizontal="center" vertical="center" wrapText="1"/>
    </xf>
    <xf numFmtId="0" fontId="24" fillId="0" borderId="22" xfId="0" applyFont="1" applyFill="1" applyBorder="1" applyAlignment="1" applyProtection="1">
      <alignment horizontal="center" vertical="center" wrapText="1"/>
      <protection locked="0"/>
    </xf>
    <xf numFmtId="0" fontId="24" fillId="0" borderId="24" xfId="0" applyFont="1" applyBorder="1" applyAlignment="1">
      <alignment horizontal="center" vertical="center" wrapText="1"/>
    </xf>
    <xf numFmtId="0" fontId="23" fillId="0" borderId="9" xfId="0" applyFont="1" applyBorder="1" applyAlignment="1">
      <alignment horizontal="center" vertical="center" wrapText="1"/>
    </xf>
    <xf numFmtId="0" fontId="24" fillId="0" borderId="9" xfId="0" applyFont="1" applyBorder="1" applyAlignment="1">
      <alignment horizontal="center" vertical="center" wrapText="1"/>
    </xf>
    <xf numFmtId="0" fontId="24" fillId="0" borderId="9" xfId="0" applyFont="1" applyBorder="1" applyAlignment="1" applyProtection="1">
      <alignment horizontal="justify" vertical="center" wrapText="1"/>
      <protection locked="0"/>
    </xf>
    <xf numFmtId="0" fontId="24" fillId="0" borderId="9" xfId="0" applyFont="1" applyBorder="1" applyAlignment="1" applyProtection="1">
      <alignment horizontal="center" vertical="center" wrapText="1"/>
      <protection locked="0"/>
    </xf>
    <xf numFmtId="0" fontId="24" fillId="0" borderId="1" xfId="0" applyFont="1" applyBorder="1" applyAlignment="1" applyProtection="1">
      <alignment horizontal="center" vertical="center" wrapText="1"/>
      <protection locked="0"/>
    </xf>
    <xf numFmtId="0" fontId="24" fillId="0" borderId="22" xfId="0" applyFont="1" applyBorder="1" applyAlignment="1" applyProtection="1">
      <alignment horizontal="center" vertical="center" wrapText="1"/>
      <protection locked="0"/>
    </xf>
    <xf numFmtId="0" fontId="12" fillId="9" borderId="1" xfId="0" applyFont="1" applyFill="1" applyBorder="1" applyAlignment="1">
      <alignment horizontal="center" vertical="center" wrapText="1"/>
    </xf>
    <xf numFmtId="0" fontId="12" fillId="9" borderId="22" xfId="0" applyFont="1" applyFill="1" applyBorder="1" applyAlignment="1">
      <alignment horizontal="center" vertical="center" wrapText="1"/>
    </xf>
    <xf numFmtId="0" fontId="12" fillId="13" borderId="24" xfId="0" applyFont="1" applyFill="1" applyBorder="1" applyAlignment="1">
      <alignment horizontal="center" vertical="center" wrapText="1"/>
    </xf>
    <xf numFmtId="0" fontId="12" fillId="13" borderId="1" xfId="0" applyFont="1" applyFill="1" applyBorder="1" applyAlignment="1">
      <alignment horizontal="center" vertical="center" wrapText="1"/>
    </xf>
    <xf numFmtId="0" fontId="23" fillId="0" borderId="22" xfId="0" applyFont="1" applyBorder="1" applyAlignment="1">
      <alignment horizontal="justify" vertical="center" wrapText="1"/>
    </xf>
    <xf numFmtId="0" fontId="23" fillId="0" borderId="24"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24" xfId="0" applyFont="1" applyBorder="1" applyAlignment="1">
      <alignment horizontal="justify" vertical="center" wrapText="1"/>
    </xf>
    <xf numFmtId="0" fontId="23" fillId="0" borderId="22" xfId="0" applyFont="1" applyBorder="1" applyAlignment="1">
      <alignment horizontal="justify" vertical="center" wrapText="1"/>
    </xf>
    <xf numFmtId="0" fontId="23" fillId="0" borderId="31" xfId="0" applyFont="1" applyBorder="1" applyAlignment="1">
      <alignment horizontal="center" vertical="center" wrapText="1"/>
    </xf>
    <xf numFmtId="0" fontId="23" fillId="0" borderId="35"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37" xfId="0" applyFont="1" applyBorder="1" applyAlignment="1">
      <alignment horizontal="center" vertical="center" wrapText="1"/>
    </xf>
    <xf numFmtId="0" fontId="24" fillId="0" borderId="34" xfId="0" applyFont="1" applyBorder="1" applyAlignment="1">
      <alignment horizontal="center" vertical="center" wrapText="1"/>
    </xf>
    <xf numFmtId="0" fontId="24" fillId="0" borderId="38" xfId="0" applyFont="1" applyBorder="1" applyAlignment="1">
      <alignment horizontal="center" vertical="center" wrapText="1"/>
    </xf>
    <xf numFmtId="0" fontId="23" fillId="11" borderId="24" xfId="0" applyFont="1" applyFill="1" applyBorder="1" applyAlignment="1">
      <alignment horizontal="center" vertical="center" wrapText="1"/>
    </xf>
    <xf numFmtId="0" fontId="23" fillId="11" borderId="22" xfId="0" applyFont="1" applyFill="1" applyBorder="1" applyAlignment="1">
      <alignment horizontal="center" vertical="center" wrapText="1"/>
    </xf>
    <xf numFmtId="165" fontId="12" fillId="13" borderId="24" xfId="0" applyNumberFormat="1" applyFont="1" applyFill="1" applyBorder="1" applyAlignment="1">
      <alignment horizontal="center" vertical="center" wrapText="1"/>
    </xf>
    <xf numFmtId="165" fontId="12" fillId="13" borderId="22" xfId="0" applyNumberFormat="1" applyFont="1" applyFill="1" applyBorder="1" applyAlignment="1">
      <alignment horizontal="center" vertical="center" wrapText="1"/>
    </xf>
    <xf numFmtId="0" fontId="23" fillId="13" borderId="24" xfId="0" applyFont="1" applyFill="1" applyBorder="1" applyAlignment="1">
      <alignment horizontal="center" vertical="center" wrapText="1"/>
    </xf>
    <xf numFmtId="0" fontId="23" fillId="13" borderId="22" xfId="0" applyFont="1" applyFill="1" applyBorder="1" applyAlignment="1">
      <alignment horizontal="center" vertical="center" wrapText="1"/>
    </xf>
    <xf numFmtId="0" fontId="23" fillId="0" borderId="25"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4" xfId="0" applyFont="1" applyBorder="1" applyAlignment="1">
      <alignment horizontal="center" vertical="center"/>
    </xf>
    <xf numFmtId="0" fontId="23" fillId="0" borderId="22" xfId="0" applyFont="1" applyBorder="1" applyAlignment="1">
      <alignment horizontal="center" vertical="center"/>
    </xf>
    <xf numFmtId="0" fontId="23" fillId="0" borderId="24" xfId="0" applyFont="1" applyBorder="1" applyAlignment="1" applyProtection="1">
      <alignment horizontal="justify" vertical="center" wrapText="1"/>
      <protection locked="0"/>
    </xf>
    <xf numFmtId="0" fontId="23" fillId="0" borderId="22" xfId="0" applyFont="1" applyBorder="1" applyAlignment="1" applyProtection="1">
      <alignment horizontal="justify" vertical="center" wrapText="1"/>
      <protection locked="0"/>
    </xf>
    <xf numFmtId="0" fontId="24" fillId="10" borderId="24" xfId="0" applyFont="1" applyFill="1" applyBorder="1" applyAlignment="1" applyProtection="1">
      <alignment horizontal="justify" vertical="center" wrapText="1"/>
      <protection locked="0"/>
    </xf>
    <xf numFmtId="0" fontId="24" fillId="10" borderId="1" xfId="0" applyFont="1" applyFill="1" applyBorder="1" applyAlignment="1" applyProtection="1">
      <alignment horizontal="justify" vertical="center" wrapText="1"/>
      <protection locked="0"/>
    </xf>
    <xf numFmtId="0" fontId="24" fillId="10" borderId="22" xfId="0" applyFont="1" applyFill="1" applyBorder="1" applyAlignment="1" applyProtection="1">
      <alignment horizontal="justify" vertical="center" wrapText="1"/>
      <protection locked="0"/>
    </xf>
    <xf numFmtId="0" fontId="24" fillId="0" borderId="24" xfId="0" applyFont="1" applyBorder="1" applyAlignment="1">
      <alignment horizontal="center" vertical="center" wrapText="1"/>
    </xf>
    <xf numFmtId="0" fontId="24" fillId="0" borderId="1" xfId="0" applyFont="1" applyBorder="1" applyAlignment="1">
      <alignment horizontal="center" vertical="center" wrapText="1"/>
    </xf>
    <xf numFmtId="0" fontId="24" fillId="0" borderId="22" xfId="0" applyFont="1" applyBorder="1" applyAlignment="1">
      <alignment horizontal="center" vertical="center" wrapText="1"/>
    </xf>
    <xf numFmtId="0" fontId="23" fillId="13" borderId="1" xfId="0" applyFont="1" applyFill="1" applyBorder="1" applyAlignment="1">
      <alignment horizontal="center" vertical="center" wrapText="1"/>
    </xf>
    <xf numFmtId="0" fontId="23" fillId="0" borderId="22" xfId="0" applyFont="1" applyBorder="1"/>
    <xf numFmtId="0" fontId="23" fillId="11" borderId="1" xfId="0" applyFont="1" applyFill="1" applyBorder="1" applyAlignment="1">
      <alignment horizontal="center" vertical="center" wrapText="1"/>
    </xf>
    <xf numFmtId="0" fontId="24" fillId="0" borderId="25" xfId="0" applyFont="1" applyBorder="1" applyAlignment="1" applyProtection="1">
      <alignment horizontal="justify" vertical="center" wrapText="1"/>
      <protection locked="0"/>
    </xf>
    <xf numFmtId="0" fontId="24" fillId="0" borderId="17" xfId="0" applyFont="1" applyBorder="1" applyAlignment="1" applyProtection="1">
      <alignment horizontal="justify" vertical="center" wrapText="1"/>
      <protection locked="0"/>
    </xf>
    <xf numFmtId="0" fontId="24" fillId="0" borderId="23" xfId="0" applyFont="1" applyBorder="1" applyAlignment="1" applyProtection="1">
      <alignment horizontal="justify" vertical="center" wrapText="1"/>
      <protection locked="0"/>
    </xf>
    <xf numFmtId="0" fontId="24" fillId="0" borderId="24" xfId="0" applyFont="1" applyBorder="1" applyAlignment="1" applyProtection="1">
      <alignment horizontal="center" vertical="center" wrapText="1"/>
      <protection locked="0"/>
    </xf>
    <xf numFmtId="0" fontId="24" fillId="0" borderId="1" xfId="0" applyFont="1" applyBorder="1" applyAlignment="1" applyProtection="1">
      <alignment horizontal="center" vertical="center" wrapText="1"/>
      <protection locked="0"/>
    </xf>
    <xf numFmtId="0" fontId="24" fillId="0" borderId="22" xfId="0" applyFont="1" applyBorder="1" applyAlignment="1" applyProtection="1">
      <alignment horizontal="center" vertical="center" wrapText="1"/>
      <protection locked="0"/>
    </xf>
    <xf numFmtId="0" fontId="23" fillId="0" borderId="1" xfId="0" applyFont="1" applyBorder="1" applyAlignment="1">
      <alignment horizontal="center" vertical="center" wrapText="1"/>
    </xf>
    <xf numFmtId="165" fontId="12" fillId="13" borderId="1" xfId="0" applyNumberFormat="1" applyFont="1" applyFill="1" applyBorder="1" applyAlignment="1">
      <alignment horizontal="center" vertical="center" wrapText="1"/>
    </xf>
    <xf numFmtId="165" fontId="23" fillId="0" borderId="22" xfId="0" applyNumberFormat="1" applyFont="1" applyBorder="1"/>
    <xf numFmtId="0" fontId="23" fillId="0" borderId="17" xfId="0" applyFont="1" applyBorder="1" applyAlignment="1">
      <alignment horizontal="center" vertical="center" wrapText="1"/>
    </xf>
    <xf numFmtId="0" fontId="23" fillId="0" borderId="39" xfId="0" applyFont="1" applyBorder="1" applyAlignment="1">
      <alignment horizontal="center" vertical="center"/>
    </xf>
    <xf numFmtId="0" fontId="23" fillId="0" borderId="28" xfId="0" applyFont="1" applyBorder="1" applyAlignment="1">
      <alignment horizontal="center" vertical="center"/>
    </xf>
    <xf numFmtId="0" fontId="23" fillId="0" borderId="40" xfId="0" applyFont="1" applyBorder="1" applyAlignment="1">
      <alignment horizontal="center" vertical="center"/>
    </xf>
    <xf numFmtId="0" fontId="23" fillId="0" borderId="1" xfId="0" applyFont="1" applyBorder="1" applyAlignment="1" applyProtection="1">
      <alignment horizontal="justify" vertical="center" wrapText="1"/>
      <protection locked="0"/>
    </xf>
    <xf numFmtId="0" fontId="24" fillId="0" borderId="24" xfId="0" applyFont="1" applyBorder="1" applyAlignment="1" applyProtection="1">
      <alignment horizontal="justify" vertical="center" wrapText="1"/>
      <protection locked="0"/>
    </xf>
    <xf numFmtId="0" fontId="24" fillId="0" borderId="1" xfId="0" applyFont="1" applyBorder="1" applyAlignment="1" applyProtection="1">
      <alignment horizontal="justify" vertical="center" wrapText="1"/>
      <protection locked="0"/>
    </xf>
    <xf numFmtId="0" fontId="24" fillId="0" borderId="22" xfId="0" applyFont="1" applyBorder="1" applyAlignment="1" applyProtection="1">
      <alignment horizontal="justify" vertical="center" wrapText="1"/>
      <protection locked="0"/>
    </xf>
    <xf numFmtId="0" fontId="24" fillId="0" borderId="25" xfId="0" applyFont="1" applyBorder="1" applyAlignment="1">
      <alignment horizontal="center" vertical="center" wrapText="1"/>
    </xf>
    <xf numFmtId="0" fontId="24" fillId="0" borderId="17" xfId="0" applyFont="1" applyBorder="1" applyAlignment="1">
      <alignment horizontal="center" vertical="center" wrapText="1"/>
    </xf>
    <xf numFmtId="0" fontId="24" fillId="0" borderId="23" xfId="0" applyFont="1" applyBorder="1" applyAlignment="1">
      <alignment horizontal="center" vertical="center" wrapText="1"/>
    </xf>
    <xf numFmtId="0" fontId="24" fillId="10" borderId="25" xfId="0" applyFont="1" applyFill="1" applyBorder="1" applyAlignment="1" applyProtection="1">
      <alignment horizontal="justify" vertical="center" wrapText="1"/>
      <protection locked="0"/>
    </xf>
    <xf numFmtId="0" fontId="24" fillId="10" borderId="17" xfId="0" applyFont="1" applyFill="1" applyBorder="1" applyAlignment="1" applyProtection="1">
      <alignment horizontal="justify" vertical="center" wrapText="1"/>
      <protection locked="0"/>
    </xf>
    <xf numFmtId="0" fontId="24" fillId="10" borderId="23" xfId="0" applyFont="1" applyFill="1" applyBorder="1" applyAlignment="1" applyProtection="1">
      <alignment horizontal="justify" vertical="center" wrapText="1"/>
      <protection locked="0"/>
    </xf>
    <xf numFmtId="0" fontId="12" fillId="13" borderId="24" xfId="0" applyFont="1" applyFill="1" applyBorder="1" applyAlignment="1">
      <alignment horizontal="center" vertical="center" wrapText="1"/>
    </xf>
    <xf numFmtId="0" fontId="12" fillId="13" borderId="1" xfId="0" applyFont="1" applyFill="1" applyBorder="1" applyAlignment="1">
      <alignment horizontal="center" vertical="center" wrapText="1"/>
    </xf>
    <xf numFmtId="0" fontId="23" fillId="0" borderId="29" xfId="0" applyFont="1" applyBorder="1" applyAlignment="1">
      <alignment horizontal="center" vertical="center"/>
    </xf>
    <xf numFmtId="0" fontId="23" fillId="0" borderId="26" xfId="0" applyFont="1" applyBorder="1" applyAlignment="1">
      <alignment horizontal="center" vertical="center"/>
    </xf>
    <xf numFmtId="0" fontId="23" fillId="0" borderId="30" xfId="0" applyFont="1" applyBorder="1" applyAlignment="1">
      <alignment horizontal="center" vertical="center"/>
    </xf>
    <xf numFmtId="0" fontId="23" fillId="12" borderId="25" xfId="0" applyFont="1" applyFill="1" applyBorder="1" applyAlignment="1">
      <alignment horizontal="justify" vertical="center" wrapText="1"/>
    </xf>
    <xf numFmtId="0" fontId="23" fillId="12" borderId="17" xfId="0" applyFont="1" applyFill="1" applyBorder="1" applyAlignment="1">
      <alignment horizontal="justify" vertical="center" wrapText="1"/>
    </xf>
    <xf numFmtId="0" fontId="23" fillId="12" borderId="23" xfId="0" applyFont="1" applyFill="1" applyBorder="1" applyAlignment="1">
      <alignment horizontal="justify" vertical="center" wrapText="1"/>
    </xf>
    <xf numFmtId="0" fontId="23" fillId="0" borderId="1" xfId="0" applyFont="1" applyBorder="1"/>
    <xf numFmtId="0" fontId="23" fillId="12" borderId="24" xfId="0" applyFont="1" applyFill="1" applyBorder="1" applyAlignment="1">
      <alignment horizontal="justify" vertical="center" wrapText="1"/>
    </xf>
    <xf numFmtId="0" fontId="23" fillId="12" borderId="1" xfId="0" applyFont="1" applyFill="1" applyBorder="1" applyAlignment="1">
      <alignment horizontal="justify" vertical="center" wrapText="1"/>
    </xf>
    <xf numFmtId="0" fontId="23" fillId="12" borderId="22" xfId="0" applyFont="1" applyFill="1" applyBorder="1" applyAlignment="1">
      <alignment horizontal="justify" vertical="center" wrapText="1"/>
    </xf>
    <xf numFmtId="0" fontId="24" fillId="10" borderId="24" xfId="0" applyFont="1" applyFill="1" applyBorder="1" applyAlignment="1" applyProtection="1">
      <alignment horizontal="center" vertical="center" wrapText="1"/>
      <protection locked="0"/>
    </xf>
    <xf numFmtId="0" fontId="24" fillId="10" borderId="1" xfId="0" applyFont="1" applyFill="1" applyBorder="1" applyAlignment="1" applyProtection="1">
      <alignment horizontal="center" vertical="center" wrapText="1"/>
      <protection locked="0"/>
    </xf>
    <xf numFmtId="0" fontId="24" fillId="10" borderId="22" xfId="0" applyFont="1" applyFill="1" applyBorder="1" applyAlignment="1" applyProtection="1">
      <alignment horizontal="center" vertical="center" wrapText="1"/>
      <protection locked="0"/>
    </xf>
    <xf numFmtId="0" fontId="23" fillId="0" borderId="29" xfId="0" applyFont="1" applyBorder="1" applyAlignment="1">
      <alignment horizontal="center" vertical="center" wrapText="1"/>
    </xf>
    <xf numFmtId="0" fontId="24" fillId="11" borderId="25" xfId="0" applyFont="1" applyFill="1" applyBorder="1" applyAlignment="1" applyProtection="1">
      <alignment horizontal="justify" vertical="center" wrapText="1"/>
      <protection locked="0"/>
    </xf>
    <xf numFmtId="0" fontId="24" fillId="11" borderId="17" xfId="0" applyFont="1" applyFill="1" applyBorder="1" applyAlignment="1" applyProtection="1">
      <alignment horizontal="justify" vertical="center" wrapText="1"/>
      <protection locked="0"/>
    </xf>
    <xf numFmtId="0" fontId="24" fillId="11" borderId="23" xfId="0" applyFont="1" applyFill="1" applyBorder="1" applyAlignment="1" applyProtection="1">
      <alignment horizontal="justify" vertical="center" wrapText="1"/>
      <protection locked="0"/>
    </xf>
    <xf numFmtId="2" fontId="12" fillId="13" borderId="24" xfId="0" applyNumberFormat="1" applyFont="1" applyFill="1" applyBorder="1" applyAlignment="1">
      <alignment horizontal="center" vertical="center" wrapText="1"/>
    </xf>
    <xf numFmtId="2" fontId="12" fillId="13" borderId="1" xfId="0" applyNumberFormat="1" applyFont="1" applyFill="1" applyBorder="1" applyAlignment="1">
      <alignment horizontal="center" vertical="center" wrapText="1"/>
    </xf>
    <xf numFmtId="2" fontId="23" fillId="0" borderId="1" xfId="0" applyNumberFormat="1" applyFont="1" applyBorder="1"/>
    <xf numFmtId="2" fontId="23" fillId="0" borderId="22" xfId="0" applyNumberFormat="1" applyFont="1" applyBorder="1"/>
    <xf numFmtId="0" fontId="23" fillId="0" borderId="1" xfId="0" applyFont="1" applyBorder="1" applyAlignment="1">
      <alignment horizontal="center" vertical="center"/>
    </xf>
    <xf numFmtId="0" fontId="23" fillId="11" borderId="24" xfId="0" applyFont="1" applyFill="1" applyBorder="1" applyAlignment="1" applyProtection="1">
      <alignment horizontal="justify" vertical="center" wrapText="1"/>
      <protection locked="0"/>
    </xf>
    <xf numFmtId="0" fontId="23" fillId="11" borderId="1" xfId="0" applyFont="1" applyFill="1" applyBorder="1" applyAlignment="1" applyProtection="1">
      <alignment horizontal="justify" vertical="center" wrapText="1"/>
      <protection locked="0"/>
    </xf>
    <xf numFmtId="0" fontId="23" fillId="11" borderId="22" xfId="0" applyFont="1" applyFill="1" applyBorder="1" applyAlignment="1" applyProtection="1">
      <alignment horizontal="justify" vertical="center" wrapText="1"/>
      <protection locked="0"/>
    </xf>
    <xf numFmtId="0" fontId="26" fillId="10" borderId="24" xfId="0" applyFont="1" applyFill="1" applyBorder="1" applyAlignment="1" applyProtection="1">
      <alignment horizontal="center" vertical="center" wrapText="1"/>
      <protection locked="0"/>
    </xf>
    <xf numFmtId="0" fontId="26" fillId="10" borderId="1" xfId="0" applyFont="1" applyFill="1" applyBorder="1" applyAlignment="1" applyProtection="1">
      <alignment horizontal="center" vertical="center" wrapText="1"/>
      <protection locked="0"/>
    </xf>
    <xf numFmtId="0" fontId="26" fillId="10" borderId="22" xfId="0" applyFont="1" applyFill="1" applyBorder="1" applyAlignment="1" applyProtection="1">
      <alignment horizontal="center" vertical="center" wrapText="1"/>
      <protection locked="0"/>
    </xf>
    <xf numFmtId="1" fontId="12" fillId="13" borderId="24" xfId="0" applyNumberFormat="1" applyFont="1" applyFill="1" applyBorder="1" applyAlignment="1">
      <alignment horizontal="center" vertical="center" wrapText="1"/>
    </xf>
    <xf numFmtId="1" fontId="12" fillId="9" borderId="24" xfId="0" applyNumberFormat="1" applyFont="1" applyFill="1" applyBorder="1" applyAlignment="1">
      <alignment horizontal="center" vertical="center" wrapText="1"/>
    </xf>
    <xf numFmtId="0" fontId="12" fillId="9" borderId="1" xfId="0" applyFont="1" applyFill="1" applyBorder="1" applyAlignment="1">
      <alignment horizontal="center" vertical="center" wrapText="1"/>
    </xf>
    <xf numFmtId="0" fontId="12" fillId="9" borderId="22" xfId="0" applyFont="1" applyFill="1" applyBorder="1" applyAlignment="1">
      <alignment horizontal="center" vertical="center" wrapText="1"/>
    </xf>
    <xf numFmtId="0" fontId="23" fillId="9" borderId="24" xfId="0" applyFont="1" applyFill="1" applyBorder="1" applyAlignment="1">
      <alignment horizontal="center" vertical="center" wrapText="1"/>
    </xf>
    <xf numFmtId="0" fontId="23" fillId="9" borderId="1" xfId="0" applyFont="1" applyFill="1" applyBorder="1" applyAlignment="1">
      <alignment horizontal="center" vertical="center" wrapText="1"/>
    </xf>
    <xf numFmtId="0" fontId="23" fillId="9" borderId="22" xfId="0" applyFont="1" applyFill="1" applyBorder="1" applyAlignment="1">
      <alignment horizontal="center" vertical="center" wrapText="1"/>
    </xf>
    <xf numFmtId="0" fontId="26" fillId="0" borderId="24" xfId="0" applyFont="1" applyBorder="1" applyAlignment="1" applyProtection="1">
      <alignment horizontal="center" vertical="center" wrapText="1"/>
      <protection locked="0"/>
    </xf>
    <xf numFmtId="0" fontId="23" fillId="12" borderId="24" xfId="0" applyFont="1" applyFill="1" applyBorder="1" applyAlignment="1">
      <alignment horizontal="center" vertical="center" wrapText="1"/>
    </xf>
    <xf numFmtId="0" fontId="23" fillId="12" borderId="1" xfId="0" applyFont="1" applyFill="1" applyBorder="1" applyAlignment="1">
      <alignment horizontal="center" vertical="center" wrapText="1"/>
    </xf>
    <xf numFmtId="0" fontId="23" fillId="12" borderId="22" xfId="0" applyFont="1" applyFill="1" applyBorder="1" applyAlignment="1">
      <alignment horizontal="center" vertical="center" wrapText="1"/>
    </xf>
    <xf numFmtId="1" fontId="12" fillId="13" borderId="1" xfId="0" applyNumberFormat="1" applyFont="1" applyFill="1" applyBorder="1" applyAlignment="1">
      <alignment horizontal="center" vertical="center" wrapText="1"/>
    </xf>
    <xf numFmtId="1" fontId="12" fillId="13" borderId="22" xfId="0" applyNumberFormat="1" applyFont="1" applyFill="1" applyBorder="1" applyAlignment="1">
      <alignment horizontal="center" vertical="center" wrapText="1"/>
    </xf>
    <xf numFmtId="0" fontId="24" fillId="0" borderId="9" xfId="0" applyFont="1" applyBorder="1" applyAlignment="1">
      <alignment horizontal="center" vertical="center" wrapText="1"/>
    </xf>
    <xf numFmtId="0" fontId="23" fillId="10" borderId="9" xfId="0" applyFont="1" applyFill="1" applyBorder="1" applyAlignment="1" applyProtection="1">
      <alignment horizontal="justify" vertical="center" wrapText="1"/>
      <protection locked="0"/>
    </xf>
    <xf numFmtId="0" fontId="23" fillId="10" borderId="1" xfId="0" applyFont="1" applyFill="1" applyBorder="1" applyAlignment="1" applyProtection="1">
      <alignment horizontal="justify" vertical="center" wrapText="1"/>
      <protection locked="0"/>
    </xf>
    <xf numFmtId="0" fontId="23" fillId="10" borderId="22" xfId="0" applyFont="1" applyFill="1" applyBorder="1" applyAlignment="1" applyProtection="1">
      <alignment horizontal="justify" vertical="center" wrapText="1"/>
      <protection locked="0"/>
    </xf>
    <xf numFmtId="0" fontId="23" fillId="10" borderId="9" xfId="0" applyFont="1" applyFill="1" applyBorder="1" applyAlignment="1" applyProtection="1">
      <alignment horizontal="center" vertical="center" wrapText="1"/>
      <protection locked="0"/>
    </xf>
    <xf numFmtId="0" fontId="23" fillId="10" borderId="1" xfId="0" applyFont="1" applyFill="1" applyBorder="1" applyAlignment="1" applyProtection="1">
      <alignment horizontal="center" vertical="center" wrapText="1"/>
      <protection locked="0"/>
    </xf>
    <xf numFmtId="0" fontId="23" fillId="10" borderId="22" xfId="0" applyFont="1" applyFill="1" applyBorder="1" applyAlignment="1" applyProtection="1">
      <alignment horizontal="center" vertical="center" wrapText="1"/>
      <protection locked="0"/>
    </xf>
    <xf numFmtId="0" fontId="23" fillId="0" borderId="1" xfId="0" applyFont="1" applyBorder="1" applyAlignment="1" applyProtection="1">
      <alignment horizontal="center" vertical="center" wrapText="1"/>
      <protection locked="0"/>
    </xf>
    <xf numFmtId="0" fontId="23" fillId="0" borderId="22" xfId="0" applyFont="1" applyBorder="1" applyAlignment="1" applyProtection="1">
      <alignment horizontal="center" vertical="center" wrapText="1"/>
      <protection locked="0"/>
    </xf>
    <xf numFmtId="1" fontId="12" fillId="13" borderId="9" xfId="0" applyNumberFormat="1" applyFont="1" applyFill="1" applyBorder="1" applyAlignment="1">
      <alignment horizontal="center" vertical="center" wrapText="1"/>
    </xf>
    <xf numFmtId="0" fontId="23" fillId="13" borderId="9" xfId="0" applyFont="1" applyFill="1" applyBorder="1" applyAlignment="1">
      <alignment horizontal="center" vertical="center" wrapText="1"/>
    </xf>
    <xf numFmtId="0" fontId="23" fillId="0" borderId="21" xfId="0" applyFont="1" applyBorder="1" applyAlignment="1">
      <alignment horizontal="center" vertical="center" wrapText="1"/>
    </xf>
    <xf numFmtId="0" fontId="23" fillId="0" borderId="21"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23" fillId="0" borderId="23" xfId="0" applyFont="1" applyFill="1" applyBorder="1" applyAlignment="1">
      <alignment horizontal="center" vertical="center" wrapText="1"/>
    </xf>
    <xf numFmtId="0" fontId="24" fillId="10" borderId="9" xfId="0" applyFont="1" applyFill="1" applyBorder="1" applyAlignment="1" applyProtection="1">
      <alignment horizontal="justify" vertical="center" wrapText="1"/>
      <protection locked="0"/>
    </xf>
    <xf numFmtId="0" fontId="24" fillId="0" borderId="21" xfId="0" applyFont="1" applyFill="1" applyBorder="1" applyAlignment="1">
      <alignment horizontal="center" vertical="center" wrapText="1"/>
    </xf>
    <xf numFmtId="0" fontId="24" fillId="0" borderId="17" xfId="0" applyFont="1" applyFill="1" applyBorder="1" applyAlignment="1">
      <alignment horizontal="center" vertical="center" wrapText="1"/>
    </xf>
    <xf numFmtId="0" fontId="24" fillId="0" borderId="23" xfId="0" applyFont="1" applyFill="1" applyBorder="1" applyAlignment="1">
      <alignment horizontal="center" vertical="center" wrapText="1"/>
    </xf>
    <xf numFmtId="0" fontId="23" fillId="13" borderId="21" xfId="0" applyFont="1" applyFill="1" applyBorder="1" applyAlignment="1">
      <alignment horizontal="center" vertical="center" wrapText="1"/>
    </xf>
    <xf numFmtId="0" fontId="23" fillId="13" borderId="17" xfId="0" applyFont="1" applyFill="1" applyBorder="1" applyAlignment="1">
      <alignment horizontal="center" vertical="center" wrapText="1"/>
    </xf>
    <xf numFmtId="0" fontId="23" fillId="13" borderId="23" xfId="0" applyFont="1" applyFill="1" applyBorder="1" applyAlignment="1">
      <alignment horizontal="center" vertical="center" wrapText="1"/>
    </xf>
    <xf numFmtId="0" fontId="23" fillId="11" borderId="21" xfId="0" applyFont="1" applyFill="1" applyBorder="1" applyAlignment="1">
      <alignment horizontal="center" vertical="center" wrapText="1"/>
    </xf>
    <xf numFmtId="0" fontId="23" fillId="11" borderId="17" xfId="0" applyFont="1" applyFill="1" applyBorder="1" applyAlignment="1">
      <alignment horizontal="center" vertical="center" wrapText="1"/>
    </xf>
    <xf numFmtId="0" fontId="23" fillId="11" borderId="23" xfId="0" applyFont="1" applyFill="1" applyBorder="1" applyAlignment="1">
      <alignment horizontal="center" vertical="center" wrapText="1"/>
    </xf>
    <xf numFmtId="0" fontId="23" fillId="10" borderId="16" xfId="0" applyFont="1" applyFill="1" applyBorder="1" applyAlignment="1" applyProtection="1">
      <alignment horizontal="center" vertical="center" wrapText="1"/>
      <protection locked="0"/>
    </xf>
    <xf numFmtId="0" fontId="23" fillId="10" borderId="16" xfId="0" applyFont="1" applyFill="1" applyBorder="1" applyAlignment="1" applyProtection="1">
      <alignment horizontal="justify" vertical="center" wrapText="1"/>
      <protection locked="0"/>
    </xf>
    <xf numFmtId="0" fontId="23" fillId="0" borderId="9" xfId="0" applyFont="1" applyFill="1" applyBorder="1" applyAlignment="1">
      <alignment horizontal="center" vertical="center"/>
    </xf>
    <xf numFmtId="0" fontId="23" fillId="0" borderId="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9"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23" fillId="0" borderId="9" xfId="0" applyFont="1" applyFill="1" applyBorder="1" applyAlignment="1" applyProtection="1">
      <alignment horizontal="justify" vertical="center" wrapText="1"/>
      <protection locked="0"/>
    </xf>
    <xf numFmtId="0" fontId="23" fillId="0" borderId="1" xfId="0" applyFont="1" applyFill="1" applyBorder="1" applyAlignment="1" applyProtection="1">
      <alignment horizontal="justify" vertical="center" wrapText="1"/>
      <protection locked="0"/>
    </xf>
    <xf numFmtId="0" fontId="23" fillId="0" borderId="22" xfId="0" applyFont="1" applyFill="1" applyBorder="1" applyAlignment="1" applyProtection="1">
      <alignment horizontal="justify" vertical="center" wrapText="1"/>
      <protection locked="0"/>
    </xf>
    <xf numFmtId="0" fontId="24" fillId="0" borderId="9" xfId="0" applyFont="1" applyFill="1" applyBorder="1" applyAlignment="1" applyProtection="1">
      <alignment horizontal="justify" vertical="center" wrapText="1"/>
      <protection locked="0"/>
    </xf>
    <xf numFmtId="0" fontId="24" fillId="0" borderId="1" xfId="0" applyFont="1" applyFill="1" applyBorder="1" applyAlignment="1" applyProtection="1">
      <alignment horizontal="justify" vertical="center" wrapText="1"/>
      <protection locked="0"/>
    </xf>
    <xf numFmtId="0" fontId="24" fillId="0" borderId="22" xfId="0" applyFont="1" applyFill="1" applyBorder="1" applyAlignment="1" applyProtection="1">
      <alignment horizontal="justify" vertical="center" wrapText="1"/>
      <protection locked="0"/>
    </xf>
    <xf numFmtId="0" fontId="23" fillId="0" borderId="9" xfId="0" applyFont="1" applyBorder="1" applyAlignment="1">
      <alignment horizontal="center" vertical="center" wrapText="1"/>
    </xf>
    <xf numFmtId="0" fontId="23" fillId="10" borderId="17" xfId="0" applyFont="1" applyFill="1" applyBorder="1" applyAlignment="1" applyProtection="1">
      <alignment horizontal="justify" vertical="center" wrapText="1"/>
      <protection locked="0"/>
    </xf>
    <xf numFmtId="0" fontId="23" fillId="10" borderId="23" xfId="0" applyFont="1" applyFill="1" applyBorder="1" applyAlignment="1" applyProtection="1">
      <alignment horizontal="justify" vertical="center" wrapText="1"/>
      <protection locked="0"/>
    </xf>
    <xf numFmtId="0" fontId="23" fillId="0" borderId="16" xfId="0" applyFont="1" applyBorder="1" applyAlignment="1">
      <alignment horizontal="center" vertical="center" wrapText="1"/>
    </xf>
    <xf numFmtId="0" fontId="23" fillId="13" borderId="16" xfId="0" applyFont="1" applyFill="1" applyBorder="1" applyAlignment="1">
      <alignment horizontal="center" vertical="center" wrapText="1"/>
    </xf>
    <xf numFmtId="0" fontId="24" fillId="0" borderId="16" xfId="0" applyFont="1" applyBorder="1" applyAlignment="1">
      <alignment horizontal="center" vertical="center" wrapText="1"/>
    </xf>
    <xf numFmtId="1" fontId="12" fillId="13" borderId="16" xfId="0" applyNumberFormat="1" applyFont="1" applyFill="1" applyBorder="1" applyAlignment="1">
      <alignment horizontal="center" vertical="center" wrapText="1"/>
    </xf>
    <xf numFmtId="0" fontId="13" fillId="12" borderId="1" xfId="0" applyFont="1" applyFill="1" applyBorder="1" applyAlignment="1">
      <alignment horizontal="center" vertical="center" wrapText="1"/>
    </xf>
    <xf numFmtId="0" fontId="2" fillId="0" borderId="0" xfId="0" applyFont="1" applyBorder="1" applyAlignment="1">
      <alignment horizontal="center" vertical="center"/>
    </xf>
    <xf numFmtId="0" fontId="15" fillId="16" borderId="10" xfId="0" applyFont="1" applyFill="1" applyBorder="1" applyAlignment="1">
      <alignment horizontal="center" vertical="center"/>
    </xf>
    <xf numFmtId="0" fontId="15" fillId="16" borderId="9" xfId="0" applyFont="1" applyFill="1" applyBorder="1" applyAlignment="1">
      <alignment horizontal="center" vertical="center"/>
    </xf>
    <xf numFmtId="0" fontId="15" fillId="16" borderId="12" xfId="0" applyFont="1" applyFill="1" applyBorder="1" applyAlignment="1">
      <alignment horizontal="center" vertical="center"/>
    </xf>
    <xf numFmtId="0" fontId="15" fillId="16" borderId="13" xfId="0" applyFont="1" applyFill="1" applyBorder="1" applyAlignment="1">
      <alignment horizontal="center" vertical="center"/>
    </xf>
    <xf numFmtId="0" fontId="15" fillId="16" borderId="9" xfId="0" applyFont="1" applyFill="1" applyBorder="1" applyAlignment="1">
      <alignment horizontal="center" vertical="center" wrapText="1"/>
    </xf>
    <xf numFmtId="0" fontId="15" fillId="16" borderId="11" xfId="0" applyFont="1" applyFill="1" applyBorder="1" applyAlignment="1">
      <alignment horizontal="center" vertical="center" wrapText="1"/>
    </xf>
    <xf numFmtId="0" fontId="15" fillId="16" borderId="13" xfId="0" applyFont="1" applyFill="1" applyBorder="1" applyAlignment="1">
      <alignment horizontal="center" vertical="center" wrapText="1"/>
    </xf>
    <xf numFmtId="0" fontId="15" fillId="16" borderId="14" xfId="0" applyFont="1" applyFill="1" applyBorder="1" applyAlignment="1">
      <alignment horizontal="center" vertical="center" wrapText="1"/>
    </xf>
    <xf numFmtId="0" fontId="2" fillId="0" borderId="1" xfId="0" applyFont="1" applyBorder="1" applyAlignment="1">
      <alignment horizontal="center" vertical="center"/>
    </xf>
    <xf numFmtId="0" fontId="11" fillId="2" borderId="1" xfId="0" applyFont="1" applyFill="1" applyBorder="1" applyAlignment="1">
      <alignment horizontal="center" vertical="center" wrapText="1"/>
    </xf>
    <xf numFmtId="0" fontId="24" fillId="0" borderId="16" xfId="0" applyFont="1" applyFill="1" applyBorder="1" applyAlignment="1" applyProtection="1">
      <alignment horizontal="justify" vertical="center" wrapText="1"/>
      <protection locked="0"/>
    </xf>
    <xf numFmtId="0" fontId="24" fillId="0" borderId="17" xfId="0" applyFont="1" applyFill="1" applyBorder="1" applyAlignment="1" applyProtection="1">
      <alignment horizontal="center" vertical="center" wrapText="1"/>
      <protection locked="0"/>
    </xf>
    <xf numFmtId="0" fontId="24" fillId="0" borderId="23" xfId="0" applyFont="1" applyFill="1" applyBorder="1" applyAlignment="1" applyProtection="1">
      <alignment horizontal="center" vertical="center" wrapText="1"/>
      <protection locked="0"/>
    </xf>
    <xf numFmtId="0" fontId="23" fillId="0" borderId="16" xfId="0" applyFont="1" applyFill="1" applyBorder="1" applyAlignment="1">
      <alignment horizontal="center" vertical="center" wrapText="1"/>
    </xf>
    <xf numFmtId="0" fontId="23" fillId="0" borderId="16" xfId="0" applyFont="1" applyFill="1" applyBorder="1" applyAlignment="1" applyProtection="1">
      <alignment horizontal="justify" vertical="center" wrapText="1"/>
      <protection locked="0"/>
    </xf>
    <xf numFmtId="0" fontId="23" fillId="0" borderId="16" xfId="0" applyFont="1" applyFill="1" applyBorder="1" applyAlignment="1">
      <alignment horizontal="center" vertical="center"/>
    </xf>
    <xf numFmtId="0" fontId="24" fillId="0" borderId="16" xfId="0" applyFont="1" applyFill="1" applyBorder="1" applyAlignment="1" applyProtection="1">
      <alignment horizontal="center" vertical="center" wrapText="1"/>
      <protection locked="0"/>
    </xf>
    <xf numFmtId="0" fontId="24" fillId="0" borderId="1" xfId="0" applyFont="1" applyFill="1" applyBorder="1" applyAlignment="1" applyProtection="1">
      <alignment horizontal="center" vertical="center" wrapText="1"/>
      <protection locked="0"/>
    </xf>
    <xf numFmtId="0" fontId="24" fillId="0" borderId="22" xfId="0" applyFont="1" applyFill="1" applyBorder="1" applyAlignment="1" applyProtection="1">
      <alignment horizontal="center" vertical="center" wrapText="1"/>
      <protection locked="0"/>
    </xf>
    <xf numFmtId="0" fontId="24" fillId="0" borderId="16" xfId="0" applyFont="1" applyBorder="1" applyAlignment="1" applyProtection="1">
      <alignment horizontal="justify" vertical="center" wrapText="1"/>
      <protection locked="0"/>
    </xf>
    <xf numFmtId="0" fontId="24" fillId="10" borderId="16" xfId="0" applyFont="1" applyFill="1" applyBorder="1" applyAlignment="1" applyProtection="1">
      <alignment horizontal="justify" vertical="center" wrapText="1"/>
      <protection locked="0"/>
    </xf>
    <xf numFmtId="0" fontId="23" fillId="0" borderId="25" xfId="0" applyFont="1" applyFill="1" applyBorder="1" applyAlignment="1">
      <alignment horizontal="center" vertical="center"/>
    </xf>
    <xf numFmtId="0" fontId="23" fillId="0" borderId="17" xfId="0" applyFont="1" applyFill="1" applyBorder="1" applyAlignment="1">
      <alignment horizontal="center" vertical="center"/>
    </xf>
    <xf numFmtId="0" fontId="23" fillId="0" borderId="23" xfId="0" applyFont="1" applyFill="1" applyBorder="1" applyAlignment="1">
      <alignment horizontal="center" vertical="center"/>
    </xf>
    <xf numFmtId="0" fontId="23" fillId="0" borderId="9" xfId="0" applyFont="1" applyBorder="1" applyAlignment="1" applyProtection="1">
      <alignment horizontal="justify" vertical="center" wrapText="1"/>
      <protection locked="0"/>
    </xf>
    <xf numFmtId="0" fontId="24" fillId="0" borderId="9" xfId="0" applyFont="1" applyBorder="1" applyAlignment="1" applyProtection="1">
      <alignment horizontal="justify" vertical="center" wrapText="1"/>
      <protection locked="0"/>
    </xf>
    <xf numFmtId="0" fontId="23" fillId="9" borderId="9" xfId="0" applyFont="1" applyFill="1" applyBorder="1" applyAlignment="1">
      <alignment horizontal="center" vertical="center" wrapText="1"/>
    </xf>
    <xf numFmtId="0" fontId="23" fillId="11" borderId="9" xfId="0" applyFont="1" applyFill="1" applyBorder="1" applyAlignment="1">
      <alignment horizontal="center" vertical="center" wrapText="1"/>
    </xf>
    <xf numFmtId="0" fontId="24" fillId="0" borderId="21" xfId="0" applyFont="1" applyBorder="1" applyAlignment="1" applyProtection="1">
      <alignment horizontal="justify" vertical="center" wrapText="1"/>
      <protection locked="0"/>
    </xf>
    <xf numFmtId="0" fontId="24" fillId="0" borderId="9" xfId="0" applyFont="1" applyBorder="1" applyAlignment="1" applyProtection="1">
      <alignment horizontal="center" vertical="center" wrapText="1"/>
      <protection locked="0"/>
    </xf>
    <xf numFmtId="1" fontId="12" fillId="9" borderId="9" xfId="0" applyNumberFormat="1" applyFont="1" applyFill="1" applyBorder="1" applyAlignment="1">
      <alignment horizontal="center" vertical="center" wrapText="1"/>
    </xf>
    <xf numFmtId="1" fontId="12" fillId="9" borderId="1" xfId="0" applyNumberFormat="1" applyFont="1" applyFill="1" applyBorder="1" applyAlignment="1">
      <alignment horizontal="center" vertical="center" wrapText="1"/>
    </xf>
    <xf numFmtId="1" fontId="12" fillId="9" borderId="22" xfId="0" applyNumberFormat="1" applyFont="1" applyFill="1" applyBorder="1" applyAlignment="1">
      <alignment horizontal="center" vertical="center" wrapText="1"/>
    </xf>
    <xf numFmtId="0" fontId="23" fillId="0" borderId="24" xfId="0" applyFont="1" applyFill="1" applyBorder="1" applyAlignment="1">
      <alignment horizontal="center" vertical="center" wrapText="1"/>
    </xf>
    <xf numFmtId="0" fontId="23" fillId="0" borderId="24" xfId="0" applyFont="1" applyFill="1" applyBorder="1" applyAlignment="1" applyProtection="1">
      <alignment horizontal="justify" vertical="center" wrapText="1"/>
      <protection locked="0"/>
    </xf>
    <xf numFmtId="0" fontId="24" fillId="0" borderId="24" xfId="0" applyFont="1" applyFill="1" applyBorder="1" applyAlignment="1" applyProtection="1">
      <alignment horizontal="justify" vertical="center" wrapText="1"/>
      <protection locked="0"/>
    </xf>
    <xf numFmtId="0" fontId="24" fillId="0" borderId="25" xfId="0" applyFont="1" applyFill="1" applyBorder="1" applyAlignment="1" applyProtection="1">
      <alignment horizontal="center" vertical="center" wrapText="1"/>
      <protection locked="0"/>
    </xf>
    <xf numFmtId="0" fontId="24" fillId="0" borderId="25" xfId="0" applyFont="1" applyFill="1" applyBorder="1" applyAlignment="1">
      <alignment horizontal="center" vertical="center" wrapText="1"/>
    </xf>
    <xf numFmtId="0" fontId="23" fillId="13" borderId="25" xfId="0" applyFont="1" applyFill="1" applyBorder="1" applyAlignment="1">
      <alignment horizontal="center" vertical="center" wrapText="1"/>
    </xf>
    <xf numFmtId="0" fontId="23" fillId="11" borderId="25" xfId="0" applyFont="1" applyFill="1" applyBorder="1" applyAlignment="1">
      <alignment horizontal="center" vertical="center" wrapText="1"/>
    </xf>
    <xf numFmtId="0" fontId="23" fillId="0" borderId="25" xfId="0" applyFont="1" applyFill="1" applyBorder="1" applyAlignment="1">
      <alignment horizontal="center" vertical="center" wrapText="1"/>
    </xf>
    <xf numFmtId="0" fontId="5" fillId="7" borderId="1" xfId="3" applyFont="1" applyFill="1" applyBorder="1" applyAlignment="1">
      <alignment horizontal="center" vertical="center"/>
    </xf>
    <xf numFmtId="0" fontId="7" fillId="0" borderId="1" xfId="3" applyFont="1" applyFill="1" applyBorder="1" applyAlignment="1">
      <alignment horizontal="center" vertical="center" wrapText="1"/>
    </xf>
    <xf numFmtId="0" fontId="5" fillId="4" borderId="1" xfId="3" applyFont="1" applyFill="1" applyBorder="1" applyAlignment="1">
      <alignment horizontal="center" vertical="center"/>
    </xf>
    <xf numFmtId="0" fontId="5" fillId="5" borderId="1" xfId="3" applyFont="1" applyFill="1" applyBorder="1" applyAlignment="1">
      <alignment horizontal="center" vertical="center"/>
    </xf>
    <xf numFmtId="0" fontId="5" fillId="6" borderId="1" xfId="3" applyFont="1" applyFill="1" applyBorder="1" applyAlignment="1">
      <alignment horizontal="center" vertical="center"/>
    </xf>
    <xf numFmtId="0" fontId="10" fillId="0" borderId="0" xfId="3" applyFont="1" applyBorder="1" applyAlignment="1">
      <alignment horizontal="center" vertical="center" wrapText="1"/>
    </xf>
    <xf numFmtId="0" fontId="10" fillId="0" borderId="0" xfId="3" applyFont="1" applyBorder="1" applyAlignment="1">
      <alignment horizontal="center" wrapText="1"/>
    </xf>
    <xf numFmtId="0" fontId="5" fillId="3" borderId="0" xfId="3" applyFont="1" applyFill="1" applyBorder="1" applyAlignment="1">
      <alignment horizontal="center" vertical="center"/>
    </xf>
    <xf numFmtId="0" fontId="5" fillId="15" borderId="1" xfId="3" applyFont="1" applyFill="1" applyBorder="1" applyAlignment="1">
      <alignment horizontal="center" vertical="center"/>
    </xf>
    <xf numFmtId="0" fontId="5" fillId="14" borderId="0" xfId="3" applyFont="1" applyFill="1" applyBorder="1" applyAlignment="1">
      <alignment horizontal="center" vertical="center" textRotation="90"/>
    </xf>
    <xf numFmtId="0" fontId="17" fillId="16" borderId="1" xfId="0" applyFont="1" applyFill="1" applyBorder="1" applyAlignment="1">
      <alignment horizontal="center" vertical="center" wrapText="1"/>
    </xf>
  </cellXfs>
  <cellStyles count="5">
    <cellStyle name="Excel Built-in Normal" xfId="3"/>
    <cellStyle name="Normal" xfId="0" builtinId="0"/>
    <cellStyle name="Normal 2" xfId="2"/>
    <cellStyle name="Normal 3" xfId="1"/>
    <cellStyle name="Normal 4" xfId="4"/>
  </cellStyles>
  <dxfs count="168">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s>
  <tableStyles count="0" defaultTableStyle="TableStyleMedium2" defaultPivotStyle="PivotStyleLight16"/>
  <colors>
    <mruColors>
      <color rgb="FF3366CC"/>
      <color rgb="FF0000FF"/>
      <color rgb="FFE2ECFD"/>
      <color rgb="FF66FF33"/>
      <color rgb="FF00CC99"/>
      <color rgb="FFD7EBF7"/>
      <color rgb="FFD4F8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10" Type="http://schemas.openxmlformats.org/officeDocument/2006/relationships/externalLink" Target="externalLinks/externalLink6.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109539</xdr:colOff>
      <xdr:row>0</xdr:row>
      <xdr:rowOff>59531</xdr:rowOff>
    </xdr:from>
    <xdr:to>
      <xdr:col>4</xdr:col>
      <xdr:colOff>1309687</xdr:colOff>
      <xdr:row>2</xdr:row>
      <xdr:rowOff>307180</xdr:rowOff>
    </xdr:to>
    <xdr:pic>
      <xdr:nvPicPr>
        <xdr:cNvPr id="2" name="Imagen 1">
          <a:extLst>
            <a:ext uri="{FF2B5EF4-FFF2-40B4-BE49-F238E27FC236}">
              <a16:creationId xmlns:a16="http://schemas.microsoft.com/office/drawing/2014/main" id="{1AF7386F-B990-4247-8D43-3D726333A454}"/>
            </a:ext>
          </a:extLst>
        </xdr:cNvPr>
        <xdr:cNvPicPr/>
      </xdr:nvPicPr>
      <xdr:blipFill>
        <a:blip xmlns:r="http://schemas.openxmlformats.org/officeDocument/2006/relationships" r:embed="rId1"/>
        <a:stretch>
          <a:fillRect/>
        </a:stretch>
      </xdr:blipFill>
      <xdr:spPr>
        <a:xfrm>
          <a:off x="109539" y="59531"/>
          <a:ext cx="5557836" cy="98583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34636</xdr:rowOff>
    </xdr:from>
    <xdr:to>
      <xdr:col>1</xdr:col>
      <xdr:colOff>1925801</xdr:colOff>
      <xdr:row>0</xdr:row>
      <xdr:rowOff>625186</xdr:rowOff>
    </xdr:to>
    <xdr:pic>
      <xdr:nvPicPr>
        <xdr:cNvPr id="3" name="Imagen 2">
          <a:extLst>
            <a:ext uri="{FF2B5EF4-FFF2-40B4-BE49-F238E27FC236}">
              <a16:creationId xmlns:a16="http://schemas.microsoft.com/office/drawing/2014/main" id="{C8F833EF-16CE-44C3-9391-D599716056CC}"/>
            </a:ext>
          </a:extLst>
        </xdr:cNvPr>
        <xdr:cNvPicPr/>
      </xdr:nvPicPr>
      <xdr:blipFill>
        <a:blip xmlns:r="http://schemas.openxmlformats.org/officeDocument/2006/relationships" r:embed="rId1"/>
        <a:stretch>
          <a:fillRect/>
        </a:stretch>
      </xdr:blipFill>
      <xdr:spPr>
        <a:xfrm>
          <a:off x="0" y="34636"/>
          <a:ext cx="3211195" cy="5905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pyate/Downloads/MC-FO-07%20MAPA%20DE%20RIEGOS%20DEL%20PROCESO%20(1).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COLCIENCIAS\lfgiraldo\Institucionales\FELIPE%20COLCIENCIAS\2020\RIESGOS\Base%20corrupcion%20financiera.xlsx" TargetMode="External"/></Relationships>
</file>

<file path=xl/externalLinks/_rels/externalLink11.xml.rels><?xml version="1.0" encoding="UTF-8" standalone="yes"?>
<Relationships xmlns="http://schemas.openxmlformats.org/package/2006/relationships"><Relationship Id="rId1" Type="http://schemas.microsoft.com/office/2006/relationships/xlExternalLinkPath/xlPathMissing" Target="20-12-16%20Riesgos%20Corrupci&#243;n%20Comunicaci&#243;n%20Estrat&#233;gica%20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colciencias\ylarias\institucionales\PLANEACION\Minciencias\Riesgos\2021\Riesgos%20de%20Corrupci&#243;n\2021%20Riesgos%20corrupci&#243;n%20procesos%20misionale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colciencias\ylarias\institucionales\PLANEACION\Minciencias\Riesgos\2021\Riesgos%20de%20Corrupci&#243;n\21-01-08%20Riesgos%20Corrupci&#243;n%20Tr&#225;mites%20y%20Servicios%202021%20Aprobad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lfgiraldo/Downloads/mapa_de_riesgos_de_corrupcion_2020_v0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COLCIENCIAS\lfgiraldo\Institucionales\FELIPE%20COLCIENCIAS\2021\RIESGOS\CORRUPCION\mapa%20de%20riesgos%20corrupci&#243;n.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yapereira/AppData/Local/Microsoft/Windows/INetCache/Content.MSO/Copia%20de%2019-01-30%20Mapa%20de%20Riesgos%20de%20Corrupci&#243;n%202019%20Definitivo.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lfgiraldo/Downloads/Riesgos%20Jur&#237;dicos%20-%20Contractuales%20revisada%20ok.od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COLCIENCIAS\lfgiraldo\Institucionales\FELIPE%20COLCIENCIAS\2020\RIESGOS\Base%20corrupcion%20SEGEL%20ajustado.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COLCIENCIAS\lfgiraldo\Institucionales\FELIPE%20COLCIENCIAS\2020\RIESGOS%20INDICADORES%20CARACTERIZACIONES\CORRUPCION%202020\Base%20corrupcion%20T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T PROBABILIDAD"/>
      <sheetName val="Hoja4"/>
      <sheetName val="MATRIZ DE CALIFICACIÓN"/>
      <sheetName val="T IMPACTO"/>
      <sheetName val="Hoja1"/>
      <sheetName val="Hoja2"/>
      <sheetName val="Hoja3"/>
      <sheetName val="Hoja5"/>
      <sheetName val="Hoja6"/>
      <sheetName val="MAPA_DE_RIESGOS"/>
      <sheetName val="T_PROBABILIDAD"/>
      <sheetName val="MATRIZ_DE_CALIFICACIÓN"/>
      <sheetName val="T_IMPACTO"/>
    </sheetNames>
    <sheetDataSet>
      <sheetData sheetId="0" refreshError="1"/>
      <sheetData sheetId="1" refreshError="1"/>
      <sheetData sheetId="2" refreshError="1">
        <row r="3">
          <cell r="C3" t="str">
            <v>Articulación Interinstitucional</v>
          </cell>
          <cell r="D3" t="str">
            <v>Riesgo de Corrupción</v>
          </cell>
          <cell r="E3" t="str">
            <v>Raro</v>
          </cell>
          <cell r="F3" t="str">
            <v>Insignificante</v>
          </cell>
          <cell r="H3" t="str">
            <v>Preventivo</v>
          </cell>
        </row>
        <row r="4">
          <cell r="D4" t="str">
            <v>Riesgo de Cumplimiento</v>
          </cell>
          <cell r="E4" t="str">
            <v>Improbable</v>
          </cell>
          <cell r="F4" t="str">
            <v>Menor</v>
          </cell>
          <cell r="H4" t="str">
            <v>Correctivo</v>
          </cell>
        </row>
        <row r="5">
          <cell r="D5" t="str">
            <v>Riesgo de Imagen</v>
          </cell>
          <cell r="E5" t="str">
            <v>Moderada</v>
          </cell>
          <cell r="F5" t="str">
            <v>Moderado</v>
          </cell>
        </row>
        <row r="6">
          <cell r="D6" t="str">
            <v>Riesgo de Tecnología</v>
          </cell>
          <cell r="E6" t="str">
            <v>Probable</v>
          </cell>
          <cell r="F6" t="str">
            <v>Mayor</v>
          </cell>
        </row>
        <row r="7">
          <cell r="D7" t="str">
            <v>Riesgo Estratégico</v>
          </cell>
          <cell r="E7" t="str">
            <v>Casi seguro</v>
          </cell>
          <cell r="F7" t="str">
            <v>Catastrófico</v>
          </cell>
        </row>
        <row r="8">
          <cell r="D8" t="str">
            <v>Riesgo Financiero</v>
          </cell>
        </row>
        <row r="9">
          <cell r="D9" t="str">
            <v>Riesgo Operativo</v>
          </cell>
        </row>
      </sheetData>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rupción"/>
      <sheetName val="Hoja1"/>
      <sheetName val="Matriz de calificación"/>
      <sheetName val="Control de Cambios"/>
      <sheetName val="Hoja5"/>
    </sheetNames>
    <sheetDataSet>
      <sheetData sheetId="0"/>
      <sheetData sheetId="1"/>
      <sheetData sheetId="2"/>
      <sheetData sheetId="3"/>
      <sheetData sheetId="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 Eliminar"/>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rupción"/>
      <sheetName val="Gestión"/>
      <sheetName val="Seg. Digital"/>
      <sheetName val="Matriz de calificación"/>
      <sheetName val="Control de Cambios"/>
      <sheetName val="No Eliminar"/>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rupción"/>
      <sheetName val="Matriz de calificación"/>
      <sheetName val="No Eliminar"/>
      <sheetName val="Control de Cambios"/>
    </sheetNames>
    <sheetDataSet>
      <sheetData sheetId="0"/>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rupción"/>
      <sheetName val="Matriz de calificación"/>
      <sheetName val="No Eliminar"/>
      <sheetName val="Control de Cambios"/>
    </sheetNames>
    <sheetDataSet>
      <sheetData sheetId="0"/>
      <sheetData sheetId="1"/>
      <sheetData sheetId="2">
        <row r="3">
          <cell r="L3" t="str">
            <v>Rara vezInsignificante</v>
          </cell>
        </row>
      </sheetData>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rupción"/>
      <sheetName val="Matriz de calificación"/>
      <sheetName val="No Eliminar"/>
      <sheetName val="Control de Cambios"/>
    </sheetNames>
    <sheetDataSet>
      <sheetData sheetId="0" refreshError="1"/>
      <sheetData sheetId="1" refreshError="1"/>
      <sheetData sheetId="2"/>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rupción"/>
      <sheetName val="Matriz de calificación"/>
      <sheetName val="Control de Cambios"/>
      <sheetName val="Hoja5"/>
    </sheetNames>
    <sheetDataSet>
      <sheetData sheetId="0"/>
      <sheetData sheetId="1"/>
      <sheetData sheetId="2"/>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5"/>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rupción"/>
      <sheetName val="Hoja1"/>
      <sheetName val="Matriz de calificación"/>
      <sheetName val="Control de Cambios"/>
      <sheetName val="Hoja5"/>
    </sheetNames>
    <sheetDataSet>
      <sheetData sheetId="0"/>
      <sheetData sheetId="1"/>
      <sheetData sheetId="2"/>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rupción"/>
      <sheetName val="Hoja1"/>
      <sheetName val="Matriz de calificación"/>
      <sheetName val="Control de Cambios"/>
      <sheetName val="Hoja5"/>
    </sheetNames>
    <sheetDataSet>
      <sheetData sheetId="0"/>
      <sheetData sheetId="1"/>
      <sheetData sheetId="2"/>
      <sheetData sheetId="3"/>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78"/>
  <sheetViews>
    <sheetView showGridLines="0" tabSelected="1" topLeftCell="A7" zoomScale="90" zoomScaleNormal="90" zoomScaleSheetLayoutView="50" workbookViewId="0">
      <selection activeCell="H8" sqref="H8"/>
    </sheetView>
  </sheetViews>
  <sheetFormatPr baseColWidth="10" defaultColWidth="11.42578125" defaultRowHeight="15" x14ac:dyDescent="0.25"/>
  <cols>
    <col min="1" max="1" width="4.7109375" style="28" customWidth="1"/>
    <col min="2" max="2" width="15.28515625" style="25" customWidth="1"/>
    <col min="3" max="3" width="21.140625" style="27" customWidth="1"/>
    <col min="4" max="4" width="24.28515625" style="27" customWidth="1"/>
    <col min="5" max="5" width="23.28515625" style="27" customWidth="1"/>
    <col min="6" max="6" width="12.42578125" style="27" customWidth="1"/>
    <col min="7" max="7" width="23.85546875" style="27" customWidth="1"/>
    <col min="8" max="8" width="42.140625" style="25" customWidth="1"/>
    <col min="9" max="9" width="32.5703125" style="25" customWidth="1"/>
    <col min="10" max="10" width="16.140625" style="25" customWidth="1"/>
    <col min="11" max="11" width="17" style="25" customWidth="1"/>
    <col min="12" max="12" width="15.5703125" style="25" customWidth="1"/>
    <col min="13" max="13" width="17.28515625" style="25" customWidth="1"/>
    <col min="14" max="14" width="14.42578125" style="25" customWidth="1"/>
    <col min="15" max="15" width="13.28515625" style="25" customWidth="1"/>
    <col min="16" max="16" width="15" style="25" customWidth="1"/>
    <col min="17" max="17" width="18.42578125" style="25" customWidth="1"/>
    <col min="18" max="18" width="13.7109375" style="25" customWidth="1"/>
    <col min="19" max="19" width="15.140625" style="25" customWidth="1"/>
    <col min="20" max="20" width="14.85546875" style="25" customWidth="1"/>
    <col min="21" max="21" width="11.5703125" style="25" customWidth="1"/>
    <col min="22" max="22" width="13" style="25" customWidth="1"/>
    <col min="23" max="23" width="13.28515625" style="25" customWidth="1"/>
    <col min="24" max="24" width="13.7109375" style="25" customWidth="1"/>
    <col min="25" max="25" width="14.42578125" style="25" customWidth="1"/>
    <col min="26" max="26" width="10.42578125" style="25" customWidth="1"/>
    <col min="27" max="27" width="8.85546875" style="25" customWidth="1"/>
    <col min="28" max="28" width="10.85546875" style="25" customWidth="1"/>
    <col min="29" max="29" width="16" style="25" customWidth="1"/>
    <col min="30" max="30" width="10.85546875" style="1" customWidth="1"/>
    <col min="31" max="31" width="11.7109375" style="1" customWidth="1"/>
    <col min="32" max="32" width="9.85546875" style="1" customWidth="1"/>
    <col min="33" max="33" width="8.28515625" style="25" customWidth="1"/>
    <col min="34" max="34" width="41.140625" style="25" customWidth="1"/>
    <col min="35" max="35" width="16.42578125" style="28" customWidth="1"/>
    <col min="36" max="36" width="12.7109375" style="25" customWidth="1"/>
    <col min="37" max="37" width="16" style="25" customWidth="1"/>
    <col min="38" max="38" width="19.28515625" style="25" customWidth="1"/>
    <col min="39" max="39" width="23.42578125" style="25" customWidth="1"/>
    <col min="40" max="40" width="17.28515625" style="25" customWidth="1"/>
    <col min="41" max="41" width="17.7109375" style="25" customWidth="1"/>
    <col min="42" max="42" width="20.5703125" style="25" customWidth="1"/>
    <col min="43" max="43" width="8.85546875" style="25" customWidth="1"/>
    <col min="44" max="44" width="15.5703125" style="25" customWidth="1"/>
    <col min="45" max="45" width="20.5703125" style="25" customWidth="1"/>
    <col min="46" max="50" width="15.5703125" style="25" customWidth="1"/>
    <col min="51" max="51" width="11.85546875" style="1" customWidth="1"/>
    <col min="52" max="52" width="11.85546875" style="45" customWidth="1"/>
    <col min="53" max="54" width="16" style="25" customWidth="1"/>
    <col min="55" max="55" width="55" style="25" customWidth="1"/>
    <col min="56" max="56" width="44.85546875" style="25" customWidth="1"/>
    <col min="57" max="57" width="17.5703125" style="25" customWidth="1"/>
    <col min="58" max="58" width="14.140625" style="25" customWidth="1"/>
    <col min="59" max="59" width="9.42578125" style="25" customWidth="1"/>
    <col min="60" max="60" width="9.5703125" style="25" customWidth="1"/>
    <col min="61" max="61" width="38.5703125" style="26" bestFit="1" customWidth="1"/>
    <col min="62" max="62" width="21.5703125" style="28" customWidth="1"/>
    <col min="63" max="16384" width="11.42578125" style="25"/>
  </cols>
  <sheetData>
    <row r="1" spans="1:62" ht="29.25" customHeight="1" x14ac:dyDescent="0.25">
      <c r="A1" s="294"/>
      <c r="B1" s="294"/>
      <c r="C1" s="294"/>
      <c r="D1" s="294"/>
      <c r="E1" s="294"/>
      <c r="F1" s="295" t="s">
        <v>456</v>
      </c>
      <c r="G1" s="295"/>
      <c r="H1" s="295"/>
      <c r="I1" s="295"/>
      <c r="J1" s="295"/>
      <c r="K1" s="295"/>
      <c r="L1" s="295"/>
      <c r="M1" s="295"/>
      <c r="N1" s="295"/>
      <c r="O1" s="295"/>
      <c r="P1" s="295"/>
      <c r="Q1" s="295"/>
      <c r="R1" s="295"/>
      <c r="S1" s="295"/>
      <c r="T1" s="295"/>
      <c r="U1" s="295"/>
      <c r="V1" s="295"/>
      <c r="W1" s="295"/>
      <c r="X1" s="295"/>
      <c r="Y1" s="295"/>
      <c r="Z1" s="295"/>
      <c r="AA1" s="295"/>
      <c r="AB1" s="295"/>
      <c r="AC1" s="295"/>
      <c r="AD1" s="295"/>
      <c r="AE1" s="295"/>
      <c r="AF1" s="295"/>
      <c r="AG1" s="295"/>
      <c r="AH1" s="295"/>
      <c r="AI1" s="295"/>
      <c r="AJ1" s="295"/>
      <c r="AK1" s="295"/>
      <c r="AL1" s="295"/>
      <c r="AM1" s="295"/>
      <c r="AN1" s="295"/>
      <c r="AO1" s="295"/>
      <c r="AP1" s="295"/>
      <c r="AQ1" s="295"/>
      <c r="AR1" s="295"/>
      <c r="AS1" s="295"/>
      <c r="AT1" s="295"/>
      <c r="AU1" s="295"/>
      <c r="AV1" s="295"/>
      <c r="AW1" s="295"/>
      <c r="AX1" s="295"/>
      <c r="AY1" s="295"/>
      <c r="AZ1" s="295"/>
      <c r="BA1" s="295"/>
      <c r="BB1" s="295"/>
      <c r="BC1" s="295"/>
      <c r="BD1" s="295"/>
      <c r="BE1" s="295"/>
      <c r="BF1" s="295"/>
      <c r="BG1" s="295"/>
      <c r="BH1" s="295"/>
      <c r="BI1" s="284" t="s">
        <v>186</v>
      </c>
      <c r="BJ1" s="284"/>
    </row>
    <row r="2" spans="1:62" ht="29.25" customHeight="1" x14ac:dyDescent="0.25">
      <c r="A2" s="294"/>
      <c r="B2" s="294"/>
      <c r="C2" s="294"/>
      <c r="D2" s="294"/>
      <c r="E2" s="294"/>
      <c r="F2" s="295"/>
      <c r="G2" s="295"/>
      <c r="H2" s="295"/>
      <c r="I2" s="295"/>
      <c r="J2" s="295"/>
      <c r="K2" s="295"/>
      <c r="L2" s="295"/>
      <c r="M2" s="295"/>
      <c r="N2" s="295"/>
      <c r="O2" s="295"/>
      <c r="P2" s="295"/>
      <c r="Q2" s="295"/>
      <c r="R2" s="295"/>
      <c r="S2" s="295"/>
      <c r="T2" s="295"/>
      <c r="U2" s="295"/>
      <c r="V2" s="295"/>
      <c r="W2" s="295"/>
      <c r="X2" s="295"/>
      <c r="Y2" s="295"/>
      <c r="Z2" s="295"/>
      <c r="AA2" s="295"/>
      <c r="AB2" s="295"/>
      <c r="AC2" s="295"/>
      <c r="AD2" s="295"/>
      <c r="AE2" s="295"/>
      <c r="AF2" s="295"/>
      <c r="AG2" s="295"/>
      <c r="AH2" s="295"/>
      <c r="AI2" s="295"/>
      <c r="AJ2" s="295"/>
      <c r="AK2" s="295"/>
      <c r="AL2" s="295"/>
      <c r="AM2" s="295"/>
      <c r="AN2" s="295"/>
      <c r="AO2" s="295"/>
      <c r="AP2" s="295"/>
      <c r="AQ2" s="295"/>
      <c r="AR2" s="295"/>
      <c r="AS2" s="295"/>
      <c r="AT2" s="295"/>
      <c r="AU2" s="295"/>
      <c r="AV2" s="295"/>
      <c r="AW2" s="295"/>
      <c r="AX2" s="295"/>
      <c r="AY2" s="295"/>
      <c r="AZ2" s="295"/>
      <c r="BA2" s="295"/>
      <c r="BB2" s="295"/>
      <c r="BC2" s="295"/>
      <c r="BD2" s="295"/>
      <c r="BE2" s="295"/>
      <c r="BF2" s="295"/>
      <c r="BG2" s="295"/>
      <c r="BH2" s="295"/>
      <c r="BI2" s="284" t="s">
        <v>179</v>
      </c>
      <c r="BJ2" s="284"/>
    </row>
    <row r="3" spans="1:62" ht="29.25" customHeight="1" x14ac:dyDescent="0.25">
      <c r="A3" s="294"/>
      <c r="B3" s="294"/>
      <c r="C3" s="294"/>
      <c r="D3" s="294"/>
      <c r="E3" s="294"/>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5"/>
      <c r="AI3" s="295"/>
      <c r="AJ3" s="295"/>
      <c r="AK3" s="295"/>
      <c r="AL3" s="295"/>
      <c r="AM3" s="295"/>
      <c r="AN3" s="295"/>
      <c r="AO3" s="295"/>
      <c r="AP3" s="295"/>
      <c r="AQ3" s="295"/>
      <c r="AR3" s="295"/>
      <c r="AS3" s="295"/>
      <c r="AT3" s="295"/>
      <c r="AU3" s="295"/>
      <c r="AV3" s="295"/>
      <c r="AW3" s="295"/>
      <c r="AX3" s="295"/>
      <c r="AY3" s="295"/>
      <c r="AZ3" s="295"/>
      <c r="BA3" s="295"/>
      <c r="BB3" s="295"/>
      <c r="BC3" s="295"/>
      <c r="BD3" s="295"/>
      <c r="BE3" s="295"/>
      <c r="BF3" s="295"/>
      <c r="BG3" s="295"/>
      <c r="BH3" s="295"/>
      <c r="BI3" s="284" t="s">
        <v>193</v>
      </c>
      <c r="BJ3" s="284"/>
    </row>
    <row r="4" spans="1:62" ht="40.5" customHeight="1" thickBot="1" x14ac:dyDescent="0.3">
      <c r="A4" s="285"/>
      <c r="B4" s="285"/>
      <c r="C4" s="285"/>
      <c r="D4" s="285"/>
      <c r="E4" s="285"/>
      <c r="F4" s="285"/>
      <c r="G4" s="285"/>
      <c r="H4" s="285"/>
      <c r="I4" s="285"/>
      <c r="J4" s="285"/>
      <c r="K4" s="285"/>
      <c r="L4" s="285"/>
      <c r="M4" s="285"/>
      <c r="N4" s="285"/>
      <c r="O4" s="285"/>
      <c r="P4" s="285"/>
      <c r="Q4" s="285"/>
      <c r="R4" s="285"/>
      <c r="S4" s="285"/>
      <c r="T4" s="285"/>
      <c r="U4" s="285"/>
      <c r="V4" s="285"/>
      <c r="W4" s="285"/>
      <c r="X4" s="285"/>
      <c r="Y4" s="285"/>
      <c r="Z4" s="285"/>
      <c r="AA4" s="285"/>
      <c r="AB4" s="285"/>
      <c r="AC4" s="285"/>
      <c r="AD4" s="285"/>
      <c r="AE4" s="285"/>
      <c r="AF4" s="285"/>
      <c r="AG4" s="285"/>
      <c r="AH4" s="285"/>
      <c r="AI4" s="285"/>
      <c r="AJ4" s="285"/>
      <c r="AK4" s="285"/>
      <c r="AL4" s="285"/>
      <c r="AM4" s="285"/>
      <c r="AN4" s="285"/>
      <c r="AO4" s="285"/>
      <c r="AP4" s="285"/>
      <c r="AQ4" s="285"/>
      <c r="AR4" s="285"/>
      <c r="AS4" s="285"/>
      <c r="AT4" s="285"/>
      <c r="AU4" s="285"/>
      <c r="AV4" s="285"/>
      <c r="AW4" s="285"/>
      <c r="AX4" s="285"/>
      <c r="AY4" s="285"/>
      <c r="AZ4" s="285"/>
      <c r="BA4" s="285"/>
      <c r="BB4" s="285"/>
      <c r="BC4" s="285"/>
      <c r="BD4" s="285"/>
      <c r="BE4" s="285"/>
      <c r="BF4" s="285"/>
      <c r="BG4" s="285"/>
      <c r="BH4" s="285"/>
      <c r="BI4" s="285"/>
      <c r="BJ4" s="285"/>
    </row>
    <row r="5" spans="1:62" ht="29.25" customHeight="1" x14ac:dyDescent="0.25">
      <c r="A5" s="286" t="s">
        <v>97</v>
      </c>
      <c r="B5" s="287"/>
      <c r="C5" s="287"/>
      <c r="D5" s="287"/>
      <c r="E5" s="287"/>
      <c r="F5" s="287"/>
      <c r="G5" s="287"/>
      <c r="H5" s="287"/>
      <c r="I5" s="287"/>
      <c r="J5" s="287" t="s">
        <v>167</v>
      </c>
      <c r="K5" s="287"/>
      <c r="L5" s="287"/>
      <c r="M5" s="287"/>
      <c r="N5" s="287"/>
      <c r="O5" s="287"/>
      <c r="P5" s="287"/>
      <c r="Q5" s="287"/>
      <c r="R5" s="287"/>
      <c r="S5" s="287"/>
      <c r="T5" s="287"/>
      <c r="U5" s="287"/>
      <c r="V5" s="287"/>
      <c r="W5" s="287"/>
      <c r="X5" s="287"/>
      <c r="Y5" s="287"/>
      <c r="Z5" s="287"/>
      <c r="AA5" s="287"/>
      <c r="AB5" s="287"/>
      <c r="AC5" s="287"/>
      <c r="AD5" s="287"/>
      <c r="AE5" s="287"/>
      <c r="AF5" s="287"/>
      <c r="AG5" s="287" t="s">
        <v>166</v>
      </c>
      <c r="AH5" s="287"/>
      <c r="AI5" s="287"/>
      <c r="AJ5" s="287"/>
      <c r="AK5" s="287"/>
      <c r="AL5" s="287"/>
      <c r="AM5" s="287"/>
      <c r="AN5" s="287"/>
      <c r="AO5" s="287"/>
      <c r="AP5" s="287"/>
      <c r="AQ5" s="287"/>
      <c r="AR5" s="287"/>
      <c r="AS5" s="287"/>
      <c r="AT5" s="287"/>
      <c r="AU5" s="287"/>
      <c r="AV5" s="287"/>
      <c r="AW5" s="287"/>
      <c r="AX5" s="287"/>
      <c r="AY5" s="287"/>
      <c r="AZ5" s="287"/>
      <c r="BA5" s="287"/>
      <c r="BB5" s="290" t="s">
        <v>0</v>
      </c>
      <c r="BC5" s="290"/>
      <c r="BD5" s="290"/>
      <c r="BE5" s="290"/>
      <c r="BF5" s="290"/>
      <c r="BG5" s="290"/>
      <c r="BH5" s="290"/>
      <c r="BI5" s="290"/>
      <c r="BJ5" s="291"/>
    </row>
    <row r="6" spans="1:62" ht="40.5" customHeight="1" thickBot="1" x14ac:dyDescent="0.3">
      <c r="A6" s="288"/>
      <c r="B6" s="289"/>
      <c r="C6" s="289"/>
      <c r="D6" s="289"/>
      <c r="E6" s="289"/>
      <c r="F6" s="289"/>
      <c r="G6" s="289"/>
      <c r="H6" s="289"/>
      <c r="I6" s="289"/>
      <c r="J6" s="289" t="s">
        <v>145</v>
      </c>
      <c r="K6" s="289"/>
      <c r="L6" s="289"/>
      <c r="M6" s="289"/>
      <c r="N6" s="289"/>
      <c r="O6" s="289"/>
      <c r="P6" s="289"/>
      <c r="Q6" s="289"/>
      <c r="R6" s="289"/>
      <c r="S6" s="289"/>
      <c r="T6" s="289"/>
      <c r="U6" s="289"/>
      <c r="V6" s="289"/>
      <c r="W6" s="289"/>
      <c r="X6" s="289"/>
      <c r="Y6" s="289"/>
      <c r="Z6" s="289"/>
      <c r="AA6" s="289"/>
      <c r="AB6" s="289"/>
      <c r="AC6" s="289"/>
      <c r="AD6" s="292" t="s">
        <v>137</v>
      </c>
      <c r="AE6" s="292"/>
      <c r="AF6" s="292"/>
      <c r="AG6" s="289" t="s">
        <v>133</v>
      </c>
      <c r="AH6" s="289"/>
      <c r="AI6" s="289"/>
      <c r="AJ6" s="289"/>
      <c r="AK6" s="289"/>
      <c r="AL6" s="289"/>
      <c r="AM6" s="289"/>
      <c r="AN6" s="289"/>
      <c r="AO6" s="289"/>
      <c r="AP6" s="289"/>
      <c r="AQ6" s="289"/>
      <c r="AR6" s="289"/>
      <c r="AS6" s="44" t="s">
        <v>125</v>
      </c>
      <c r="AT6" s="292" t="s">
        <v>134</v>
      </c>
      <c r="AU6" s="292"/>
      <c r="AV6" s="292"/>
      <c r="AW6" s="292" t="s">
        <v>135</v>
      </c>
      <c r="AX6" s="292"/>
      <c r="AY6" s="292" t="s">
        <v>136</v>
      </c>
      <c r="AZ6" s="292"/>
      <c r="BA6" s="292"/>
      <c r="BB6" s="292"/>
      <c r="BC6" s="292"/>
      <c r="BD6" s="292"/>
      <c r="BE6" s="292"/>
      <c r="BF6" s="292"/>
      <c r="BG6" s="292"/>
      <c r="BH6" s="292"/>
      <c r="BI6" s="292"/>
      <c r="BJ6" s="293"/>
    </row>
    <row r="7" spans="1:62" s="46" customFormat="1" ht="159.75" customHeight="1" thickBot="1" x14ac:dyDescent="0.25">
      <c r="A7" s="47" t="s">
        <v>101</v>
      </c>
      <c r="B7" s="48" t="s">
        <v>1</v>
      </c>
      <c r="C7" s="48" t="s">
        <v>144</v>
      </c>
      <c r="D7" s="48" t="s">
        <v>2</v>
      </c>
      <c r="E7" s="48" t="s">
        <v>168</v>
      </c>
      <c r="F7" s="48" t="s">
        <v>3</v>
      </c>
      <c r="G7" s="48" t="s">
        <v>4</v>
      </c>
      <c r="H7" s="48" t="s">
        <v>5</v>
      </c>
      <c r="I7" s="48" t="s">
        <v>6</v>
      </c>
      <c r="J7" s="48" t="s">
        <v>146</v>
      </c>
      <c r="K7" s="48" t="s">
        <v>147</v>
      </c>
      <c r="L7" s="48" t="s">
        <v>148</v>
      </c>
      <c r="M7" s="48" t="s">
        <v>149</v>
      </c>
      <c r="N7" s="48" t="s">
        <v>150</v>
      </c>
      <c r="O7" s="48" t="s">
        <v>151</v>
      </c>
      <c r="P7" s="48" t="s">
        <v>152</v>
      </c>
      <c r="Q7" s="48" t="s">
        <v>153</v>
      </c>
      <c r="R7" s="48" t="s">
        <v>154</v>
      </c>
      <c r="S7" s="48" t="s">
        <v>155</v>
      </c>
      <c r="T7" s="48" t="s">
        <v>156</v>
      </c>
      <c r="U7" s="48" t="s">
        <v>157</v>
      </c>
      <c r="V7" s="48" t="s">
        <v>158</v>
      </c>
      <c r="W7" s="48" t="s">
        <v>159</v>
      </c>
      <c r="X7" s="48" t="s">
        <v>160</v>
      </c>
      <c r="Y7" s="48" t="s">
        <v>161</v>
      </c>
      <c r="Z7" s="48" t="s">
        <v>162</v>
      </c>
      <c r="AA7" s="48" t="s">
        <v>163</v>
      </c>
      <c r="AB7" s="48" t="s">
        <v>164</v>
      </c>
      <c r="AC7" s="48" t="s">
        <v>111</v>
      </c>
      <c r="AD7" s="48" t="s">
        <v>7</v>
      </c>
      <c r="AE7" s="48" t="s">
        <v>8</v>
      </c>
      <c r="AF7" s="48" t="s">
        <v>9</v>
      </c>
      <c r="AG7" s="48" t="s">
        <v>10</v>
      </c>
      <c r="AH7" s="48" t="s">
        <v>110</v>
      </c>
      <c r="AI7" s="48" t="s">
        <v>165</v>
      </c>
      <c r="AJ7" s="48" t="s">
        <v>184</v>
      </c>
      <c r="AK7" s="48" t="s">
        <v>185</v>
      </c>
      <c r="AL7" s="48" t="s">
        <v>171</v>
      </c>
      <c r="AM7" s="48" t="s">
        <v>172</v>
      </c>
      <c r="AN7" s="48" t="s">
        <v>173</v>
      </c>
      <c r="AO7" s="48" t="s">
        <v>174</v>
      </c>
      <c r="AP7" s="48" t="s">
        <v>175</v>
      </c>
      <c r="AQ7" s="48" t="s">
        <v>129</v>
      </c>
      <c r="AR7" s="48" t="s">
        <v>123</v>
      </c>
      <c r="AS7" s="48" t="s">
        <v>124</v>
      </c>
      <c r="AT7" s="48" t="s">
        <v>128</v>
      </c>
      <c r="AU7" s="48" t="s">
        <v>130</v>
      </c>
      <c r="AV7" s="48" t="s">
        <v>132</v>
      </c>
      <c r="AW7" s="48" t="s">
        <v>170</v>
      </c>
      <c r="AX7" s="48" t="s">
        <v>131</v>
      </c>
      <c r="AY7" s="48" t="s">
        <v>7</v>
      </c>
      <c r="AZ7" s="48" t="s">
        <v>8</v>
      </c>
      <c r="BA7" s="48" t="s">
        <v>9</v>
      </c>
      <c r="BB7" s="48" t="s">
        <v>192</v>
      </c>
      <c r="BC7" s="48" t="s">
        <v>169</v>
      </c>
      <c r="BD7" s="48" t="s">
        <v>100</v>
      </c>
      <c r="BE7" s="48" t="s">
        <v>11</v>
      </c>
      <c r="BF7" s="48" t="s">
        <v>99</v>
      </c>
      <c r="BG7" s="48" t="s">
        <v>12</v>
      </c>
      <c r="BH7" s="48" t="s">
        <v>13</v>
      </c>
      <c r="BI7" s="48" t="s">
        <v>104</v>
      </c>
      <c r="BJ7" s="49" t="s">
        <v>102</v>
      </c>
    </row>
    <row r="8" spans="1:62" ht="61.5" customHeight="1" x14ac:dyDescent="0.25">
      <c r="A8" s="265">
        <v>1</v>
      </c>
      <c r="B8" s="268" t="s">
        <v>444</v>
      </c>
      <c r="C8" s="271" t="s">
        <v>240</v>
      </c>
      <c r="D8" s="274" t="s">
        <v>241</v>
      </c>
      <c r="E8" s="274" t="s">
        <v>450</v>
      </c>
      <c r="F8" s="277" t="s">
        <v>189</v>
      </c>
      <c r="G8" s="82" t="s">
        <v>242</v>
      </c>
      <c r="H8" s="82" t="s">
        <v>219</v>
      </c>
      <c r="I8" s="83" t="s">
        <v>243</v>
      </c>
      <c r="J8" s="254" t="s">
        <v>98</v>
      </c>
      <c r="K8" s="254" t="s">
        <v>98</v>
      </c>
      <c r="L8" s="254" t="s">
        <v>98</v>
      </c>
      <c r="M8" s="254" t="s">
        <v>98</v>
      </c>
      <c r="N8" s="254" t="s">
        <v>98</v>
      </c>
      <c r="O8" s="254" t="s">
        <v>98</v>
      </c>
      <c r="P8" s="254" t="s">
        <v>98</v>
      </c>
      <c r="Q8" s="254" t="s">
        <v>113</v>
      </c>
      <c r="R8" s="254" t="s">
        <v>113</v>
      </c>
      <c r="S8" s="254" t="s">
        <v>98</v>
      </c>
      <c r="T8" s="254" t="s">
        <v>98</v>
      </c>
      <c r="U8" s="254" t="s">
        <v>98</v>
      </c>
      <c r="V8" s="254" t="s">
        <v>98</v>
      </c>
      <c r="W8" s="254" t="s">
        <v>98</v>
      </c>
      <c r="X8" s="254" t="s">
        <v>98</v>
      </c>
      <c r="Y8" s="254" t="s">
        <v>113</v>
      </c>
      <c r="Z8" s="254" t="s">
        <v>98</v>
      </c>
      <c r="AA8" s="254" t="s">
        <v>98</v>
      </c>
      <c r="AB8" s="254" t="s">
        <v>113</v>
      </c>
      <c r="AC8" s="257">
        <f>COUNTIF(J8:AB8,"SI")</f>
        <v>15</v>
      </c>
      <c r="AD8" s="260" t="s">
        <v>28</v>
      </c>
      <c r="AE8" s="250" t="str">
        <f>IF(AC8&lt;=5, "Moderado", IF(AC8&lt;=11,"Mayor","Catastrófico"))</f>
        <v>Catastrófico</v>
      </c>
      <c r="AF8" s="249" t="str">
        <f>IF(AND(AD8&lt;&gt;"",AE8&lt;&gt;""),VLOOKUP(AD8&amp;AE8,'No Eliminar'!$L$3:$M$27,2,FALSE),"")</f>
        <v>Extremo</v>
      </c>
      <c r="AG8" s="249" t="s">
        <v>98</v>
      </c>
      <c r="AH8" s="84" t="s">
        <v>255</v>
      </c>
      <c r="AI8" s="85" t="s">
        <v>139</v>
      </c>
      <c r="AJ8" s="85">
        <v>15</v>
      </c>
      <c r="AK8" s="85">
        <v>15</v>
      </c>
      <c r="AL8" s="85">
        <v>15</v>
      </c>
      <c r="AM8" s="85">
        <v>10</v>
      </c>
      <c r="AN8" s="85">
        <v>15</v>
      </c>
      <c r="AO8" s="85">
        <v>15</v>
      </c>
      <c r="AP8" s="85">
        <v>10</v>
      </c>
      <c r="AQ8" s="86">
        <f t="shared" ref="AQ8:AQ23" si="0">SUM(AJ8:AP8)</f>
        <v>95</v>
      </c>
      <c r="AR8" s="86" t="str">
        <f t="shared" ref="AR8:AR23" si="1">IF(AQ8&lt;=85, "Débil", IF(AQ8&lt;=95,"Moderado","Fuerte"))</f>
        <v>Moderado</v>
      </c>
      <c r="AS8" s="87" t="s">
        <v>126</v>
      </c>
      <c r="AT8" s="87" t="s">
        <v>21</v>
      </c>
      <c r="AU8" s="88">
        <f t="shared" ref="AU8:AU24" si="2">IF(AT8="Fuerte", 100, IF(AT8="Moderado",50, IF(AT8="Débil",0, "")))</f>
        <v>50</v>
      </c>
      <c r="AV8" s="88">
        <f t="shared" ref="AV8:AV23" si="3">AVERAGE(AQ8,AU8)</f>
        <v>72.5</v>
      </c>
      <c r="AW8" s="247">
        <f>AVERAGE(AV8:AV14)</f>
        <v>84.285714285714292</v>
      </c>
      <c r="AX8" s="248" t="str">
        <f>IF(AW8&lt;=50, "Débil", IF(AW8&lt;=99,"Moderado","Fuerte"))</f>
        <v>Moderado</v>
      </c>
      <c r="AY8" s="249" t="s">
        <v>25</v>
      </c>
      <c r="AZ8" s="250" t="str">
        <f t="shared" ref="AZ8" si="4">+AE8</f>
        <v>Catastrófico</v>
      </c>
      <c r="BA8" s="249" t="str">
        <f>IF(AND(AY8&lt;&gt;"",AZ8&lt;&gt;""),VLOOKUP(AY8&amp;AZ8,'No Eliminar'!$L3:$M27,2,FALSE),"")</f>
        <v>Extremo</v>
      </c>
      <c r="BB8" s="249" t="s">
        <v>143</v>
      </c>
      <c r="BC8" s="253" t="s">
        <v>261</v>
      </c>
      <c r="BD8" s="253" t="s">
        <v>262</v>
      </c>
      <c r="BE8" s="238" t="s">
        <v>263</v>
      </c>
      <c r="BF8" s="238" t="s">
        <v>190</v>
      </c>
      <c r="BG8" s="238" t="s">
        <v>205</v>
      </c>
      <c r="BH8" s="238" t="s">
        <v>206</v>
      </c>
      <c r="BI8" s="239" t="s">
        <v>446</v>
      </c>
      <c r="BJ8" s="242"/>
    </row>
    <row r="9" spans="1:62" ht="93" customHeight="1" x14ac:dyDescent="0.25">
      <c r="A9" s="266"/>
      <c r="B9" s="269"/>
      <c r="C9" s="272"/>
      <c r="D9" s="275"/>
      <c r="E9" s="275"/>
      <c r="F9" s="178"/>
      <c r="G9" s="60" t="s">
        <v>244</v>
      </c>
      <c r="H9" s="60" t="s">
        <v>245</v>
      </c>
      <c r="I9" s="59" t="s">
        <v>246</v>
      </c>
      <c r="J9" s="255"/>
      <c r="K9" s="255"/>
      <c r="L9" s="255"/>
      <c r="M9" s="255"/>
      <c r="N9" s="255"/>
      <c r="O9" s="255"/>
      <c r="P9" s="255"/>
      <c r="Q9" s="255"/>
      <c r="R9" s="255"/>
      <c r="S9" s="255"/>
      <c r="T9" s="255"/>
      <c r="U9" s="255"/>
      <c r="V9" s="255"/>
      <c r="W9" s="255"/>
      <c r="X9" s="255"/>
      <c r="Y9" s="255"/>
      <c r="Z9" s="255"/>
      <c r="AA9" s="255"/>
      <c r="AB9" s="255"/>
      <c r="AC9" s="258"/>
      <c r="AD9" s="261"/>
      <c r="AE9" s="251"/>
      <c r="AF9" s="181"/>
      <c r="AG9" s="181"/>
      <c r="AH9" s="54" t="s">
        <v>451</v>
      </c>
      <c r="AI9" s="57" t="s">
        <v>30</v>
      </c>
      <c r="AJ9" s="57">
        <v>15</v>
      </c>
      <c r="AK9" s="57">
        <v>15</v>
      </c>
      <c r="AL9" s="57">
        <v>15</v>
      </c>
      <c r="AM9" s="57">
        <v>15</v>
      </c>
      <c r="AN9" s="57">
        <v>15</v>
      </c>
      <c r="AO9" s="57">
        <v>15</v>
      </c>
      <c r="AP9" s="57">
        <v>10</v>
      </c>
      <c r="AQ9" s="51">
        <f t="shared" si="0"/>
        <v>100</v>
      </c>
      <c r="AR9" s="51" t="str">
        <f t="shared" si="1"/>
        <v>Fuerte</v>
      </c>
      <c r="AS9" s="43" t="s">
        <v>126</v>
      </c>
      <c r="AT9" s="43" t="s">
        <v>126</v>
      </c>
      <c r="AU9" s="50">
        <f t="shared" si="2"/>
        <v>100</v>
      </c>
      <c r="AV9" s="50">
        <f t="shared" si="3"/>
        <v>100</v>
      </c>
      <c r="AW9" s="236"/>
      <c r="AX9" s="169"/>
      <c r="AY9" s="181"/>
      <c r="AZ9" s="251"/>
      <c r="BA9" s="181"/>
      <c r="BB9" s="181"/>
      <c r="BC9" s="164"/>
      <c r="BD9" s="164"/>
      <c r="BE9" s="167"/>
      <c r="BF9" s="167"/>
      <c r="BG9" s="167"/>
      <c r="BH9" s="167"/>
      <c r="BI9" s="240"/>
      <c r="BJ9" s="243"/>
    </row>
    <row r="10" spans="1:62" ht="61.5" customHeight="1" x14ac:dyDescent="0.25">
      <c r="A10" s="266"/>
      <c r="B10" s="269"/>
      <c r="C10" s="272"/>
      <c r="D10" s="275"/>
      <c r="E10" s="275"/>
      <c r="F10" s="178"/>
      <c r="G10" s="60" t="s">
        <v>247</v>
      </c>
      <c r="H10" s="60" t="s">
        <v>248</v>
      </c>
      <c r="I10" s="59" t="s">
        <v>249</v>
      </c>
      <c r="J10" s="255"/>
      <c r="K10" s="255"/>
      <c r="L10" s="255"/>
      <c r="M10" s="255"/>
      <c r="N10" s="255"/>
      <c r="O10" s="255"/>
      <c r="P10" s="255"/>
      <c r="Q10" s="255"/>
      <c r="R10" s="255"/>
      <c r="S10" s="255"/>
      <c r="T10" s="255"/>
      <c r="U10" s="255"/>
      <c r="V10" s="255"/>
      <c r="W10" s="255"/>
      <c r="X10" s="255"/>
      <c r="Y10" s="255"/>
      <c r="Z10" s="255"/>
      <c r="AA10" s="255"/>
      <c r="AB10" s="255"/>
      <c r="AC10" s="258"/>
      <c r="AD10" s="261"/>
      <c r="AE10" s="251"/>
      <c r="AF10" s="181"/>
      <c r="AG10" s="181"/>
      <c r="AH10" s="54" t="s">
        <v>256</v>
      </c>
      <c r="AI10" s="57" t="s">
        <v>30</v>
      </c>
      <c r="AJ10" s="57">
        <v>15</v>
      </c>
      <c r="AK10" s="57">
        <v>15</v>
      </c>
      <c r="AL10" s="57">
        <v>15</v>
      </c>
      <c r="AM10" s="57">
        <v>15</v>
      </c>
      <c r="AN10" s="57">
        <v>15</v>
      </c>
      <c r="AO10" s="57">
        <v>15</v>
      </c>
      <c r="AP10" s="57">
        <v>10</v>
      </c>
      <c r="AQ10" s="51">
        <f t="shared" si="0"/>
        <v>100</v>
      </c>
      <c r="AR10" s="51" t="str">
        <f t="shared" si="1"/>
        <v>Fuerte</v>
      </c>
      <c r="AS10" s="43" t="s">
        <v>126</v>
      </c>
      <c r="AT10" s="43" t="s">
        <v>126</v>
      </c>
      <c r="AU10" s="50">
        <f t="shared" si="2"/>
        <v>100</v>
      </c>
      <c r="AV10" s="50">
        <f t="shared" si="3"/>
        <v>100</v>
      </c>
      <c r="AW10" s="236"/>
      <c r="AX10" s="169"/>
      <c r="AY10" s="181"/>
      <c r="AZ10" s="251"/>
      <c r="BA10" s="181"/>
      <c r="BB10" s="181"/>
      <c r="BC10" s="164"/>
      <c r="BD10" s="164"/>
      <c r="BE10" s="167"/>
      <c r="BF10" s="167"/>
      <c r="BG10" s="167"/>
      <c r="BH10" s="167"/>
      <c r="BI10" s="240"/>
      <c r="BJ10" s="243"/>
    </row>
    <row r="11" spans="1:62" ht="61.5" customHeight="1" x14ac:dyDescent="0.25">
      <c r="A11" s="266"/>
      <c r="B11" s="269"/>
      <c r="C11" s="272"/>
      <c r="D11" s="275"/>
      <c r="E11" s="275"/>
      <c r="F11" s="178"/>
      <c r="G11" s="185" t="s">
        <v>250</v>
      </c>
      <c r="H11" s="185" t="s">
        <v>194</v>
      </c>
      <c r="I11" s="245" t="s">
        <v>251</v>
      </c>
      <c r="J11" s="255"/>
      <c r="K11" s="255"/>
      <c r="L11" s="255"/>
      <c r="M11" s="255"/>
      <c r="N11" s="255"/>
      <c r="O11" s="255"/>
      <c r="P11" s="255"/>
      <c r="Q11" s="255"/>
      <c r="R11" s="255"/>
      <c r="S11" s="255"/>
      <c r="T11" s="255"/>
      <c r="U11" s="255"/>
      <c r="V11" s="255"/>
      <c r="W11" s="255"/>
      <c r="X11" s="255"/>
      <c r="Y11" s="255"/>
      <c r="Z11" s="255"/>
      <c r="AA11" s="255"/>
      <c r="AB11" s="255"/>
      <c r="AC11" s="258"/>
      <c r="AD11" s="261"/>
      <c r="AE11" s="251"/>
      <c r="AF11" s="181"/>
      <c r="AG11" s="181"/>
      <c r="AH11" s="54" t="s">
        <v>257</v>
      </c>
      <c r="AI11" s="57" t="s">
        <v>139</v>
      </c>
      <c r="AJ11" s="57">
        <v>15</v>
      </c>
      <c r="AK11" s="57">
        <v>15</v>
      </c>
      <c r="AL11" s="57">
        <v>15</v>
      </c>
      <c r="AM11" s="57">
        <v>10</v>
      </c>
      <c r="AN11" s="57">
        <v>15</v>
      </c>
      <c r="AO11" s="57">
        <v>15</v>
      </c>
      <c r="AP11" s="57">
        <v>10</v>
      </c>
      <c r="AQ11" s="51">
        <f t="shared" si="0"/>
        <v>95</v>
      </c>
      <c r="AR11" s="51" t="str">
        <f t="shared" si="1"/>
        <v>Moderado</v>
      </c>
      <c r="AS11" s="43" t="s">
        <v>126</v>
      </c>
      <c r="AT11" s="43" t="s">
        <v>21</v>
      </c>
      <c r="AU11" s="50">
        <f t="shared" si="2"/>
        <v>50</v>
      </c>
      <c r="AV11" s="50">
        <f t="shared" si="3"/>
        <v>72.5</v>
      </c>
      <c r="AW11" s="236"/>
      <c r="AX11" s="169"/>
      <c r="AY11" s="181"/>
      <c r="AZ11" s="251"/>
      <c r="BA11" s="181"/>
      <c r="BB11" s="181"/>
      <c r="BC11" s="164"/>
      <c r="BD11" s="164"/>
      <c r="BE11" s="167"/>
      <c r="BF11" s="167"/>
      <c r="BG11" s="167"/>
      <c r="BH11" s="167"/>
      <c r="BI11" s="240"/>
      <c r="BJ11" s="243"/>
    </row>
    <row r="12" spans="1:62" ht="61.5" customHeight="1" x14ac:dyDescent="0.25">
      <c r="A12" s="266"/>
      <c r="B12" s="269"/>
      <c r="C12" s="272"/>
      <c r="D12" s="275"/>
      <c r="E12" s="275"/>
      <c r="F12" s="178"/>
      <c r="G12" s="185"/>
      <c r="H12" s="185"/>
      <c r="I12" s="245"/>
      <c r="J12" s="255"/>
      <c r="K12" s="255"/>
      <c r="L12" s="255"/>
      <c r="M12" s="255"/>
      <c r="N12" s="255"/>
      <c r="O12" s="255"/>
      <c r="P12" s="255"/>
      <c r="Q12" s="255"/>
      <c r="R12" s="255"/>
      <c r="S12" s="255"/>
      <c r="T12" s="255"/>
      <c r="U12" s="255"/>
      <c r="V12" s="255"/>
      <c r="W12" s="255"/>
      <c r="X12" s="255"/>
      <c r="Y12" s="255"/>
      <c r="Z12" s="255"/>
      <c r="AA12" s="255"/>
      <c r="AB12" s="255"/>
      <c r="AC12" s="258"/>
      <c r="AD12" s="261"/>
      <c r="AE12" s="251"/>
      <c r="AF12" s="181"/>
      <c r="AG12" s="181"/>
      <c r="AH12" s="54" t="s">
        <v>258</v>
      </c>
      <c r="AI12" s="57" t="s">
        <v>139</v>
      </c>
      <c r="AJ12" s="57">
        <v>15</v>
      </c>
      <c r="AK12" s="57">
        <v>15</v>
      </c>
      <c r="AL12" s="57">
        <v>15</v>
      </c>
      <c r="AM12" s="57">
        <v>10</v>
      </c>
      <c r="AN12" s="57">
        <v>15</v>
      </c>
      <c r="AO12" s="57">
        <v>15</v>
      </c>
      <c r="AP12" s="57">
        <v>10</v>
      </c>
      <c r="AQ12" s="51">
        <f t="shared" si="0"/>
        <v>95</v>
      </c>
      <c r="AR12" s="51" t="str">
        <f t="shared" si="1"/>
        <v>Moderado</v>
      </c>
      <c r="AS12" s="43" t="s">
        <v>21</v>
      </c>
      <c r="AT12" s="43" t="s">
        <v>21</v>
      </c>
      <c r="AU12" s="50">
        <f t="shared" si="2"/>
        <v>50</v>
      </c>
      <c r="AV12" s="50">
        <f t="shared" si="3"/>
        <v>72.5</v>
      </c>
      <c r="AW12" s="236"/>
      <c r="AX12" s="169"/>
      <c r="AY12" s="181"/>
      <c r="AZ12" s="251"/>
      <c r="BA12" s="181"/>
      <c r="BB12" s="181"/>
      <c r="BC12" s="164"/>
      <c r="BD12" s="164"/>
      <c r="BE12" s="167"/>
      <c r="BF12" s="167"/>
      <c r="BG12" s="167"/>
      <c r="BH12" s="167"/>
      <c r="BI12" s="240"/>
      <c r="BJ12" s="243"/>
    </row>
    <row r="13" spans="1:62" ht="73.5" customHeight="1" x14ac:dyDescent="0.25">
      <c r="A13" s="266"/>
      <c r="B13" s="269"/>
      <c r="C13" s="272"/>
      <c r="D13" s="275"/>
      <c r="E13" s="275"/>
      <c r="F13" s="178"/>
      <c r="G13" s="185" t="s">
        <v>252</v>
      </c>
      <c r="H13" s="185" t="s">
        <v>253</v>
      </c>
      <c r="I13" s="245" t="s">
        <v>254</v>
      </c>
      <c r="J13" s="255"/>
      <c r="K13" s="255"/>
      <c r="L13" s="255"/>
      <c r="M13" s="255"/>
      <c r="N13" s="255"/>
      <c r="O13" s="255"/>
      <c r="P13" s="255"/>
      <c r="Q13" s="255"/>
      <c r="R13" s="255"/>
      <c r="S13" s="255"/>
      <c r="T13" s="255"/>
      <c r="U13" s="255"/>
      <c r="V13" s="255"/>
      <c r="W13" s="255"/>
      <c r="X13" s="255"/>
      <c r="Y13" s="255"/>
      <c r="Z13" s="255"/>
      <c r="AA13" s="255"/>
      <c r="AB13" s="255"/>
      <c r="AC13" s="258"/>
      <c r="AD13" s="261"/>
      <c r="AE13" s="251"/>
      <c r="AF13" s="181"/>
      <c r="AG13" s="181"/>
      <c r="AH13" s="54" t="s">
        <v>259</v>
      </c>
      <c r="AI13" s="57" t="s">
        <v>139</v>
      </c>
      <c r="AJ13" s="55">
        <v>15</v>
      </c>
      <c r="AK13" s="55">
        <v>15</v>
      </c>
      <c r="AL13" s="55">
        <v>15</v>
      </c>
      <c r="AM13" s="55">
        <v>10</v>
      </c>
      <c r="AN13" s="55">
        <v>15</v>
      </c>
      <c r="AO13" s="55">
        <v>15</v>
      </c>
      <c r="AP13" s="55">
        <v>10</v>
      </c>
      <c r="AQ13" s="51">
        <f t="shared" si="0"/>
        <v>95</v>
      </c>
      <c r="AR13" s="51" t="str">
        <f t="shared" si="1"/>
        <v>Moderado</v>
      </c>
      <c r="AS13" s="43" t="s">
        <v>126</v>
      </c>
      <c r="AT13" s="43" t="s">
        <v>21</v>
      </c>
      <c r="AU13" s="50">
        <f t="shared" si="2"/>
        <v>50</v>
      </c>
      <c r="AV13" s="50">
        <f t="shared" si="3"/>
        <v>72.5</v>
      </c>
      <c r="AW13" s="236"/>
      <c r="AX13" s="169"/>
      <c r="AY13" s="181"/>
      <c r="AZ13" s="251"/>
      <c r="BA13" s="181"/>
      <c r="BB13" s="181"/>
      <c r="BC13" s="164"/>
      <c r="BD13" s="164"/>
      <c r="BE13" s="167"/>
      <c r="BF13" s="167"/>
      <c r="BG13" s="167"/>
      <c r="BH13" s="167"/>
      <c r="BI13" s="240"/>
      <c r="BJ13" s="243"/>
    </row>
    <row r="14" spans="1:62" ht="92.25" customHeight="1" thickBot="1" x14ac:dyDescent="0.3">
      <c r="A14" s="267"/>
      <c r="B14" s="270"/>
      <c r="C14" s="273"/>
      <c r="D14" s="276"/>
      <c r="E14" s="276"/>
      <c r="F14" s="142"/>
      <c r="G14" s="162"/>
      <c r="H14" s="162"/>
      <c r="I14" s="246"/>
      <c r="J14" s="256"/>
      <c r="K14" s="256"/>
      <c r="L14" s="256"/>
      <c r="M14" s="256"/>
      <c r="N14" s="256"/>
      <c r="O14" s="256"/>
      <c r="P14" s="256"/>
      <c r="Q14" s="256"/>
      <c r="R14" s="256"/>
      <c r="S14" s="256"/>
      <c r="T14" s="256"/>
      <c r="U14" s="256"/>
      <c r="V14" s="256"/>
      <c r="W14" s="256"/>
      <c r="X14" s="256"/>
      <c r="Y14" s="256"/>
      <c r="Z14" s="256"/>
      <c r="AA14" s="256"/>
      <c r="AB14" s="256"/>
      <c r="AC14" s="259"/>
      <c r="AD14" s="262"/>
      <c r="AE14" s="252"/>
      <c r="AF14" s="158"/>
      <c r="AG14" s="158"/>
      <c r="AH14" s="89" t="s">
        <v>260</v>
      </c>
      <c r="AI14" s="90" t="s">
        <v>30</v>
      </c>
      <c r="AJ14" s="74">
        <v>15</v>
      </c>
      <c r="AK14" s="74">
        <v>15</v>
      </c>
      <c r="AL14" s="74">
        <v>15</v>
      </c>
      <c r="AM14" s="74">
        <v>15</v>
      </c>
      <c r="AN14" s="74">
        <v>15</v>
      </c>
      <c r="AO14" s="74">
        <v>15</v>
      </c>
      <c r="AP14" s="74">
        <v>10</v>
      </c>
      <c r="AQ14" s="75">
        <f t="shared" si="0"/>
        <v>100</v>
      </c>
      <c r="AR14" s="75" t="str">
        <f t="shared" si="1"/>
        <v>Fuerte</v>
      </c>
      <c r="AS14" s="76" t="s">
        <v>126</v>
      </c>
      <c r="AT14" s="76" t="s">
        <v>126</v>
      </c>
      <c r="AU14" s="77">
        <f t="shared" si="2"/>
        <v>100</v>
      </c>
      <c r="AV14" s="77">
        <f t="shared" si="3"/>
        <v>100</v>
      </c>
      <c r="AW14" s="237"/>
      <c r="AX14" s="156"/>
      <c r="AY14" s="158"/>
      <c r="AZ14" s="252"/>
      <c r="BA14" s="158"/>
      <c r="BB14" s="158"/>
      <c r="BC14" s="165"/>
      <c r="BD14" s="165"/>
      <c r="BE14" s="168"/>
      <c r="BF14" s="168"/>
      <c r="BG14" s="168"/>
      <c r="BH14" s="168"/>
      <c r="BI14" s="241"/>
      <c r="BJ14" s="244"/>
    </row>
    <row r="15" spans="1:62" ht="61.5" customHeight="1" thickTop="1" x14ac:dyDescent="0.25">
      <c r="A15" s="307">
        <v>2</v>
      </c>
      <c r="B15" s="277" t="s">
        <v>283</v>
      </c>
      <c r="C15" s="310" t="s">
        <v>425</v>
      </c>
      <c r="D15" s="311" t="s">
        <v>284</v>
      </c>
      <c r="E15" s="311" t="s">
        <v>285</v>
      </c>
      <c r="F15" s="277" t="s">
        <v>189</v>
      </c>
      <c r="G15" s="133" t="s">
        <v>286</v>
      </c>
      <c r="H15" s="132" t="s">
        <v>287</v>
      </c>
      <c r="I15" s="132" t="s">
        <v>288</v>
      </c>
      <c r="J15" s="238" t="s">
        <v>98</v>
      </c>
      <c r="K15" s="238" t="s">
        <v>98</v>
      </c>
      <c r="L15" s="238" t="s">
        <v>98</v>
      </c>
      <c r="M15" s="238" t="s">
        <v>113</v>
      </c>
      <c r="N15" s="238" t="s">
        <v>98</v>
      </c>
      <c r="O15" s="238" t="s">
        <v>113</v>
      </c>
      <c r="P15" s="238" t="s">
        <v>98</v>
      </c>
      <c r="Q15" s="238" t="s">
        <v>113</v>
      </c>
      <c r="R15" s="238" t="s">
        <v>98</v>
      </c>
      <c r="S15" s="238" t="s">
        <v>98</v>
      </c>
      <c r="T15" s="238" t="s">
        <v>98</v>
      </c>
      <c r="U15" s="238" t="s">
        <v>98</v>
      </c>
      <c r="V15" s="238" t="s">
        <v>98</v>
      </c>
      <c r="W15" s="238" t="s">
        <v>98</v>
      </c>
      <c r="X15" s="238" t="s">
        <v>98</v>
      </c>
      <c r="Y15" s="238" t="s">
        <v>113</v>
      </c>
      <c r="Z15" s="238" t="s">
        <v>98</v>
      </c>
      <c r="AA15" s="238" t="s">
        <v>98</v>
      </c>
      <c r="AB15" s="238" t="s">
        <v>113</v>
      </c>
      <c r="AC15" s="312">
        <f>COUNTIF(J15:AB15, "SI")</f>
        <v>14</v>
      </c>
      <c r="AD15" s="313" t="s">
        <v>17</v>
      </c>
      <c r="AE15" s="277" t="str">
        <f>IF(AC15&lt;=5, "Moderado", IF(AC15&lt;=11,"Mayor","Catastrófico"))</f>
        <v>Catastrófico</v>
      </c>
      <c r="AF15" s="277" t="str">
        <f>IF(AND(AD15&lt;&gt;"",AE15&lt;&gt;""),VLOOKUP(AD15&amp;AE15,'No Eliminar'!$L$3:$M$27,2,FALSE),"")</f>
        <v>Extremo</v>
      </c>
      <c r="AG15" s="277" t="s">
        <v>98</v>
      </c>
      <c r="AH15" s="107" t="s">
        <v>289</v>
      </c>
      <c r="AI15" s="130" t="s">
        <v>30</v>
      </c>
      <c r="AJ15" s="131">
        <v>15</v>
      </c>
      <c r="AK15" s="131">
        <v>15</v>
      </c>
      <c r="AL15" s="131">
        <v>15</v>
      </c>
      <c r="AM15" s="131">
        <v>15</v>
      </c>
      <c r="AN15" s="131">
        <v>15</v>
      </c>
      <c r="AO15" s="131">
        <v>15</v>
      </c>
      <c r="AP15" s="131">
        <v>10</v>
      </c>
      <c r="AQ15" s="86">
        <f t="shared" si="0"/>
        <v>100</v>
      </c>
      <c r="AR15" s="86" t="str">
        <f>IF(AQ15&lt;=85, "Débil", IF(AQ15&lt;=95,"Moderado","Fuerte"))</f>
        <v>Fuerte</v>
      </c>
      <c r="AS15" s="87" t="s">
        <v>126</v>
      </c>
      <c r="AT15" s="87" t="s">
        <v>126</v>
      </c>
      <c r="AU15" s="86">
        <f>IF(AT15="Fuerte", 100, IF(AT15="Moderado",50, IF(AT15="Débil",0, "")))</f>
        <v>100</v>
      </c>
      <c r="AV15" s="86">
        <f>AVERAGE(AQ15,AU15)</f>
        <v>100</v>
      </c>
      <c r="AW15" s="316">
        <f>AVERAGE(AV15:AV18)</f>
        <v>98.75</v>
      </c>
      <c r="AX15" s="312" t="str">
        <f>IF(AW15&lt;=50, "Débil", IF(AW15&lt;=99,"Moderado","Fuerte"))</f>
        <v>Moderado</v>
      </c>
      <c r="AY15" s="277" t="s">
        <v>290</v>
      </c>
      <c r="AZ15" s="249" t="str">
        <f>+AE15</f>
        <v>Catastrófico</v>
      </c>
      <c r="BA15" s="277" t="str">
        <f>IF(AND(AY15&lt;&gt;"",AZ15&lt;&gt;""),VLOOKUP(AY15&amp;AZ15,'No Eliminar'!L$3:M$27,2,FALSE),"")</f>
        <v>Extremo</v>
      </c>
      <c r="BB15" s="277" t="s">
        <v>143</v>
      </c>
      <c r="BC15" s="253" t="s">
        <v>291</v>
      </c>
      <c r="BD15" s="314" t="s">
        <v>292</v>
      </c>
      <c r="BE15" s="238" t="s">
        <v>293</v>
      </c>
      <c r="BF15" s="238" t="s">
        <v>190</v>
      </c>
      <c r="BG15" s="238" t="s">
        <v>440</v>
      </c>
      <c r="BH15" s="238" t="s">
        <v>206</v>
      </c>
      <c r="BI15" s="315" t="s">
        <v>294</v>
      </c>
      <c r="BJ15" s="277" t="s">
        <v>295</v>
      </c>
    </row>
    <row r="16" spans="1:62" ht="61.5" customHeight="1" x14ac:dyDescent="0.25">
      <c r="A16" s="308"/>
      <c r="B16" s="178"/>
      <c r="C16" s="185"/>
      <c r="D16" s="187"/>
      <c r="E16" s="187"/>
      <c r="F16" s="178"/>
      <c r="G16" s="134" t="s">
        <v>296</v>
      </c>
      <c r="H16" s="124" t="s">
        <v>297</v>
      </c>
      <c r="I16" s="124" t="s">
        <v>288</v>
      </c>
      <c r="J16" s="167"/>
      <c r="K16" s="167"/>
      <c r="L16" s="167"/>
      <c r="M16" s="167"/>
      <c r="N16" s="167"/>
      <c r="O16" s="167"/>
      <c r="P16" s="167"/>
      <c r="Q16" s="167"/>
      <c r="R16" s="167"/>
      <c r="S16" s="167"/>
      <c r="T16" s="167"/>
      <c r="U16" s="167"/>
      <c r="V16" s="167"/>
      <c r="W16" s="167"/>
      <c r="X16" s="167"/>
      <c r="Y16" s="167"/>
      <c r="Z16" s="167"/>
      <c r="AA16" s="167"/>
      <c r="AB16" s="167"/>
      <c r="AC16" s="230"/>
      <c r="AD16" s="171"/>
      <c r="AE16" s="178"/>
      <c r="AF16" s="178"/>
      <c r="AG16" s="178"/>
      <c r="AH16" s="65" t="s">
        <v>298</v>
      </c>
      <c r="AI16" s="126" t="s">
        <v>30</v>
      </c>
      <c r="AJ16" s="121">
        <v>15</v>
      </c>
      <c r="AK16" s="121">
        <v>15</v>
      </c>
      <c r="AL16" s="121">
        <v>15</v>
      </c>
      <c r="AM16" s="121">
        <v>10</v>
      </c>
      <c r="AN16" s="121">
        <v>15</v>
      </c>
      <c r="AO16" s="121">
        <v>15</v>
      </c>
      <c r="AP16" s="121">
        <v>10</v>
      </c>
      <c r="AQ16" s="136">
        <f t="shared" si="0"/>
        <v>95</v>
      </c>
      <c r="AR16" s="136" t="str">
        <f t="shared" ref="AR16:AR18" si="5">IF(AQ16&lt;=85, "Débil", IF(AQ16&lt;=95,"Moderado","Fuerte"))</f>
        <v>Moderado</v>
      </c>
      <c r="AS16" s="68" t="s">
        <v>126</v>
      </c>
      <c r="AT16" s="68" t="s">
        <v>126</v>
      </c>
      <c r="AU16" s="136">
        <f t="shared" ref="AU16:AU18" si="6">IF(AT16="Fuerte", 100, IF(AT16="Moderado",50, IF(AT16="Débil",0, "")))</f>
        <v>100</v>
      </c>
      <c r="AV16" s="136">
        <f t="shared" ref="AV16:AV18" si="7">AVERAGE(AQ16,AU16)</f>
        <v>97.5</v>
      </c>
      <c r="AW16" s="317"/>
      <c r="AX16" s="230"/>
      <c r="AY16" s="178"/>
      <c r="AZ16" s="181"/>
      <c r="BA16" s="178"/>
      <c r="BB16" s="178"/>
      <c r="BC16" s="164"/>
      <c r="BD16" s="173"/>
      <c r="BE16" s="167"/>
      <c r="BF16" s="167"/>
      <c r="BG16" s="167"/>
      <c r="BH16" s="167"/>
      <c r="BI16" s="176"/>
      <c r="BJ16" s="178"/>
    </row>
    <row r="17" spans="1:62" ht="73.5" customHeight="1" x14ac:dyDescent="0.25">
      <c r="A17" s="308"/>
      <c r="B17" s="178"/>
      <c r="C17" s="185"/>
      <c r="D17" s="187"/>
      <c r="E17" s="187"/>
      <c r="F17" s="178"/>
      <c r="G17" s="134" t="s">
        <v>296</v>
      </c>
      <c r="H17" s="124" t="s">
        <v>297</v>
      </c>
      <c r="I17" s="124" t="s">
        <v>288</v>
      </c>
      <c r="J17" s="167"/>
      <c r="K17" s="167"/>
      <c r="L17" s="167"/>
      <c r="M17" s="167"/>
      <c r="N17" s="167"/>
      <c r="O17" s="167"/>
      <c r="P17" s="167"/>
      <c r="Q17" s="167"/>
      <c r="R17" s="167"/>
      <c r="S17" s="167"/>
      <c r="T17" s="167"/>
      <c r="U17" s="167"/>
      <c r="V17" s="167"/>
      <c r="W17" s="167"/>
      <c r="X17" s="167"/>
      <c r="Y17" s="167"/>
      <c r="Z17" s="167"/>
      <c r="AA17" s="167"/>
      <c r="AB17" s="167"/>
      <c r="AC17" s="230"/>
      <c r="AD17" s="171"/>
      <c r="AE17" s="178"/>
      <c r="AF17" s="178"/>
      <c r="AG17" s="178"/>
      <c r="AH17" s="65" t="s">
        <v>299</v>
      </c>
      <c r="AI17" s="126" t="s">
        <v>30</v>
      </c>
      <c r="AJ17" s="121">
        <v>15</v>
      </c>
      <c r="AK17" s="121">
        <v>15</v>
      </c>
      <c r="AL17" s="121">
        <v>15</v>
      </c>
      <c r="AM17" s="121">
        <v>15</v>
      </c>
      <c r="AN17" s="121">
        <v>15</v>
      </c>
      <c r="AO17" s="121">
        <v>15</v>
      </c>
      <c r="AP17" s="121">
        <v>10</v>
      </c>
      <c r="AQ17" s="136">
        <f t="shared" si="0"/>
        <v>100</v>
      </c>
      <c r="AR17" s="136" t="str">
        <f t="shared" si="5"/>
        <v>Fuerte</v>
      </c>
      <c r="AS17" s="68" t="s">
        <v>126</v>
      </c>
      <c r="AT17" s="68" t="s">
        <v>126</v>
      </c>
      <c r="AU17" s="136">
        <f t="shared" si="6"/>
        <v>100</v>
      </c>
      <c r="AV17" s="136">
        <f t="shared" si="7"/>
        <v>100</v>
      </c>
      <c r="AW17" s="317"/>
      <c r="AX17" s="230"/>
      <c r="AY17" s="178"/>
      <c r="AZ17" s="181"/>
      <c r="BA17" s="178"/>
      <c r="BB17" s="178"/>
      <c r="BC17" s="164"/>
      <c r="BD17" s="173"/>
      <c r="BE17" s="167"/>
      <c r="BF17" s="167"/>
      <c r="BG17" s="167"/>
      <c r="BH17" s="167"/>
      <c r="BI17" s="176"/>
      <c r="BJ17" s="178"/>
    </row>
    <row r="18" spans="1:62" ht="92.25" customHeight="1" thickBot="1" x14ac:dyDescent="0.3">
      <c r="A18" s="309"/>
      <c r="B18" s="142"/>
      <c r="C18" s="162"/>
      <c r="D18" s="188"/>
      <c r="E18" s="188"/>
      <c r="F18" s="142"/>
      <c r="G18" s="135" t="s">
        <v>296</v>
      </c>
      <c r="H18" s="125" t="s">
        <v>297</v>
      </c>
      <c r="I18" s="125" t="s">
        <v>288</v>
      </c>
      <c r="J18" s="168"/>
      <c r="K18" s="168"/>
      <c r="L18" s="168"/>
      <c r="M18" s="168"/>
      <c r="N18" s="168"/>
      <c r="O18" s="168"/>
      <c r="P18" s="168"/>
      <c r="Q18" s="168"/>
      <c r="R18" s="168"/>
      <c r="S18" s="168"/>
      <c r="T18" s="168"/>
      <c r="U18" s="168"/>
      <c r="V18" s="168"/>
      <c r="W18" s="168"/>
      <c r="X18" s="168"/>
      <c r="Y18" s="168"/>
      <c r="Z18" s="168"/>
      <c r="AA18" s="168"/>
      <c r="AB18" s="168"/>
      <c r="AC18" s="231"/>
      <c r="AD18" s="152"/>
      <c r="AE18" s="142" t="s">
        <v>29</v>
      </c>
      <c r="AF18" s="142"/>
      <c r="AG18" s="142" t="s">
        <v>98</v>
      </c>
      <c r="AH18" s="73" t="s">
        <v>300</v>
      </c>
      <c r="AI18" s="127" t="s">
        <v>30</v>
      </c>
      <c r="AJ18" s="122">
        <v>15</v>
      </c>
      <c r="AK18" s="122">
        <v>15</v>
      </c>
      <c r="AL18" s="122">
        <v>15</v>
      </c>
      <c r="AM18" s="122">
        <v>15</v>
      </c>
      <c r="AN18" s="122">
        <v>15</v>
      </c>
      <c r="AO18" s="122">
        <v>15</v>
      </c>
      <c r="AP18" s="122">
        <v>5</v>
      </c>
      <c r="AQ18" s="137">
        <f t="shared" si="0"/>
        <v>95</v>
      </c>
      <c r="AR18" s="137" t="str">
        <f t="shared" si="5"/>
        <v>Moderado</v>
      </c>
      <c r="AS18" s="109" t="s">
        <v>126</v>
      </c>
      <c r="AT18" s="109" t="s">
        <v>126</v>
      </c>
      <c r="AU18" s="137">
        <f t="shared" si="6"/>
        <v>100</v>
      </c>
      <c r="AV18" s="137">
        <f t="shared" si="7"/>
        <v>97.5</v>
      </c>
      <c r="AW18" s="318"/>
      <c r="AX18" s="231"/>
      <c r="AY18" s="142"/>
      <c r="AZ18" s="158"/>
      <c r="BA18" s="142"/>
      <c r="BB18" s="142"/>
      <c r="BC18" s="165"/>
      <c r="BD18" s="174"/>
      <c r="BE18" s="168"/>
      <c r="BF18" s="168"/>
      <c r="BG18" s="168"/>
      <c r="BH18" s="168"/>
      <c r="BI18" s="177"/>
      <c r="BJ18" s="142"/>
    </row>
    <row r="19" spans="1:62" ht="72" customHeight="1" thickTop="1" x14ac:dyDescent="0.25">
      <c r="A19" s="301">
        <v>3</v>
      </c>
      <c r="B19" s="299" t="s">
        <v>264</v>
      </c>
      <c r="C19" s="300" t="s">
        <v>265</v>
      </c>
      <c r="D19" s="296" t="s">
        <v>266</v>
      </c>
      <c r="E19" s="305" t="s">
        <v>267</v>
      </c>
      <c r="F19" s="280" t="s">
        <v>189</v>
      </c>
      <c r="G19" s="79" t="s">
        <v>252</v>
      </c>
      <c r="H19" s="80" t="s">
        <v>277</v>
      </c>
      <c r="I19" s="80" t="s">
        <v>268</v>
      </c>
      <c r="J19" s="255" t="s">
        <v>98</v>
      </c>
      <c r="K19" s="255" t="s">
        <v>98</v>
      </c>
      <c r="L19" s="255" t="s">
        <v>98</v>
      </c>
      <c r="M19" s="255" t="s">
        <v>98</v>
      </c>
      <c r="N19" s="255" t="s">
        <v>98</v>
      </c>
      <c r="O19" s="255" t="s">
        <v>98</v>
      </c>
      <c r="P19" s="255" t="s">
        <v>98</v>
      </c>
      <c r="Q19" s="255" t="s">
        <v>98</v>
      </c>
      <c r="R19" s="255" t="s">
        <v>98</v>
      </c>
      <c r="S19" s="255" t="s">
        <v>98</v>
      </c>
      <c r="T19" s="255" t="s">
        <v>98</v>
      </c>
      <c r="U19" s="255" t="s">
        <v>98</v>
      </c>
      <c r="V19" s="255" t="s">
        <v>98</v>
      </c>
      <c r="W19" s="255" t="s">
        <v>98</v>
      </c>
      <c r="X19" s="255" t="s">
        <v>98</v>
      </c>
      <c r="Y19" s="255" t="s">
        <v>113</v>
      </c>
      <c r="Z19" s="255" t="s">
        <v>98</v>
      </c>
      <c r="AA19" s="255" t="s">
        <v>98</v>
      </c>
      <c r="AB19" s="255" t="s">
        <v>113</v>
      </c>
      <c r="AC19" s="258">
        <f>COUNTIF(J19:AB19,"SI")</f>
        <v>17</v>
      </c>
      <c r="AD19" s="261" t="s">
        <v>114</v>
      </c>
      <c r="AE19" s="251" t="str">
        <f>IF(AC19&lt;=5, "Moderado", IF(AC19&lt;=11,"Mayor","Catastrófico"))</f>
        <v>Catastrófico</v>
      </c>
      <c r="AF19" s="181" t="str">
        <f>IF(AND(AD19&lt;&gt;"",AE19&lt;&gt;""),VLOOKUP(AD19&amp;AE19,'No Eliminar'!$L$3:$M$27,2,FALSE),"")</f>
        <v>Extremo</v>
      </c>
      <c r="AG19" s="181" t="s">
        <v>98</v>
      </c>
      <c r="AH19" s="66" t="s">
        <v>442</v>
      </c>
      <c r="AI19" s="81" t="s">
        <v>30</v>
      </c>
      <c r="AJ19" s="81">
        <v>15</v>
      </c>
      <c r="AK19" s="81">
        <v>15</v>
      </c>
      <c r="AL19" s="81">
        <v>15</v>
      </c>
      <c r="AM19" s="81">
        <v>15</v>
      </c>
      <c r="AN19" s="81">
        <v>15</v>
      </c>
      <c r="AO19" s="81">
        <v>0</v>
      </c>
      <c r="AP19" s="81">
        <v>10</v>
      </c>
      <c r="AQ19" s="67">
        <f t="shared" si="0"/>
        <v>85</v>
      </c>
      <c r="AR19" s="67" t="str">
        <f t="shared" si="1"/>
        <v>Débil</v>
      </c>
      <c r="AS19" s="68" t="s">
        <v>127</v>
      </c>
      <c r="AT19" s="68" t="s">
        <v>127</v>
      </c>
      <c r="AU19" s="69">
        <f t="shared" si="2"/>
        <v>0</v>
      </c>
      <c r="AV19" s="69">
        <f t="shared" si="3"/>
        <v>42.5</v>
      </c>
      <c r="AW19" s="283">
        <f>AVERAGE(AV19:AV23)</f>
        <v>78</v>
      </c>
      <c r="AX19" s="281" t="str">
        <f>IF(AW19&lt;=50, "Débil", IF(AW19&lt;=99,"Moderado","Fuerte"))</f>
        <v>Moderado</v>
      </c>
      <c r="AY19" s="181" t="s">
        <v>114</v>
      </c>
      <c r="AZ19" s="251" t="str">
        <f t="shared" ref="AZ19" si="8">+AE19</f>
        <v>Catastrófico</v>
      </c>
      <c r="BA19" s="181" t="str">
        <f>IF(AND(AY8&lt;&gt;"",AZ8&lt;&gt;""),VLOOKUP(AY8&amp;AZ8,'No Eliminar'!$L3:$M27,2,FALSE),"")</f>
        <v>Extremo</v>
      </c>
      <c r="BB19" s="181" t="s">
        <v>143</v>
      </c>
      <c r="BC19" s="306" t="s">
        <v>281</v>
      </c>
      <c r="BD19" s="306" t="s">
        <v>452</v>
      </c>
      <c r="BE19" s="190" t="s">
        <v>282</v>
      </c>
      <c r="BF19" s="282" t="s">
        <v>190</v>
      </c>
      <c r="BG19" s="282" t="s">
        <v>205</v>
      </c>
      <c r="BH19" s="282" t="s">
        <v>206</v>
      </c>
      <c r="BI19" s="264" t="s">
        <v>447</v>
      </c>
      <c r="BJ19" s="263"/>
    </row>
    <row r="20" spans="1:62" ht="61.5" customHeight="1" x14ac:dyDescent="0.25">
      <c r="A20" s="266"/>
      <c r="B20" s="269"/>
      <c r="C20" s="272"/>
      <c r="D20" s="275"/>
      <c r="E20" s="187"/>
      <c r="F20" s="178"/>
      <c r="G20" s="59" t="s">
        <v>269</v>
      </c>
      <c r="H20" s="60" t="s">
        <v>270</v>
      </c>
      <c r="I20" s="60" t="s">
        <v>271</v>
      </c>
      <c r="J20" s="255"/>
      <c r="K20" s="255"/>
      <c r="L20" s="255"/>
      <c r="M20" s="255"/>
      <c r="N20" s="255"/>
      <c r="O20" s="255"/>
      <c r="P20" s="255"/>
      <c r="Q20" s="255"/>
      <c r="R20" s="255"/>
      <c r="S20" s="255"/>
      <c r="T20" s="255"/>
      <c r="U20" s="255"/>
      <c r="V20" s="255"/>
      <c r="W20" s="255"/>
      <c r="X20" s="255"/>
      <c r="Y20" s="255"/>
      <c r="Z20" s="255"/>
      <c r="AA20" s="255"/>
      <c r="AB20" s="255"/>
      <c r="AC20" s="258"/>
      <c r="AD20" s="261"/>
      <c r="AE20" s="251"/>
      <c r="AF20" s="181"/>
      <c r="AG20" s="181"/>
      <c r="AH20" s="65" t="s">
        <v>278</v>
      </c>
      <c r="AI20" s="55" t="s">
        <v>30</v>
      </c>
      <c r="AJ20" s="55">
        <v>15</v>
      </c>
      <c r="AK20" s="55">
        <v>15</v>
      </c>
      <c r="AL20" s="55">
        <v>15</v>
      </c>
      <c r="AM20" s="55">
        <v>15</v>
      </c>
      <c r="AN20" s="55">
        <v>15</v>
      </c>
      <c r="AO20" s="55">
        <v>15</v>
      </c>
      <c r="AP20" s="55">
        <v>10</v>
      </c>
      <c r="AQ20" s="51">
        <f t="shared" si="0"/>
        <v>100</v>
      </c>
      <c r="AR20" s="51" t="str">
        <f t="shared" si="1"/>
        <v>Fuerte</v>
      </c>
      <c r="AS20" s="43" t="s">
        <v>126</v>
      </c>
      <c r="AT20" s="43" t="s">
        <v>126</v>
      </c>
      <c r="AU20" s="50">
        <f t="shared" si="2"/>
        <v>100</v>
      </c>
      <c r="AV20" s="50">
        <f t="shared" si="3"/>
        <v>100</v>
      </c>
      <c r="AW20" s="236"/>
      <c r="AX20" s="169"/>
      <c r="AY20" s="181"/>
      <c r="AZ20" s="251"/>
      <c r="BA20" s="181"/>
      <c r="BB20" s="181"/>
      <c r="BC20" s="164"/>
      <c r="BD20" s="164"/>
      <c r="BE20" s="190"/>
      <c r="BF20" s="167"/>
      <c r="BG20" s="167"/>
      <c r="BH20" s="167"/>
      <c r="BI20" s="240"/>
      <c r="BJ20" s="243"/>
    </row>
    <row r="21" spans="1:62" ht="61.5" customHeight="1" x14ac:dyDescent="0.25">
      <c r="A21" s="266"/>
      <c r="B21" s="269"/>
      <c r="C21" s="272"/>
      <c r="D21" s="275"/>
      <c r="E21" s="187"/>
      <c r="F21" s="178"/>
      <c r="G21" s="59"/>
      <c r="H21" s="60" t="s">
        <v>272</v>
      </c>
      <c r="I21" s="60" t="s">
        <v>271</v>
      </c>
      <c r="J21" s="255"/>
      <c r="K21" s="255"/>
      <c r="L21" s="255"/>
      <c r="M21" s="255"/>
      <c r="N21" s="255"/>
      <c r="O21" s="255"/>
      <c r="P21" s="255"/>
      <c r="Q21" s="255"/>
      <c r="R21" s="255"/>
      <c r="S21" s="255"/>
      <c r="T21" s="255"/>
      <c r="U21" s="255"/>
      <c r="V21" s="255"/>
      <c r="W21" s="255"/>
      <c r="X21" s="255"/>
      <c r="Y21" s="255"/>
      <c r="Z21" s="255"/>
      <c r="AA21" s="255"/>
      <c r="AB21" s="255"/>
      <c r="AC21" s="258"/>
      <c r="AD21" s="261"/>
      <c r="AE21" s="251"/>
      <c r="AF21" s="181"/>
      <c r="AG21" s="181"/>
      <c r="AH21" s="54" t="s">
        <v>280</v>
      </c>
      <c r="AI21" s="55" t="s">
        <v>30</v>
      </c>
      <c r="AJ21" s="55">
        <v>15</v>
      </c>
      <c r="AK21" s="55">
        <v>15</v>
      </c>
      <c r="AL21" s="55">
        <v>15</v>
      </c>
      <c r="AM21" s="55">
        <v>15</v>
      </c>
      <c r="AN21" s="55">
        <v>15</v>
      </c>
      <c r="AO21" s="55">
        <v>15</v>
      </c>
      <c r="AP21" s="55">
        <v>10</v>
      </c>
      <c r="AQ21" s="51">
        <f t="shared" si="0"/>
        <v>100</v>
      </c>
      <c r="AR21" s="51" t="str">
        <f t="shared" si="1"/>
        <v>Fuerte</v>
      </c>
      <c r="AS21" s="43" t="s">
        <v>126</v>
      </c>
      <c r="AT21" s="43" t="s">
        <v>126</v>
      </c>
      <c r="AU21" s="50">
        <f t="shared" si="2"/>
        <v>100</v>
      </c>
      <c r="AV21" s="50">
        <f t="shared" si="3"/>
        <v>100</v>
      </c>
      <c r="AW21" s="236"/>
      <c r="AX21" s="169"/>
      <c r="AY21" s="181"/>
      <c r="AZ21" s="251"/>
      <c r="BA21" s="181"/>
      <c r="BB21" s="181"/>
      <c r="BC21" s="164"/>
      <c r="BD21" s="164"/>
      <c r="BE21" s="190"/>
      <c r="BF21" s="167"/>
      <c r="BG21" s="167"/>
      <c r="BH21" s="167"/>
      <c r="BI21" s="240"/>
      <c r="BJ21" s="243"/>
    </row>
    <row r="22" spans="1:62" ht="73.5" customHeight="1" x14ac:dyDescent="0.25">
      <c r="A22" s="266"/>
      <c r="B22" s="269"/>
      <c r="C22" s="272"/>
      <c r="D22" s="275"/>
      <c r="E22" s="187"/>
      <c r="F22" s="178"/>
      <c r="G22" s="59" t="s">
        <v>273</v>
      </c>
      <c r="H22" s="60" t="s">
        <v>274</v>
      </c>
      <c r="I22" s="60" t="s">
        <v>275</v>
      </c>
      <c r="J22" s="255"/>
      <c r="K22" s="255"/>
      <c r="L22" s="255"/>
      <c r="M22" s="255"/>
      <c r="N22" s="255"/>
      <c r="O22" s="255"/>
      <c r="P22" s="255"/>
      <c r="Q22" s="255"/>
      <c r="R22" s="255"/>
      <c r="S22" s="255"/>
      <c r="T22" s="255"/>
      <c r="U22" s="255"/>
      <c r="V22" s="255"/>
      <c r="W22" s="255"/>
      <c r="X22" s="255"/>
      <c r="Y22" s="255"/>
      <c r="Z22" s="255"/>
      <c r="AA22" s="255"/>
      <c r="AB22" s="255"/>
      <c r="AC22" s="258"/>
      <c r="AD22" s="261"/>
      <c r="AE22" s="251"/>
      <c r="AF22" s="181"/>
      <c r="AG22" s="181"/>
      <c r="AH22" s="65" t="s">
        <v>279</v>
      </c>
      <c r="AI22" s="55" t="s">
        <v>30</v>
      </c>
      <c r="AJ22" s="55">
        <v>15</v>
      </c>
      <c r="AK22" s="55">
        <v>15</v>
      </c>
      <c r="AL22" s="55">
        <v>15</v>
      </c>
      <c r="AM22" s="55">
        <v>15</v>
      </c>
      <c r="AN22" s="55">
        <v>15</v>
      </c>
      <c r="AO22" s="55">
        <v>15</v>
      </c>
      <c r="AP22" s="55">
        <v>5</v>
      </c>
      <c r="AQ22" s="51">
        <f t="shared" si="0"/>
        <v>95</v>
      </c>
      <c r="AR22" s="51" t="str">
        <f t="shared" si="1"/>
        <v>Moderado</v>
      </c>
      <c r="AS22" s="43" t="s">
        <v>21</v>
      </c>
      <c r="AT22" s="43" t="s">
        <v>21</v>
      </c>
      <c r="AU22" s="50">
        <f t="shared" si="2"/>
        <v>50</v>
      </c>
      <c r="AV22" s="50">
        <f t="shared" si="3"/>
        <v>72.5</v>
      </c>
      <c r="AW22" s="236"/>
      <c r="AX22" s="169"/>
      <c r="AY22" s="181"/>
      <c r="AZ22" s="251"/>
      <c r="BA22" s="181"/>
      <c r="BB22" s="181"/>
      <c r="BC22" s="164"/>
      <c r="BD22" s="164"/>
      <c r="BE22" s="190"/>
      <c r="BF22" s="167"/>
      <c r="BG22" s="167"/>
      <c r="BH22" s="167"/>
      <c r="BI22" s="240"/>
      <c r="BJ22" s="243"/>
    </row>
    <row r="23" spans="1:62" ht="92.25" customHeight="1" thickBot="1" x14ac:dyDescent="0.3">
      <c r="A23" s="267"/>
      <c r="B23" s="270"/>
      <c r="C23" s="273"/>
      <c r="D23" s="276"/>
      <c r="E23" s="188"/>
      <c r="F23" s="142"/>
      <c r="G23" s="71" t="s">
        <v>195</v>
      </c>
      <c r="H23" s="72" t="s">
        <v>276</v>
      </c>
      <c r="I23" s="72" t="s">
        <v>246</v>
      </c>
      <c r="J23" s="256"/>
      <c r="K23" s="256"/>
      <c r="L23" s="256"/>
      <c r="M23" s="256"/>
      <c r="N23" s="256"/>
      <c r="O23" s="256"/>
      <c r="P23" s="256"/>
      <c r="Q23" s="256"/>
      <c r="R23" s="256"/>
      <c r="S23" s="256"/>
      <c r="T23" s="256"/>
      <c r="U23" s="256"/>
      <c r="V23" s="256"/>
      <c r="W23" s="256"/>
      <c r="X23" s="256"/>
      <c r="Y23" s="256"/>
      <c r="Z23" s="256"/>
      <c r="AA23" s="256"/>
      <c r="AB23" s="256"/>
      <c r="AC23" s="259"/>
      <c r="AD23" s="262"/>
      <c r="AE23" s="252"/>
      <c r="AF23" s="158"/>
      <c r="AG23" s="158"/>
      <c r="AH23" s="140" t="s">
        <v>443</v>
      </c>
      <c r="AI23" s="74" t="s">
        <v>30</v>
      </c>
      <c r="AJ23" s="74">
        <v>15</v>
      </c>
      <c r="AK23" s="74">
        <v>15</v>
      </c>
      <c r="AL23" s="74">
        <v>15</v>
      </c>
      <c r="AM23" s="74">
        <v>15</v>
      </c>
      <c r="AN23" s="74">
        <v>15</v>
      </c>
      <c r="AO23" s="74">
        <v>15</v>
      </c>
      <c r="AP23" s="74">
        <v>10</v>
      </c>
      <c r="AQ23" s="75">
        <f t="shared" si="0"/>
        <v>100</v>
      </c>
      <c r="AR23" s="75" t="str">
        <f t="shared" si="1"/>
        <v>Fuerte</v>
      </c>
      <c r="AS23" s="76" t="s">
        <v>21</v>
      </c>
      <c r="AT23" s="76" t="s">
        <v>21</v>
      </c>
      <c r="AU23" s="77">
        <f t="shared" si="2"/>
        <v>50</v>
      </c>
      <c r="AV23" s="50">
        <f t="shared" si="3"/>
        <v>75</v>
      </c>
      <c r="AW23" s="237"/>
      <c r="AX23" s="156"/>
      <c r="AY23" s="158"/>
      <c r="AZ23" s="252"/>
      <c r="BA23" s="158"/>
      <c r="BB23" s="158"/>
      <c r="BC23" s="164"/>
      <c r="BD23" s="164"/>
      <c r="BE23" s="282"/>
      <c r="BF23" s="168"/>
      <c r="BG23" s="168"/>
      <c r="BH23" s="168"/>
      <c r="BI23" s="241"/>
      <c r="BJ23" s="244"/>
    </row>
    <row r="24" spans="1:62" ht="61.5" customHeight="1" thickTop="1" x14ac:dyDescent="0.25">
      <c r="A24" s="301">
        <v>4</v>
      </c>
      <c r="B24" s="299" t="s">
        <v>445</v>
      </c>
      <c r="C24" s="300" t="s">
        <v>211</v>
      </c>
      <c r="D24" s="302" t="s">
        <v>212</v>
      </c>
      <c r="E24" s="296" t="s">
        <v>213</v>
      </c>
      <c r="F24" s="280" t="s">
        <v>189</v>
      </c>
      <c r="G24" s="56" t="s">
        <v>215</v>
      </c>
      <c r="H24" s="66" t="s">
        <v>214</v>
      </c>
      <c r="I24" s="297" t="s">
        <v>220</v>
      </c>
      <c r="J24" s="255" t="s">
        <v>98</v>
      </c>
      <c r="K24" s="255" t="s">
        <v>98</v>
      </c>
      <c r="L24" s="255" t="s">
        <v>98</v>
      </c>
      <c r="M24" s="255" t="s">
        <v>98</v>
      </c>
      <c r="N24" s="255" t="s">
        <v>98</v>
      </c>
      <c r="O24" s="255" t="s">
        <v>98</v>
      </c>
      <c r="P24" s="255" t="s">
        <v>98</v>
      </c>
      <c r="Q24" s="255" t="s">
        <v>98</v>
      </c>
      <c r="R24" s="255" t="s">
        <v>113</v>
      </c>
      <c r="S24" s="255" t="s">
        <v>98</v>
      </c>
      <c r="T24" s="255" t="s">
        <v>98</v>
      </c>
      <c r="U24" s="255" t="s">
        <v>98</v>
      </c>
      <c r="V24" s="255" t="s">
        <v>98</v>
      </c>
      <c r="W24" s="255" t="s">
        <v>98</v>
      </c>
      <c r="X24" s="255" t="s">
        <v>98</v>
      </c>
      <c r="Y24" s="255" t="s">
        <v>113</v>
      </c>
      <c r="Z24" s="255" t="s">
        <v>98</v>
      </c>
      <c r="AA24" s="255" t="s">
        <v>98</v>
      </c>
      <c r="AB24" s="255" t="s">
        <v>113</v>
      </c>
      <c r="AC24" s="258">
        <f>COUNTIF(J24:AB24,"SI")</f>
        <v>16</v>
      </c>
      <c r="AD24" s="261" t="s">
        <v>17</v>
      </c>
      <c r="AE24" s="251" t="str">
        <f>IF(AC24&lt;=5, "Moderado", IF(AC24&lt;=11,"Mayor","Catastrófico"))</f>
        <v>Catastrófico</v>
      </c>
      <c r="AF24" s="181" t="str">
        <f>IF(AND(AD24&lt;&gt;"",AE24&lt;&gt;""),VLOOKUP(AD24&amp;AE24,'No Eliminar'!$L$3:$M$27,2,FALSE),"")</f>
        <v>Extremo</v>
      </c>
      <c r="AG24" s="181" t="s">
        <v>98</v>
      </c>
      <c r="AH24" s="66" t="s">
        <v>221</v>
      </c>
      <c r="AI24" s="56" t="s">
        <v>30</v>
      </c>
      <c r="AJ24" s="56">
        <v>15</v>
      </c>
      <c r="AK24" s="56">
        <v>15</v>
      </c>
      <c r="AL24" s="56">
        <v>15</v>
      </c>
      <c r="AM24" s="56">
        <v>15</v>
      </c>
      <c r="AN24" s="56">
        <v>15</v>
      </c>
      <c r="AO24" s="56">
        <v>15</v>
      </c>
      <c r="AP24" s="56">
        <v>10</v>
      </c>
      <c r="AQ24" s="67">
        <f t="shared" ref="AQ24:AQ27" si="9">SUM(AJ24:AP24)</f>
        <v>100</v>
      </c>
      <c r="AR24" s="67" t="str">
        <f t="shared" ref="AR24:AR28" si="10">IF(AQ24&lt;=85, "Débil", IF(AQ24&lt;=95,"Moderado","Fuerte"))</f>
        <v>Fuerte</v>
      </c>
      <c r="AS24" s="68" t="s">
        <v>127</v>
      </c>
      <c r="AT24" s="68" t="s">
        <v>127</v>
      </c>
      <c r="AU24" s="69">
        <f t="shared" si="2"/>
        <v>0</v>
      </c>
      <c r="AV24" s="69">
        <f t="shared" ref="AV24:AV30" si="11">AVERAGE(AQ24,AU24)</f>
        <v>50</v>
      </c>
      <c r="AW24" s="283">
        <f>AVERAGE(AV24:AV27)</f>
        <v>87.5</v>
      </c>
      <c r="AX24" s="281" t="str">
        <f>IF(AW24&lt;=50, "Débil", IF(AW24&lt;=99,"Moderado","Fuerte"))</f>
        <v>Moderado</v>
      </c>
      <c r="AY24" s="181" t="s">
        <v>114</v>
      </c>
      <c r="AZ24" s="251" t="str">
        <f t="shared" ref="AZ24" si="12">+AE24</f>
        <v>Catastrófico</v>
      </c>
      <c r="BA24" s="181" t="e">
        <f>IF(AND(#REF!&lt;&gt;"",#REF!&lt;&gt;""),VLOOKUP(#REF!&amp;#REF!,'No Eliminar'!$L$3:$M$27,2,FALSE),"")</f>
        <v>#REF!</v>
      </c>
      <c r="BB24" s="181" t="s">
        <v>143</v>
      </c>
      <c r="BC24" s="264" t="s">
        <v>223</v>
      </c>
      <c r="BD24" s="278" t="s">
        <v>224</v>
      </c>
      <c r="BE24" s="282" t="s">
        <v>225</v>
      </c>
      <c r="BF24" s="282" t="s">
        <v>190</v>
      </c>
      <c r="BG24" s="282" t="s">
        <v>205</v>
      </c>
      <c r="BH24" s="282" t="s">
        <v>206</v>
      </c>
      <c r="BI24" s="264" t="s">
        <v>448</v>
      </c>
      <c r="BJ24" s="263" t="s">
        <v>226</v>
      </c>
    </row>
    <row r="25" spans="1:62" ht="61.5" customHeight="1" x14ac:dyDescent="0.25">
      <c r="A25" s="266"/>
      <c r="B25" s="269"/>
      <c r="C25" s="272"/>
      <c r="D25" s="303"/>
      <c r="E25" s="275"/>
      <c r="F25" s="178"/>
      <c r="G25" s="58" t="s">
        <v>216</v>
      </c>
      <c r="H25" s="54" t="s">
        <v>194</v>
      </c>
      <c r="I25" s="297"/>
      <c r="J25" s="255"/>
      <c r="K25" s="255"/>
      <c r="L25" s="255"/>
      <c r="M25" s="255"/>
      <c r="N25" s="255"/>
      <c r="O25" s="255"/>
      <c r="P25" s="255"/>
      <c r="Q25" s="255"/>
      <c r="R25" s="255"/>
      <c r="S25" s="255"/>
      <c r="T25" s="255"/>
      <c r="U25" s="255"/>
      <c r="V25" s="255"/>
      <c r="W25" s="255"/>
      <c r="X25" s="255"/>
      <c r="Y25" s="255"/>
      <c r="Z25" s="255"/>
      <c r="AA25" s="255"/>
      <c r="AB25" s="255"/>
      <c r="AC25" s="258"/>
      <c r="AD25" s="261"/>
      <c r="AE25" s="251"/>
      <c r="AF25" s="181"/>
      <c r="AG25" s="181"/>
      <c r="AH25" s="54" t="s">
        <v>222</v>
      </c>
      <c r="AI25" s="57" t="s">
        <v>30</v>
      </c>
      <c r="AJ25" s="57">
        <v>15</v>
      </c>
      <c r="AK25" s="57">
        <v>15</v>
      </c>
      <c r="AL25" s="57">
        <v>15</v>
      </c>
      <c r="AM25" s="57">
        <v>15</v>
      </c>
      <c r="AN25" s="57">
        <v>15</v>
      </c>
      <c r="AO25" s="57">
        <v>15</v>
      </c>
      <c r="AP25" s="57">
        <v>10</v>
      </c>
      <c r="AQ25" s="51">
        <f t="shared" si="9"/>
        <v>100</v>
      </c>
      <c r="AR25" s="51" t="str">
        <f t="shared" si="10"/>
        <v>Fuerte</v>
      </c>
      <c r="AS25" s="43" t="s">
        <v>126</v>
      </c>
      <c r="AT25" s="43" t="s">
        <v>126</v>
      </c>
      <c r="AU25" s="50">
        <f t="shared" ref="AU25:AU30" si="13">IF(AT25="Fuerte", 100, IF(AT25="Moderado",50, IF(AT25="Débil",0, "")))</f>
        <v>100</v>
      </c>
      <c r="AV25" s="50">
        <f t="shared" si="11"/>
        <v>100</v>
      </c>
      <c r="AW25" s="236"/>
      <c r="AX25" s="169"/>
      <c r="AY25" s="181"/>
      <c r="AZ25" s="251"/>
      <c r="BA25" s="181"/>
      <c r="BB25" s="181"/>
      <c r="BC25" s="240"/>
      <c r="BD25" s="278"/>
      <c r="BE25" s="167"/>
      <c r="BF25" s="167"/>
      <c r="BG25" s="167"/>
      <c r="BH25" s="167"/>
      <c r="BI25" s="240"/>
      <c r="BJ25" s="243"/>
    </row>
    <row r="26" spans="1:62" ht="73.5" customHeight="1" x14ac:dyDescent="0.25">
      <c r="A26" s="266"/>
      <c r="B26" s="269"/>
      <c r="C26" s="272"/>
      <c r="D26" s="303"/>
      <c r="E26" s="275"/>
      <c r="F26" s="178"/>
      <c r="G26" s="58" t="s">
        <v>217</v>
      </c>
      <c r="H26" s="54" t="s">
        <v>218</v>
      </c>
      <c r="I26" s="297"/>
      <c r="J26" s="255"/>
      <c r="K26" s="255"/>
      <c r="L26" s="255"/>
      <c r="M26" s="255"/>
      <c r="N26" s="255"/>
      <c r="O26" s="255"/>
      <c r="P26" s="255"/>
      <c r="Q26" s="255"/>
      <c r="R26" s="255"/>
      <c r="S26" s="255"/>
      <c r="T26" s="255"/>
      <c r="U26" s="255"/>
      <c r="V26" s="255"/>
      <c r="W26" s="255"/>
      <c r="X26" s="255"/>
      <c r="Y26" s="255"/>
      <c r="Z26" s="255"/>
      <c r="AA26" s="255"/>
      <c r="AB26" s="255"/>
      <c r="AC26" s="258"/>
      <c r="AD26" s="261"/>
      <c r="AE26" s="251"/>
      <c r="AF26" s="181"/>
      <c r="AG26" s="181"/>
      <c r="AH26" s="54" t="s">
        <v>453</v>
      </c>
      <c r="AI26" s="57" t="s">
        <v>30</v>
      </c>
      <c r="AJ26" s="57">
        <v>15</v>
      </c>
      <c r="AK26" s="57">
        <v>15</v>
      </c>
      <c r="AL26" s="57">
        <v>15</v>
      </c>
      <c r="AM26" s="57">
        <v>15</v>
      </c>
      <c r="AN26" s="57">
        <v>15</v>
      </c>
      <c r="AO26" s="57">
        <v>15</v>
      </c>
      <c r="AP26" s="57">
        <v>10</v>
      </c>
      <c r="AQ26" s="51">
        <f t="shared" si="9"/>
        <v>100</v>
      </c>
      <c r="AR26" s="51" t="str">
        <f t="shared" si="10"/>
        <v>Fuerte</v>
      </c>
      <c r="AS26" s="43" t="s">
        <v>126</v>
      </c>
      <c r="AT26" s="43" t="s">
        <v>126</v>
      </c>
      <c r="AU26" s="50">
        <f t="shared" si="13"/>
        <v>100</v>
      </c>
      <c r="AV26" s="50">
        <f t="shared" si="11"/>
        <v>100</v>
      </c>
      <c r="AW26" s="236"/>
      <c r="AX26" s="169"/>
      <c r="AY26" s="181"/>
      <c r="AZ26" s="251"/>
      <c r="BA26" s="181"/>
      <c r="BB26" s="181"/>
      <c r="BC26" s="240"/>
      <c r="BD26" s="278"/>
      <c r="BE26" s="167"/>
      <c r="BF26" s="167"/>
      <c r="BG26" s="167"/>
      <c r="BH26" s="167"/>
      <c r="BI26" s="240"/>
      <c r="BJ26" s="243"/>
    </row>
    <row r="27" spans="1:62" ht="151.5" customHeight="1" thickBot="1" x14ac:dyDescent="0.3">
      <c r="A27" s="266"/>
      <c r="B27" s="270"/>
      <c r="C27" s="273"/>
      <c r="D27" s="304"/>
      <c r="E27" s="276"/>
      <c r="F27" s="142"/>
      <c r="G27" s="93" t="s">
        <v>216</v>
      </c>
      <c r="H27" s="89" t="s">
        <v>219</v>
      </c>
      <c r="I27" s="298"/>
      <c r="J27" s="256"/>
      <c r="K27" s="256"/>
      <c r="L27" s="256"/>
      <c r="M27" s="256"/>
      <c r="N27" s="256"/>
      <c r="O27" s="256"/>
      <c r="P27" s="256"/>
      <c r="Q27" s="256"/>
      <c r="R27" s="256"/>
      <c r="S27" s="256"/>
      <c r="T27" s="256"/>
      <c r="U27" s="256"/>
      <c r="V27" s="256"/>
      <c r="W27" s="256"/>
      <c r="X27" s="256"/>
      <c r="Y27" s="256"/>
      <c r="Z27" s="256"/>
      <c r="AA27" s="256"/>
      <c r="AB27" s="256"/>
      <c r="AC27" s="259"/>
      <c r="AD27" s="262"/>
      <c r="AE27" s="252"/>
      <c r="AF27" s="158"/>
      <c r="AG27" s="158"/>
      <c r="AH27" s="89" t="s">
        <v>453</v>
      </c>
      <c r="AI27" s="90" t="s">
        <v>30</v>
      </c>
      <c r="AJ27" s="90">
        <v>15</v>
      </c>
      <c r="AK27" s="90">
        <v>15</v>
      </c>
      <c r="AL27" s="90">
        <v>15</v>
      </c>
      <c r="AM27" s="90">
        <v>15</v>
      </c>
      <c r="AN27" s="90">
        <v>15</v>
      </c>
      <c r="AO27" s="90">
        <v>15</v>
      </c>
      <c r="AP27" s="90">
        <v>10</v>
      </c>
      <c r="AQ27" s="75">
        <f t="shared" si="9"/>
        <v>100</v>
      </c>
      <c r="AR27" s="75" t="str">
        <f t="shared" si="10"/>
        <v>Fuerte</v>
      </c>
      <c r="AS27" s="76" t="s">
        <v>126</v>
      </c>
      <c r="AT27" s="76" t="s">
        <v>126</v>
      </c>
      <c r="AU27" s="77">
        <f t="shared" si="13"/>
        <v>100</v>
      </c>
      <c r="AV27" s="77">
        <f t="shared" si="11"/>
        <v>100</v>
      </c>
      <c r="AW27" s="237"/>
      <c r="AX27" s="156"/>
      <c r="AY27" s="158"/>
      <c r="AZ27" s="252"/>
      <c r="BA27" s="158"/>
      <c r="BB27" s="158"/>
      <c r="BC27" s="241"/>
      <c r="BD27" s="279"/>
      <c r="BE27" s="168"/>
      <c r="BF27" s="168"/>
      <c r="BG27" s="168"/>
      <c r="BH27" s="168"/>
      <c r="BI27" s="241"/>
      <c r="BJ27" s="244"/>
    </row>
    <row r="28" spans="1:62" ht="61.5" customHeight="1" thickTop="1" x14ac:dyDescent="0.25">
      <c r="A28" s="266">
        <v>5</v>
      </c>
      <c r="B28" s="299" t="s">
        <v>227</v>
      </c>
      <c r="C28" s="300" t="s">
        <v>228</v>
      </c>
      <c r="D28" s="296" t="s">
        <v>229</v>
      </c>
      <c r="E28" s="296" t="s">
        <v>203</v>
      </c>
      <c r="F28" s="280" t="s">
        <v>189</v>
      </c>
      <c r="G28" s="92" t="s">
        <v>216</v>
      </c>
      <c r="H28" s="66" t="s">
        <v>194</v>
      </c>
      <c r="I28" s="264" t="s">
        <v>230</v>
      </c>
      <c r="J28" s="255" t="s">
        <v>98</v>
      </c>
      <c r="K28" s="255" t="s">
        <v>98</v>
      </c>
      <c r="L28" s="255" t="s">
        <v>98</v>
      </c>
      <c r="M28" s="255" t="s">
        <v>98</v>
      </c>
      <c r="N28" s="255" t="s">
        <v>98</v>
      </c>
      <c r="O28" s="255" t="s">
        <v>113</v>
      </c>
      <c r="P28" s="255" t="s">
        <v>98</v>
      </c>
      <c r="Q28" s="255" t="s">
        <v>98</v>
      </c>
      <c r="R28" s="255" t="s">
        <v>113</v>
      </c>
      <c r="S28" s="255" t="s">
        <v>98</v>
      </c>
      <c r="T28" s="255" t="s">
        <v>98</v>
      </c>
      <c r="U28" s="255" t="s">
        <v>98</v>
      </c>
      <c r="V28" s="255" t="s">
        <v>113</v>
      </c>
      <c r="W28" s="255" t="s">
        <v>113</v>
      </c>
      <c r="X28" s="255" t="s">
        <v>98</v>
      </c>
      <c r="Y28" s="255" t="s">
        <v>113</v>
      </c>
      <c r="Z28" s="255" t="s">
        <v>98</v>
      </c>
      <c r="AA28" s="255" t="s">
        <v>98</v>
      </c>
      <c r="AB28" s="255" t="s">
        <v>113</v>
      </c>
      <c r="AC28" s="258">
        <f>COUNTIF(J28:AB28,"SI")</f>
        <v>13</v>
      </c>
      <c r="AD28" s="261" t="s">
        <v>17</v>
      </c>
      <c r="AE28" s="251" t="str">
        <f>IF(AC28&lt;=5, "Moderado", IF(AC28&lt;=11,"Mayor","Catastrófico"))</f>
        <v>Catastrófico</v>
      </c>
      <c r="AF28" s="181" t="str">
        <f>IF(AND(AD28&lt;&gt;"",AE28&lt;&gt;""),VLOOKUP(AD28&amp;AE28,'No Eliminar'!$L$3:$M$27,2,FALSE),"")</f>
        <v>Extremo</v>
      </c>
      <c r="AG28" s="181" t="s">
        <v>98</v>
      </c>
      <c r="AH28" s="66" t="s">
        <v>231</v>
      </c>
      <c r="AI28" s="56" t="s">
        <v>30</v>
      </c>
      <c r="AJ28" s="56">
        <v>15</v>
      </c>
      <c r="AK28" s="56">
        <v>15</v>
      </c>
      <c r="AL28" s="56">
        <v>15</v>
      </c>
      <c r="AM28" s="56">
        <v>15</v>
      </c>
      <c r="AN28" s="56">
        <v>15</v>
      </c>
      <c r="AO28" s="56">
        <v>15</v>
      </c>
      <c r="AP28" s="56">
        <v>10</v>
      </c>
      <c r="AQ28" s="67">
        <f t="shared" ref="AQ28:AQ30" si="14">SUM(AJ28:AP28)</f>
        <v>100</v>
      </c>
      <c r="AR28" s="67" t="str">
        <f t="shared" si="10"/>
        <v>Fuerte</v>
      </c>
      <c r="AS28" s="68" t="s">
        <v>126</v>
      </c>
      <c r="AT28" s="68" t="s">
        <v>126</v>
      </c>
      <c r="AU28" s="69">
        <f t="shared" si="13"/>
        <v>100</v>
      </c>
      <c r="AV28" s="69">
        <f t="shared" si="11"/>
        <v>100</v>
      </c>
      <c r="AW28" s="283">
        <f>AVERAGE(AV28:AV30)</f>
        <v>100</v>
      </c>
      <c r="AX28" s="281" t="str">
        <f>IF(AW28&lt;=50, "Débil", IF(AW28&lt;=99,"Moderado","Fuerte"))</f>
        <v>Fuerte</v>
      </c>
      <c r="AY28" s="181" t="s">
        <v>114</v>
      </c>
      <c r="AZ28" s="251" t="str">
        <f t="shared" ref="AZ28" si="15">+AE28</f>
        <v>Catastrófico</v>
      </c>
      <c r="BA28" s="181" t="str">
        <f>IF(AND(AY28&lt;&gt;"",AZ28&lt;&gt;""),VLOOKUP(AY28&amp;AZ28,'No Eliminar'!$L$3:$M$27,2,FALSE),"")</f>
        <v>Extremo</v>
      </c>
      <c r="BB28" s="181" t="s">
        <v>143</v>
      </c>
      <c r="BC28" s="264" t="s">
        <v>234</v>
      </c>
      <c r="BD28" s="278" t="s">
        <v>235</v>
      </c>
      <c r="BE28" s="280" t="s">
        <v>236</v>
      </c>
      <c r="BF28" s="280" t="s">
        <v>237</v>
      </c>
      <c r="BG28" s="282" t="s">
        <v>205</v>
      </c>
      <c r="BH28" s="282" t="s">
        <v>206</v>
      </c>
      <c r="BI28" s="264" t="s">
        <v>238</v>
      </c>
      <c r="BJ28" s="263" t="s">
        <v>239</v>
      </c>
    </row>
    <row r="29" spans="1:62" ht="73.5" customHeight="1" x14ac:dyDescent="0.25">
      <c r="A29" s="266"/>
      <c r="B29" s="269"/>
      <c r="C29" s="272"/>
      <c r="D29" s="275"/>
      <c r="E29" s="275"/>
      <c r="F29" s="178"/>
      <c r="G29" s="58" t="s">
        <v>216</v>
      </c>
      <c r="H29" s="54" t="s">
        <v>194</v>
      </c>
      <c r="I29" s="240"/>
      <c r="J29" s="255"/>
      <c r="K29" s="255"/>
      <c r="L29" s="255"/>
      <c r="M29" s="255"/>
      <c r="N29" s="255"/>
      <c r="O29" s="255"/>
      <c r="P29" s="255"/>
      <c r="Q29" s="255"/>
      <c r="R29" s="255"/>
      <c r="S29" s="255"/>
      <c r="T29" s="255"/>
      <c r="U29" s="255"/>
      <c r="V29" s="255"/>
      <c r="W29" s="255"/>
      <c r="X29" s="255"/>
      <c r="Y29" s="255"/>
      <c r="Z29" s="255"/>
      <c r="AA29" s="255"/>
      <c r="AB29" s="255"/>
      <c r="AC29" s="258"/>
      <c r="AD29" s="261"/>
      <c r="AE29" s="251"/>
      <c r="AF29" s="181"/>
      <c r="AG29" s="181"/>
      <c r="AH29" s="54" t="s">
        <v>232</v>
      </c>
      <c r="AI29" s="57" t="s">
        <v>30</v>
      </c>
      <c r="AJ29" s="57">
        <v>15</v>
      </c>
      <c r="AK29" s="57">
        <v>15</v>
      </c>
      <c r="AL29" s="57">
        <v>15</v>
      </c>
      <c r="AM29" s="57">
        <v>15</v>
      </c>
      <c r="AN29" s="57">
        <v>15</v>
      </c>
      <c r="AO29" s="57">
        <v>15</v>
      </c>
      <c r="AP29" s="57">
        <v>10</v>
      </c>
      <c r="AQ29" s="51">
        <f t="shared" si="14"/>
        <v>100</v>
      </c>
      <c r="AR29" s="51" t="str">
        <f>IF(AQ29&lt;=85, "Débil", IF(AQ29&lt;=95,"Moderado","Fuerte"))</f>
        <v>Fuerte</v>
      </c>
      <c r="AS29" s="43" t="s">
        <v>126</v>
      </c>
      <c r="AT29" s="43" t="s">
        <v>126</v>
      </c>
      <c r="AU29" s="50">
        <f t="shared" si="13"/>
        <v>100</v>
      </c>
      <c r="AV29" s="50">
        <f t="shared" si="11"/>
        <v>100</v>
      </c>
      <c r="AW29" s="236"/>
      <c r="AX29" s="169"/>
      <c r="AY29" s="181"/>
      <c r="AZ29" s="251"/>
      <c r="BA29" s="181"/>
      <c r="BB29" s="181"/>
      <c r="BC29" s="240"/>
      <c r="BD29" s="278"/>
      <c r="BE29" s="178"/>
      <c r="BF29" s="178"/>
      <c r="BG29" s="167"/>
      <c r="BH29" s="167"/>
      <c r="BI29" s="240"/>
      <c r="BJ29" s="243"/>
    </row>
    <row r="30" spans="1:62" ht="92.25" customHeight="1" thickBot="1" x14ac:dyDescent="0.3">
      <c r="A30" s="267"/>
      <c r="B30" s="270"/>
      <c r="C30" s="273"/>
      <c r="D30" s="276"/>
      <c r="E30" s="276"/>
      <c r="F30" s="142"/>
      <c r="G30" s="93" t="s">
        <v>216</v>
      </c>
      <c r="H30" s="89" t="s">
        <v>219</v>
      </c>
      <c r="I30" s="241"/>
      <c r="J30" s="256"/>
      <c r="K30" s="256"/>
      <c r="L30" s="256"/>
      <c r="M30" s="256"/>
      <c r="N30" s="256"/>
      <c r="O30" s="256"/>
      <c r="P30" s="256"/>
      <c r="Q30" s="256"/>
      <c r="R30" s="256"/>
      <c r="S30" s="256"/>
      <c r="T30" s="256"/>
      <c r="U30" s="256"/>
      <c r="V30" s="256"/>
      <c r="W30" s="256"/>
      <c r="X30" s="256"/>
      <c r="Y30" s="256"/>
      <c r="Z30" s="256"/>
      <c r="AA30" s="256"/>
      <c r="AB30" s="256"/>
      <c r="AC30" s="259"/>
      <c r="AD30" s="262"/>
      <c r="AE30" s="252"/>
      <c r="AF30" s="158"/>
      <c r="AG30" s="158"/>
      <c r="AH30" s="89" t="s">
        <v>233</v>
      </c>
      <c r="AI30" s="90" t="s">
        <v>30</v>
      </c>
      <c r="AJ30" s="90">
        <v>15</v>
      </c>
      <c r="AK30" s="90">
        <v>15</v>
      </c>
      <c r="AL30" s="90">
        <v>15</v>
      </c>
      <c r="AM30" s="90">
        <v>15</v>
      </c>
      <c r="AN30" s="90">
        <v>15</v>
      </c>
      <c r="AO30" s="90">
        <v>15</v>
      </c>
      <c r="AP30" s="90">
        <v>10</v>
      </c>
      <c r="AQ30" s="75">
        <f t="shared" si="14"/>
        <v>100</v>
      </c>
      <c r="AR30" s="75" t="str">
        <f>IF(AQ30&lt;=85, "Débil", IF(AQ30&lt;=95,"Moderado","Fuerte"))</f>
        <v>Fuerte</v>
      </c>
      <c r="AS30" s="76" t="s">
        <v>126</v>
      </c>
      <c r="AT30" s="76" t="s">
        <v>126</v>
      </c>
      <c r="AU30" s="77">
        <f t="shared" si="13"/>
        <v>100</v>
      </c>
      <c r="AV30" s="77">
        <f t="shared" si="11"/>
        <v>100</v>
      </c>
      <c r="AW30" s="237"/>
      <c r="AX30" s="156"/>
      <c r="AY30" s="158"/>
      <c r="AZ30" s="252"/>
      <c r="BA30" s="158"/>
      <c r="BB30" s="158"/>
      <c r="BC30" s="241"/>
      <c r="BD30" s="279"/>
      <c r="BE30" s="142"/>
      <c r="BF30" s="142"/>
      <c r="BG30" s="168"/>
      <c r="BH30" s="168"/>
      <c r="BI30" s="241"/>
      <c r="BJ30" s="244"/>
    </row>
    <row r="31" spans="1:62" ht="57" customHeight="1" thickTop="1" x14ac:dyDescent="0.25">
      <c r="A31" s="159">
        <v>6</v>
      </c>
      <c r="B31" s="141" t="s">
        <v>346</v>
      </c>
      <c r="C31" s="219" t="s">
        <v>429</v>
      </c>
      <c r="D31" s="186" t="s">
        <v>347</v>
      </c>
      <c r="E31" s="204" t="s">
        <v>285</v>
      </c>
      <c r="F31" s="141" t="s">
        <v>189</v>
      </c>
      <c r="G31" s="110" t="s">
        <v>348</v>
      </c>
      <c r="H31" s="111" t="s">
        <v>349</v>
      </c>
      <c r="I31" s="111" t="s">
        <v>325</v>
      </c>
      <c r="J31" s="166" t="s">
        <v>98</v>
      </c>
      <c r="K31" s="166" t="s">
        <v>98</v>
      </c>
      <c r="L31" s="166" t="s">
        <v>98</v>
      </c>
      <c r="M31" s="166" t="s">
        <v>98</v>
      </c>
      <c r="N31" s="166" t="s">
        <v>98</v>
      </c>
      <c r="O31" s="166" t="s">
        <v>98</v>
      </c>
      <c r="P31" s="166" t="s">
        <v>98</v>
      </c>
      <c r="Q31" s="166" t="s">
        <v>113</v>
      </c>
      <c r="R31" s="166" t="s">
        <v>98</v>
      </c>
      <c r="S31" s="166" t="s">
        <v>98</v>
      </c>
      <c r="T31" s="166" t="s">
        <v>98</v>
      </c>
      <c r="U31" s="166" t="s">
        <v>98</v>
      </c>
      <c r="V31" s="166" t="s">
        <v>98</v>
      </c>
      <c r="W31" s="166" t="s">
        <v>98</v>
      </c>
      <c r="X31" s="166" t="s">
        <v>98</v>
      </c>
      <c r="Y31" s="166" t="s">
        <v>113</v>
      </c>
      <c r="Z31" s="166" t="s">
        <v>98</v>
      </c>
      <c r="AA31" s="166" t="s">
        <v>98</v>
      </c>
      <c r="AB31" s="166" t="s">
        <v>113</v>
      </c>
      <c r="AC31" s="155">
        <f>COUNTIF(J31:AB31,"SI")</f>
        <v>16</v>
      </c>
      <c r="AD31" s="151" t="s">
        <v>25</v>
      </c>
      <c r="AE31" s="141" t="str">
        <f>IF(AC31&lt;=5, "Moderado", IF(AC31&lt;=11,"Mayor","Catastrófico"))</f>
        <v>Catastrófico</v>
      </c>
      <c r="AF31" s="141" t="str">
        <f>IF(AND(AD31&lt;&gt;"",AE31&lt;&gt;""),VLOOKUP(AD31&amp;AE31,'No Eliminar'!$L3:$M27,2,FALSE),"")</f>
        <v>Extremo</v>
      </c>
      <c r="AG31" s="141" t="s">
        <v>98</v>
      </c>
      <c r="AH31" s="112" t="s">
        <v>350</v>
      </c>
      <c r="AI31" s="100" t="s">
        <v>30</v>
      </c>
      <c r="AJ31" s="100">
        <v>15</v>
      </c>
      <c r="AK31" s="100">
        <v>15</v>
      </c>
      <c r="AL31" s="100">
        <v>15</v>
      </c>
      <c r="AM31" s="100">
        <v>15</v>
      </c>
      <c r="AN31" s="100">
        <v>15</v>
      </c>
      <c r="AO31" s="100">
        <v>15</v>
      </c>
      <c r="AP31" s="100">
        <v>10</v>
      </c>
      <c r="AQ31" s="96">
        <f t="shared" ref="AQ31:AQ36" si="16">SUM(AJ31:AP31)</f>
        <v>100</v>
      </c>
      <c r="AR31" s="96" t="str">
        <f t="shared" ref="AR31:AR37" si="17">IF(AQ31&lt;=85, "Débil", IF(AQ31&lt;=95,"Moderado","Fuerte"))</f>
        <v>Fuerte</v>
      </c>
      <c r="AS31" s="97" t="s">
        <v>126</v>
      </c>
      <c r="AT31" s="97" t="s">
        <v>126</v>
      </c>
      <c r="AU31" s="98">
        <f t="shared" ref="AU31:AU37" si="18">IF(AT31="Fuerte", 100, IF(AT31="Moderado",50, IF(AT31="Débil",0, "")))</f>
        <v>100</v>
      </c>
      <c r="AV31" s="98">
        <f t="shared" ref="AV31:AV37" si="19">AVERAGE(AQ31,AU31)</f>
        <v>100</v>
      </c>
      <c r="AW31" s="214">
        <f>AVERAGE(AV31:AV36)</f>
        <v>99.166666666666671</v>
      </c>
      <c r="AX31" s="155" t="str">
        <f>IF(AW31&lt;=50, "Débil", IF(AW31&lt;=99,"Moderado","Fuerte"))</f>
        <v>Fuerte</v>
      </c>
      <c r="AY31" s="141" t="s">
        <v>290</v>
      </c>
      <c r="AZ31" s="157" t="str">
        <f>+AE31</f>
        <v>Catastrófico</v>
      </c>
      <c r="BA31" s="141" t="str">
        <f>IF(AND(AY31&lt;&gt;"",AZ31&lt;&gt;""),VLOOKUP(AY31&amp;AZ31,'No Eliminar'!$L3:$M27,2,FALSE),"")</f>
        <v>Extremo</v>
      </c>
      <c r="BB31" s="141" t="s">
        <v>143</v>
      </c>
      <c r="BC31" s="192" t="s">
        <v>351</v>
      </c>
      <c r="BD31" s="211" t="s">
        <v>352</v>
      </c>
      <c r="BE31" s="166" t="s">
        <v>353</v>
      </c>
      <c r="BF31" s="166" t="s">
        <v>190</v>
      </c>
      <c r="BG31" s="166" t="s">
        <v>440</v>
      </c>
      <c r="BH31" s="166" t="s">
        <v>206</v>
      </c>
      <c r="BI31" s="207" t="s">
        <v>354</v>
      </c>
      <c r="BJ31" s="207"/>
    </row>
    <row r="32" spans="1:62" ht="57" customHeight="1" x14ac:dyDescent="0.25">
      <c r="A32" s="218"/>
      <c r="B32" s="178"/>
      <c r="C32" s="220"/>
      <c r="D32" s="187"/>
      <c r="E32" s="205"/>
      <c r="F32" s="178"/>
      <c r="G32" s="102" t="s">
        <v>355</v>
      </c>
      <c r="H32" s="64" t="s">
        <v>194</v>
      </c>
      <c r="I32" s="64" t="s">
        <v>356</v>
      </c>
      <c r="J32" s="167"/>
      <c r="K32" s="167"/>
      <c r="L32" s="167"/>
      <c r="M32" s="167"/>
      <c r="N32" s="167"/>
      <c r="O32" s="167"/>
      <c r="P32" s="167"/>
      <c r="Q32" s="167"/>
      <c r="R32" s="167"/>
      <c r="S32" s="167"/>
      <c r="T32" s="167"/>
      <c r="U32" s="167"/>
      <c r="V32" s="167"/>
      <c r="W32" s="167"/>
      <c r="X32" s="167"/>
      <c r="Y32" s="167"/>
      <c r="Z32" s="167"/>
      <c r="AA32" s="167"/>
      <c r="AB32" s="167"/>
      <c r="AC32" s="169"/>
      <c r="AD32" s="171"/>
      <c r="AE32" s="178"/>
      <c r="AF32" s="178"/>
      <c r="AG32" s="178"/>
      <c r="AH32" s="65" t="s">
        <v>357</v>
      </c>
      <c r="AI32" s="61" t="s">
        <v>139</v>
      </c>
      <c r="AJ32" s="61">
        <v>15</v>
      </c>
      <c r="AK32" s="61">
        <v>15</v>
      </c>
      <c r="AL32" s="61">
        <v>15</v>
      </c>
      <c r="AM32" s="61">
        <v>15</v>
      </c>
      <c r="AN32" s="61">
        <v>15</v>
      </c>
      <c r="AO32" s="61">
        <v>15</v>
      </c>
      <c r="AP32" s="61">
        <v>10</v>
      </c>
      <c r="AQ32" s="51">
        <f t="shared" si="16"/>
        <v>100</v>
      </c>
      <c r="AR32" s="51" t="str">
        <f t="shared" si="17"/>
        <v>Fuerte</v>
      </c>
      <c r="AS32" s="68" t="s">
        <v>126</v>
      </c>
      <c r="AT32" s="68" t="s">
        <v>126</v>
      </c>
      <c r="AU32" s="50">
        <f t="shared" si="18"/>
        <v>100</v>
      </c>
      <c r="AV32" s="50">
        <f t="shared" si="19"/>
        <v>100</v>
      </c>
      <c r="AW32" s="215"/>
      <c r="AX32" s="169"/>
      <c r="AY32" s="178"/>
      <c r="AZ32" s="181"/>
      <c r="BA32" s="178"/>
      <c r="BB32" s="178"/>
      <c r="BC32" s="193"/>
      <c r="BD32" s="212"/>
      <c r="BE32" s="167"/>
      <c r="BF32" s="167"/>
      <c r="BG32" s="167"/>
      <c r="BH32" s="167"/>
      <c r="BI32" s="208"/>
      <c r="BJ32" s="208"/>
    </row>
    <row r="33" spans="1:62" ht="57" customHeight="1" x14ac:dyDescent="0.25">
      <c r="A33" s="218"/>
      <c r="B33" s="178"/>
      <c r="C33" s="220"/>
      <c r="D33" s="187"/>
      <c r="E33" s="205"/>
      <c r="F33" s="178"/>
      <c r="G33" s="102" t="s">
        <v>355</v>
      </c>
      <c r="H33" s="64" t="s">
        <v>358</v>
      </c>
      <c r="I33" s="64" t="s">
        <v>356</v>
      </c>
      <c r="J33" s="167"/>
      <c r="K33" s="167"/>
      <c r="L33" s="167"/>
      <c r="M33" s="167"/>
      <c r="N33" s="167"/>
      <c r="O33" s="167"/>
      <c r="P33" s="167"/>
      <c r="Q33" s="167"/>
      <c r="R33" s="167"/>
      <c r="S33" s="167"/>
      <c r="T33" s="167"/>
      <c r="U33" s="167"/>
      <c r="V33" s="167"/>
      <c r="W33" s="167"/>
      <c r="X33" s="167"/>
      <c r="Y33" s="167"/>
      <c r="Z33" s="167"/>
      <c r="AA33" s="167"/>
      <c r="AB33" s="167"/>
      <c r="AC33" s="169"/>
      <c r="AD33" s="171"/>
      <c r="AE33" s="178"/>
      <c r="AF33" s="178"/>
      <c r="AG33" s="178"/>
      <c r="AH33" s="65" t="s">
        <v>359</v>
      </c>
      <c r="AI33" s="61" t="s">
        <v>139</v>
      </c>
      <c r="AJ33" s="61">
        <v>15</v>
      </c>
      <c r="AK33" s="61">
        <v>15</v>
      </c>
      <c r="AL33" s="61">
        <v>15</v>
      </c>
      <c r="AM33" s="61">
        <v>15</v>
      </c>
      <c r="AN33" s="61">
        <v>15</v>
      </c>
      <c r="AO33" s="61">
        <v>15</v>
      </c>
      <c r="AP33" s="61">
        <v>10</v>
      </c>
      <c r="AQ33" s="51">
        <f t="shared" si="16"/>
        <v>100</v>
      </c>
      <c r="AR33" s="51" t="str">
        <f t="shared" si="17"/>
        <v>Fuerte</v>
      </c>
      <c r="AS33" s="68" t="s">
        <v>126</v>
      </c>
      <c r="AT33" s="68" t="s">
        <v>126</v>
      </c>
      <c r="AU33" s="50">
        <f t="shared" si="18"/>
        <v>100</v>
      </c>
      <c r="AV33" s="50">
        <f t="shared" si="19"/>
        <v>100</v>
      </c>
      <c r="AW33" s="215"/>
      <c r="AX33" s="169"/>
      <c r="AY33" s="178"/>
      <c r="AZ33" s="181"/>
      <c r="BA33" s="178"/>
      <c r="BB33" s="178"/>
      <c r="BC33" s="193"/>
      <c r="BD33" s="212"/>
      <c r="BE33" s="167"/>
      <c r="BF33" s="167"/>
      <c r="BG33" s="167"/>
      <c r="BH33" s="167"/>
      <c r="BI33" s="208"/>
      <c r="BJ33" s="208"/>
    </row>
    <row r="34" spans="1:62" ht="57" customHeight="1" x14ac:dyDescent="0.25">
      <c r="A34" s="218"/>
      <c r="B34" s="178"/>
      <c r="C34" s="220"/>
      <c r="D34" s="187"/>
      <c r="E34" s="205"/>
      <c r="F34" s="203"/>
      <c r="G34" s="102" t="s">
        <v>355</v>
      </c>
      <c r="H34" s="64" t="s">
        <v>194</v>
      </c>
      <c r="I34" s="64" t="s">
        <v>356</v>
      </c>
      <c r="J34" s="167"/>
      <c r="K34" s="167"/>
      <c r="L34" s="167"/>
      <c r="M34" s="167"/>
      <c r="N34" s="167"/>
      <c r="O34" s="167"/>
      <c r="P34" s="167"/>
      <c r="Q34" s="167"/>
      <c r="R34" s="167"/>
      <c r="S34" s="167"/>
      <c r="T34" s="167"/>
      <c r="U34" s="167"/>
      <c r="V34" s="167"/>
      <c r="W34" s="167"/>
      <c r="X34" s="167"/>
      <c r="Y34" s="167"/>
      <c r="Z34" s="167"/>
      <c r="AA34" s="167"/>
      <c r="AB34" s="167"/>
      <c r="AC34" s="203"/>
      <c r="AD34" s="171"/>
      <c r="AE34" s="178"/>
      <c r="AF34" s="203"/>
      <c r="AG34" s="203"/>
      <c r="AH34" s="65" t="s">
        <v>360</v>
      </c>
      <c r="AI34" s="61" t="s">
        <v>139</v>
      </c>
      <c r="AJ34" s="61">
        <v>15</v>
      </c>
      <c r="AK34" s="61">
        <v>15</v>
      </c>
      <c r="AL34" s="61">
        <v>15</v>
      </c>
      <c r="AM34" s="61">
        <v>15</v>
      </c>
      <c r="AN34" s="61">
        <v>15</v>
      </c>
      <c r="AO34" s="61">
        <v>15</v>
      </c>
      <c r="AP34" s="61">
        <v>10</v>
      </c>
      <c r="AQ34" s="51">
        <f t="shared" si="16"/>
        <v>100</v>
      </c>
      <c r="AR34" s="51" t="str">
        <f t="shared" si="17"/>
        <v>Fuerte</v>
      </c>
      <c r="AS34" s="68" t="s">
        <v>126</v>
      </c>
      <c r="AT34" s="68" t="s">
        <v>126</v>
      </c>
      <c r="AU34" s="50">
        <f t="shared" si="18"/>
        <v>100</v>
      </c>
      <c r="AV34" s="50">
        <f t="shared" si="19"/>
        <v>100</v>
      </c>
      <c r="AW34" s="216"/>
      <c r="AX34" s="203"/>
      <c r="AY34" s="178"/>
      <c r="AZ34" s="181"/>
      <c r="BA34" s="203"/>
      <c r="BB34" s="178"/>
      <c r="BC34" s="193"/>
      <c r="BD34" s="212"/>
      <c r="BE34" s="167"/>
      <c r="BF34" s="167"/>
      <c r="BG34" s="167"/>
      <c r="BH34" s="167"/>
      <c r="BI34" s="208"/>
      <c r="BJ34" s="208"/>
    </row>
    <row r="35" spans="1:62" ht="57" customHeight="1" x14ac:dyDescent="0.25">
      <c r="A35" s="218"/>
      <c r="B35" s="178"/>
      <c r="C35" s="220"/>
      <c r="D35" s="187"/>
      <c r="E35" s="205"/>
      <c r="F35" s="203"/>
      <c r="G35" s="102" t="s">
        <v>355</v>
      </c>
      <c r="H35" s="65" t="s">
        <v>361</v>
      </c>
      <c r="I35" s="65" t="s">
        <v>362</v>
      </c>
      <c r="J35" s="167"/>
      <c r="K35" s="167"/>
      <c r="L35" s="167"/>
      <c r="M35" s="167"/>
      <c r="N35" s="167"/>
      <c r="O35" s="167"/>
      <c r="P35" s="167"/>
      <c r="Q35" s="167"/>
      <c r="R35" s="167"/>
      <c r="S35" s="167"/>
      <c r="T35" s="167"/>
      <c r="U35" s="167"/>
      <c r="V35" s="167"/>
      <c r="W35" s="167"/>
      <c r="X35" s="167"/>
      <c r="Y35" s="167"/>
      <c r="Z35" s="167"/>
      <c r="AA35" s="167"/>
      <c r="AB35" s="167"/>
      <c r="AC35" s="203"/>
      <c r="AD35" s="171"/>
      <c r="AE35" s="178"/>
      <c r="AF35" s="203"/>
      <c r="AG35" s="203"/>
      <c r="AH35" s="65" t="s">
        <v>359</v>
      </c>
      <c r="AI35" s="61" t="s">
        <v>363</v>
      </c>
      <c r="AJ35" s="61">
        <v>15</v>
      </c>
      <c r="AK35" s="61">
        <v>15</v>
      </c>
      <c r="AL35" s="61">
        <v>15</v>
      </c>
      <c r="AM35" s="61">
        <v>10</v>
      </c>
      <c r="AN35" s="61">
        <v>15</v>
      </c>
      <c r="AO35" s="61">
        <v>15</v>
      </c>
      <c r="AP35" s="61">
        <v>10</v>
      </c>
      <c r="AQ35" s="51">
        <f t="shared" si="16"/>
        <v>95</v>
      </c>
      <c r="AR35" s="51" t="str">
        <f t="shared" si="17"/>
        <v>Moderado</v>
      </c>
      <c r="AS35" s="68" t="s">
        <v>126</v>
      </c>
      <c r="AT35" s="68" t="s">
        <v>126</v>
      </c>
      <c r="AU35" s="50">
        <f t="shared" si="18"/>
        <v>100</v>
      </c>
      <c r="AV35" s="50">
        <f t="shared" si="19"/>
        <v>97.5</v>
      </c>
      <c r="AW35" s="216"/>
      <c r="AX35" s="203"/>
      <c r="AY35" s="178"/>
      <c r="AZ35" s="181"/>
      <c r="BA35" s="203"/>
      <c r="BB35" s="178"/>
      <c r="BC35" s="193"/>
      <c r="BD35" s="212"/>
      <c r="BE35" s="167"/>
      <c r="BF35" s="167"/>
      <c r="BG35" s="167"/>
      <c r="BH35" s="167"/>
      <c r="BI35" s="208"/>
      <c r="BJ35" s="208"/>
    </row>
    <row r="36" spans="1:62" ht="57" customHeight="1" thickBot="1" x14ac:dyDescent="0.3">
      <c r="A36" s="160"/>
      <c r="B36" s="142"/>
      <c r="C36" s="221"/>
      <c r="D36" s="188"/>
      <c r="E36" s="206"/>
      <c r="F36" s="170"/>
      <c r="G36" s="108" t="s">
        <v>355</v>
      </c>
      <c r="H36" s="73" t="s">
        <v>364</v>
      </c>
      <c r="I36" s="70" t="s">
        <v>325</v>
      </c>
      <c r="J36" s="168"/>
      <c r="K36" s="168"/>
      <c r="L36" s="168"/>
      <c r="M36" s="168"/>
      <c r="N36" s="168"/>
      <c r="O36" s="168"/>
      <c r="P36" s="168"/>
      <c r="Q36" s="168"/>
      <c r="R36" s="168"/>
      <c r="S36" s="168"/>
      <c r="T36" s="168"/>
      <c r="U36" s="168"/>
      <c r="V36" s="168"/>
      <c r="W36" s="168"/>
      <c r="X36" s="168"/>
      <c r="Y36" s="168"/>
      <c r="Z36" s="168"/>
      <c r="AA36" s="168"/>
      <c r="AB36" s="168"/>
      <c r="AC36" s="170"/>
      <c r="AD36" s="152"/>
      <c r="AE36" s="142" t="s">
        <v>29</v>
      </c>
      <c r="AF36" s="170"/>
      <c r="AG36" s="170"/>
      <c r="AH36" s="73" t="s">
        <v>365</v>
      </c>
      <c r="AI36" s="78" t="s">
        <v>139</v>
      </c>
      <c r="AJ36" s="78">
        <v>15</v>
      </c>
      <c r="AK36" s="78">
        <v>15</v>
      </c>
      <c r="AL36" s="78">
        <v>15</v>
      </c>
      <c r="AM36" s="78">
        <v>10</v>
      </c>
      <c r="AN36" s="78">
        <v>15</v>
      </c>
      <c r="AO36" s="78">
        <v>15</v>
      </c>
      <c r="AP36" s="78">
        <v>10</v>
      </c>
      <c r="AQ36" s="75">
        <f t="shared" si="16"/>
        <v>95</v>
      </c>
      <c r="AR36" s="75" t="str">
        <f t="shared" si="17"/>
        <v>Moderado</v>
      </c>
      <c r="AS36" s="109" t="s">
        <v>126</v>
      </c>
      <c r="AT36" s="109" t="s">
        <v>126</v>
      </c>
      <c r="AU36" s="77">
        <f t="shared" si="18"/>
        <v>100</v>
      </c>
      <c r="AV36" s="77">
        <f t="shared" si="19"/>
        <v>97.5</v>
      </c>
      <c r="AW36" s="217"/>
      <c r="AX36" s="170"/>
      <c r="AY36" s="142"/>
      <c r="AZ36" s="158"/>
      <c r="BA36" s="170"/>
      <c r="BB36" s="142"/>
      <c r="BC36" s="194"/>
      <c r="BD36" s="213"/>
      <c r="BE36" s="168"/>
      <c r="BF36" s="168"/>
      <c r="BG36" s="168"/>
      <c r="BH36" s="168"/>
      <c r="BI36" s="209"/>
      <c r="BJ36" s="209"/>
    </row>
    <row r="37" spans="1:62" ht="48.75" customHeight="1" thickTop="1" x14ac:dyDescent="0.25">
      <c r="A37" s="159">
        <v>7</v>
      </c>
      <c r="B37" s="166" t="s">
        <v>315</v>
      </c>
      <c r="C37" s="161" t="s">
        <v>427</v>
      </c>
      <c r="D37" s="186" t="s">
        <v>316</v>
      </c>
      <c r="E37" s="163" t="s">
        <v>285</v>
      </c>
      <c r="F37" s="141" t="s">
        <v>189</v>
      </c>
      <c r="G37" s="110" t="s">
        <v>317</v>
      </c>
      <c r="H37" s="99" t="s">
        <v>318</v>
      </c>
      <c r="I37" s="111" t="s">
        <v>319</v>
      </c>
      <c r="J37" s="166" t="s">
        <v>98</v>
      </c>
      <c r="K37" s="166" t="s">
        <v>98</v>
      </c>
      <c r="L37" s="166" t="s">
        <v>113</v>
      </c>
      <c r="M37" s="166" t="s">
        <v>113</v>
      </c>
      <c r="N37" s="166" t="s">
        <v>98</v>
      </c>
      <c r="O37" s="166" t="s">
        <v>98</v>
      </c>
      <c r="P37" s="166" t="s">
        <v>113</v>
      </c>
      <c r="Q37" s="166" t="s">
        <v>113</v>
      </c>
      <c r="R37" s="166" t="s">
        <v>113</v>
      </c>
      <c r="S37" s="166" t="s">
        <v>98</v>
      </c>
      <c r="T37" s="166" t="s">
        <v>98</v>
      </c>
      <c r="U37" s="166" t="s">
        <v>98</v>
      </c>
      <c r="V37" s="166" t="s">
        <v>98</v>
      </c>
      <c r="W37" s="166" t="s">
        <v>98</v>
      </c>
      <c r="X37" s="166" t="s">
        <v>113</v>
      </c>
      <c r="Y37" s="166" t="s">
        <v>113</v>
      </c>
      <c r="Z37" s="166" t="s">
        <v>113</v>
      </c>
      <c r="AA37" s="166" t="s">
        <v>113</v>
      </c>
      <c r="AB37" s="166" t="s">
        <v>113</v>
      </c>
      <c r="AC37" s="229">
        <f>COUNTIF(J37:AB37, "SI")</f>
        <v>9</v>
      </c>
      <c r="AD37" s="151" t="s">
        <v>17</v>
      </c>
      <c r="AE37" s="141" t="str">
        <f t="shared" ref="AE37" si="20">IF(AC37&lt;=5, "Moderado", IF(AC37&lt;=11,"Mayor","Catastrófico"))</f>
        <v>Mayor</v>
      </c>
      <c r="AF37" s="141" t="str">
        <f>IF(AND(AD37&lt;&gt;"",AE37&lt;&gt;""),VLOOKUP(AD37&amp;AE37,'No Eliminar'!$L3:$M27,2,FALSE),"")</f>
        <v>Alto</v>
      </c>
      <c r="AG37" s="141" t="s">
        <v>98</v>
      </c>
      <c r="AH37" s="113" t="s">
        <v>320</v>
      </c>
      <c r="AI37" s="100" t="s">
        <v>139</v>
      </c>
      <c r="AJ37" s="100">
        <v>15</v>
      </c>
      <c r="AK37" s="100">
        <v>15</v>
      </c>
      <c r="AL37" s="100">
        <v>15</v>
      </c>
      <c r="AM37" s="100">
        <v>15</v>
      </c>
      <c r="AN37" s="100">
        <v>15</v>
      </c>
      <c r="AO37" s="100">
        <v>15</v>
      </c>
      <c r="AP37" s="100">
        <v>10</v>
      </c>
      <c r="AQ37" s="96">
        <f t="shared" ref="AQ37:AQ43" si="21">SUM(AJ37:AP37)</f>
        <v>100</v>
      </c>
      <c r="AR37" s="96" t="str">
        <f t="shared" si="17"/>
        <v>Fuerte</v>
      </c>
      <c r="AS37" s="97" t="s">
        <v>126</v>
      </c>
      <c r="AT37" s="97" t="s">
        <v>126</v>
      </c>
      <c r="AU37" s="96">
        <f t="shared" si="18"/>
        <v>100</v>
      </c>
      <c r="AV37" s="96">
        <f t="shared" si="19"/>
        <v>100</v>
      </c>
      <c r="AW37" s="226">
        <f>AVERAGE(AV37:AV39)</f>
        <v>99.166666666666671</v>
      </c>
      <c r="AX37" s="229" t="str">
        <f>IF(AW37&lt;=50, "Débil", IF(AW37&lt;=99,"Moderado","Fuerte"))</f>
        <v>Fuerte</v>
      </c>
      <c r="AY37" s="141" t="s">
        <v>290</v>
      </c>
      <c r="AZ37" s="157" t="str">
        <f>+AE37</f>
        <v>Mayor</v>
      </c>
      <c r="BA37" s="141" t="str">
        <f>IF(AND(AY37&lt;&gt;"",AZ49&lt;&gt;""),VLOOKUP(AY37&amp;AZ49,'No Eliminar'!L3:M27,2,FALSE),"")</f>
        <v>Extremo</v>
      </c>
      <c r="BB37" s="141" t="s">
        <v>143</v>
      </c>
      <c r="BC37" s="163" t="s">
        <v>321</v>
      </c>
      <c r="BD37" s="172" t="s">
        <v>322</v>
      </c>
      <c r="BE37" s="166" t="s">
        <v>323</v>
      </c>
      <c r="BF37" s="166" t="s">
        <v>190</v>
      </c>
      <c r="BG37" s="166" t="s">
        <v>440</v>
      </c>
      <c r="BH37" s="166" t="s">
        <v>206</v>
      </c>
      <c r="BI37" s="175" t="s">
        <v>435</v>
      </c>
      <c r="BJ37" s="207" t="s">
        <v>324</v>
      </c>
    </row>
    <row r="38" spans="1:62" ht="48.75" customHeight="1" x14ac:dyDescent="0.25">
      <c r="A38" s="218"/>
      <c r="B38" s="167"/>
      <c r="C38" s="185"/>
      <c r="D38" s="187"/>
      <c r="E38" s="164"/>
      <c r="F38" s="178"/>
      <c r="G38" s="102" t="s">
        <v>296</v>
      </c>
      <c r="H38" s="62" t="s">
        <v>297</v>
      </c>
      <c r="I38" s="64" t="s">
        <v>325</v>
      </c>
      <c r="J38" s="167"/>
      <c r="K38" s="167"/>
      <c r="L38" s="167"/>
      <c r="M38" s="167"/>
      <c r="N38" s="167"/>
      <c r="O38" s="167"/>
      <c r="P38" s="167"/>
      <c r="Q38" s="167"/>
      <c r="R38" s="167"/>
      <c r="S38" s="167"/>
      <c r="T38" s="167"/>
      <c r="U38" s="167"/>
      <c r="V38" s="167"/>
      <c r="W38" s="167"/>
      <c r="X38" s="167"/>
      <c r="Y38" s="167"/>
      <c r="Z38" s="167"/>
      <c r="AA38" s="167"/>
      <c r="AB38" s="167"/>
      <c r="AC38" s="230"/>
      <c r="AD38" s="171"/>
      <c r="AE38" s="178"/>
      <c r="AF38" s="178"/>
      <c r="AG38" s="178"/>
      <c r="AH38" s="65" t="s">
        <v>326</v>
      </c>
      <c r="AI38" s="61" t="s">
        <v>30</v>
      </c>
      <c r="AJ38" s="61">
        <v>15</v>
      </c>
      <c r="AK38" s="61">
        <v>15</v>
      </c>
      <c r="AL38" s="61">
        <v>15</v>
      </c>
      <c r="AM38" s="61">
        <v>15</v>
      </c>
      <c r="AN38" s="61">
        <v>15</v>
      </c>
      <c r="AO38" s="61">
        <v>15</v>
      </c>
      <c r="AP38" s="61">
        <v>10</v>
      </c>
      <c r="AQ38" s="51">
        <f t="shared" ref="AQ38" si="22">SUM(AJ38:AP38)</f>
        <v>100</v>
      </c>
      <c r="AR38" s="51" t="str">
        <f t="shared" ref="AR38:AR43" si="23">IF(AQ38&lt;=85, "Débil", IF(AQ38&lt;=95,"Moderado","Fuerte"))</f>
        <v>Fuerte</v>
      </c>
      <c r="AS38" s="68" t="s">
        <v>126</v>
      </c>
      <c r="AT38" s="68" t="s">
        <v>126</v>
      </c>
      <c r="AU38" s="51">
        <f t="shared" ref="AU38:AU68" si="24">IF(AT38="Fuerte", 100, IF(AT38="Moderado",50, IF(AT38="Débil",0, "")))</f>
        <v>100</v>
      </c>
      <c r="AV38" s="103">
        <f t="shared" ref="AV38:AV68" si="25">AVERAGE(AQ38,AU38)</f>
        <v>100</v>
      </c>
      <c r="AW38" s="227"/>
      <c r="AX38" s="230"/>
      <c r="AY38" s="178"/>
      <c r="AZ38" s="181"/>
      <c r="BA38" s="178"/>
      <c r="BB38" s="178"/>
      <c r="BC38" s="164"/>
      <c r="BD38" s="173"/>
      <c r="BE38" s="167"/>
      <c r="BF38" s="167"/>
      <c r="BG38" s="167"/>
      <c r="BH38" s="167"/>
      <c r="BI38" s="176"/>
      <c r="BJ38" s="208"/>
    </row>
    <row r="39" spans="1:62" ht="48.75" customHeight="1" thickBot="1" x14ac:dyDescent="0.3">
      <c r="A39" s="160"/>
      <c r="B39" s="168"/>
      <c r="C39" s="162"/>
      <c r="D39" s="188"/>
      <c r="E39" s="165"/>
      <c r="F39" s="142"/>
      <c r="G39" s="108" t="s">
        <v>296</v>
      </c>
      <c r="H39" s="91" t="s">
        <v>327</v>
      </c>
      <c r="I39" s="70" t="s">
        <v>328</v>
      </c>
      <c r="J39" s="168"/>
      <c r="K39" s="168"/>
      <c r="L39" s="168"/>
      <c r="M39" s="168"/>
      <c r="N39" s="168"/>
      <c r="O39" s="168"/>
      <c r="P39" s="168"/>
      <c r="Q39" s="168"/>
      <c r="R39" s="168"/>
      <c r="S39" s="168"/>
      <c r="T39" s="168"/>
      <c r="U39" s="168"/>
      <c r="V39" s="168"/>
      <c r="W39" s="168"/>
      <c r="X39" s="168"/>
      <c r="Y39" s="168"/>
      <c r="Z39" s="168"/>
      <c r="AA39" s="168"/>
      <c r="AB39" s="168"/>
      <c r="AC39" s="231"/>
      <c r="AD39" s="152"/>
      <c r="AE39" s="142" t="s">
        <v>29</v>
      </c>
      <c r="AF39" s="142"/>
      <c r="AG39" s="142" t="s">
        <v>98</v>
      </c>
      <c r="AH39" s="73" t="s">
        <v>329</v>
      </c>
      <c r="AI39" s="78" t="s">
        <v>30</v>
      </c>
      <c r="AJ39" s="78">
        <v>15</v>
      </c>
      <c r="AK39" s="78">
        <v>15</v>
      </c>
      <c r="AL39" s="78">
        <v>15</v>
      </c>
      <c r="AM39" s="78">
        <v>10</v>
      </c>
      <c r="AN39" s="78">
        <v>15</v>
      </c>
      <c r="AO39" s="78">
        <v>15</v>
      </c>
      <c r="AP39" s="78">
        <v>10</v>
      </c>
      <c r="AQ39" s="75">
        <f t="shared" si="21"/>
        <v>95</v>
      </c>
      <c r="AR39" s="75" t="str">
        <f t="shared" si="23"/>
        <v>Moderado</v>
      </c>
      <c r="AS39" s="109" t="s">
        <v>126</v>
      </c>
      <c r="AT39" s="109" t="s">
        <v>126</v>
      </c>
      <c r="AU39" s="75">
        <f t="shared" si="24"/>
        <v>100</v>
      </c>
      <c r="AV39" s="114">
        <f t="shared" si="25"/>
        <v>97.5</v>
      </c>
      <c r="AW39" s="228"/>
      <c r="AX39" s="231"/>
      <c r="AY39" s="142"/>
      <c r="AZ39" s="158"/>
      <c r="BA39" s="142"/>
      <c r="BB39" s="142"/>
      <c r="BC39" s="165"/>
      <c r="BD39" s="174"/>
      <c r="BE39" s="168"/>
      <c r="BF39" s="168"/>
      <c r="BG39" s="168"/>
      <c r="BH39" s="168"/>
      <c r="BI39" s="177"/>
      <c r="BJ39" s="209"/>
    </row>
    <row r="40" spans="1:62" ht="44.25" customHeight="1" thickTop="1" x14ac:dyDescent="0.25">
      <c r="A40" s="159">
        <v>8</v>
      </c>
      <c r="B40" s="141" t="s">
        <v>315</v>
      </c>
      <c r="C40" s="161" t="s">
        <v>428</v>
      </c>
      <c r="D40" s="161" t="s">
        <v>330</v>
      </c>
      <c r="E40" s="204" t="s">
        <v>285</v>
      </c>
      <c r="F40" s="141" t="s">
        <v>189</v>
      </c>
      <c r="G40" s="110" t="s">
        <v>296</v>
      </c>
      <c r="H40" s="99" t="s">
        <v>297</v>
      </c>
      <c r="I40" s="111" t="s">
        <v>251</v>
      </c>
      <c r="J40" s="166" t="s">
        <v>98</v>
      </c>
      <c r="K40" s="166" t="s">
        <v>98</v>
      </c>
      <c r="L40" s="166" t="s">
        <v>113</v>
      </c>
      <c r="M40" s="166" t="s">
        <v>113</v>
      </c>
      <c r="N40" s="166" t="s">
        <v>113</v>
      </c>
      <c r="O40" s="166" t="s">
        <v>98</v>
      </c>
      <c r="P40" s="166" t="s">
        <v>98</v>
      </c>
      <c r="Q40" s="166" t="s">
        <v>113</v>
      </c>
      <c r="R40" s="166" t="s">
        <v>98</v>
      </c>
      <c r="S40" s="166" t="s">
        <v>98</v>
      </c>
      <c r="T40" s="166" t="s">
        <v>98</v>
      </c>
      <c r="U40" s="166" t="s">
        <v>98</v>
      </c>
      <c r="V40" s="166" t="s">
        <v>98</v>
      </c>
      <c r="W40" s="166" t="s">
        <v>113</v>
      </c>
      <c r="X40" s="166" t="s">
        <v>113</v>
      </c>
      <c r="Y40" s="166" t="s">
        <v>113</v>
      </c>
      <c r="Z40" s="166" t="s">
        <v>113</v>
      </c>
      <c r="AA40" s="166" t="s">
        <v>113</v>
      </c>
      <c r="AB40" s="166" t="s">
        <v>113</v>
      </c>
      <c r="AC40" s="155">
        <f>COUNTIF(J40:AB40,"SI")</f>
        <v>9</v>
      </c>
      <c r="AD40" s="151" t="s">
        <v>290</v>
      </c>
      <c r="AE40" s="141" t="str">
        <f t="shared" ref="AE40" si="26">IF(AC40&lt;=5, "Moderado", IF(AC40&lt;=11,"Mayor","Catastrófico"))</f>
        <v>Mayor</v>
      </c>
      <c r="AF40" s="141" t="str">
        <f>IF(AND(AD40&lt;&gt;"",AE40&lt;&gt;""),VLOOKUP(AD40&amp;AE40,'No Eliminar'!$L3:$M27,2,FALSE),"")</f>
        <v>Alto</v>
      </c>
      <c r="AG40" s="141" t="s">
        <v>98</v>
      </c>
      <c r="AH40" s="113" t="s">
        <v>331</v>
      </c>
      <c r="AI40" s="100" t="s">
        <v>30</v>
      </c>
      <c r="AJ40" s="100">
        <v>15</v>
      </c>
      <c r="AK40" s="100">
        <v>15</v>
      </c>
      <c r="AL40" s="100">
        <v>15</v>
      </c>
      <c r="AM40" s="100">
        <v>15</v>
      </c>
      <c r="AN40" s="100">
        <v>15</v>
      </c>
      <c r="AO40" s="100">
        <v>15</v>
      </c>
      <c r="AP40" s="100">
        <v>10</v>
      </c>
      <c r="AQ40" s="98">
        <f t="shared" si="21"/>
        <v>100</v>
      </c>
      <c r="AR40" s="98" t="str">
        <f t="shared" si="23"/>
        <v>Fuerte</v>
      </c>
      <c r="AS40" s="97" t="s">
        <v>126</v>
      </c>
      <c r="AT40" s="97" t="s">
        <v>126</v>
      </c>
      <c r="AU40" s="98">
        <f t="shared" si="24"/>
        <v>100</v>
      </c>
      <c r="AV40" s="98">
        <f t="shared" si="25"/>
        <v>100</v>
      </c>
      <c r="AW40" s="225">
        <f>AVERAGE(AV40:AV43)</f>
        <v>97.5</v>
      </c>
      <c r="AX40" s="155" t="str">
        <f>IF(AW40&lt;=50, "Débil", IF(AW40&lt;=99,"Moderado","Fuerte"))</f>
        <v>Moderado</v>
      </c>
      <c r="AY40" s="141" t="s">
        <v>290</v>
      </c>
      <c r="AZ40" s="157" t="str">
        <f>+AE40</f>
        <v>Mayor</v>
      </c>
      <c r="BA40" s="141" t="str">
        <f>IF(AND(AY40&lt;&gt;"",AZ40&lt;&gt;""),VLOOKUP(AY40&amp;AZ40,'No Eliminar'!$L3:$M27,2,FALSE),"")</f>
        <v>Alto</v>
      </c>
      <c r="BB40" s="141" t="s">
        <v>143</v>
      </c>
      <c r="BC40" s="192" t="s">
        <v>332</v>
      </c>
      <c r="BD40" s="192" t="s">
        <v>333</v>
      </c>
      <c r="BE40" s="166" t="s">
        <v>323</v>
      </c>
      <c r="BF40" s="141" t="s">
        <v>190</v>
      </c>
      <c r="BG40" s="141" t="s">
        <v>440</v>
      </c>
      <c r="BH40" s="141" t="s">
        <v>206</v>
      </c>
      <c r="BI40" s="222" t="s">
        <v>436</v>
      </c>
      <c r="BJ40" s="207" t="s">
        <v>334</v>
      </c>
    </row>
    <row r="41" spans="1:62" ht="44.25" customHeight="1" x14ac:dyDescent="0.25">
      <c r="A41" s="218"/>
      <c r="B41" s="178"/>
      <c r="C41" s="185"/>
      <c r="D41" s="185"/>
      <c r="E41" s="205"/>
      <c r="F41" s="203"/>
      <c r="G41" s="102" t="s">
        <v>296</v>
      </c>
      <c r="H41" s="62" t="s">
        <v>297</v>
      </c>
      <c r="I41" s="64" t="s">
        <v>325</v>
      </c>
      <c r="J41" s="167"/>
      <c r="K41" s="167"/>
      <c r="L41" s="167"/>
      <c r="M41" s="167"/>
      <c r="N41" s="167"/>
      <c r="O41" s="167"/>
      <c r="P41" s="167"/>
      <c r="Q41" s="167"/>
      <c r="R41" s="167"/>
      <c r="S41" s="167"/>
      <c r="T41" s="167"/>
      <c r="U41" s="167"/>
      <c r="V41" s="167"/>
      <c r="W41" s="167"/>
      <c r="X41" s="167"/>
      <c r="Y41" s="167"/>
      <c r="Z41" s="167"/>
      <c r="AA41" s="167"/>
      <c r="AB41" s="167"/>
      <c r="AC41" s="203"/>
      <c r="AD41" s="171"/>
      <c r="AE41" s="178"/>
      <c r="AF41" s="203"/>
      <c r="AG41" s="203"/>
      <c r="AH41" s="65" t="s">
        <v>335</v>
      </c>
      <c r="AI41" s="61" t="s">
        <v>30</v>
      </c>
      <c r="AJ41" s="61">
        <v>15</v>
      </c>
      <c r="AK41" s="61">
        <v>15</v>
      </c>
      <c r="AL41" s="61">
        <v>15</v>
      </c>
      <c r="AM41" s="61">
        <v>15</v>
      </c>
      <c r="AN41" s="61">
        <v>15</v>
      </c>
      <c r="AO41" s="61">
        <v>15</v>
      </c>
      <c r="AP41" s="61">
        <v>10</v>
      </c>
      <c r="AQ41" s="50">
        <f t="shared" si="21"/>
        <v>100</v>
      </c>
      <c r="AR41" s="50" t="str">
        <f t="shared" si="23"/>
        <v>Fuerte</v>
      </c>
      <c r="AS41" s="68" t="s">
        <v>126</v>
      </c>
      <c r="AT41" s="68" t="s">
        <v>126</v>
      </c>
      <c r="AU41" s="50">
        <f t="shared" si="24"/>
        <v>100</v>
      </c>
      <c r="AV41" s="50">
        <f t="shared" si="25"/>
        <v>100</v>
      </c>
      <c r="AW41" s="203"/>
      <c r="AX41" s="203"/>
      <c r="AY41" s="178"/>
      <c r="AZ41" s="181"/>
      <c r="BA41" s="203"/>
      <c r="BB41" s="178"/>
      <c r="BC41" s="193"/>
      <c r="BD41" s="193"/>
      <c r="BE41" s="167"/>
      <c r="BF41" s="178"/>
      <c r="BG41" s="178"/>
      <c r="BH41" s="178"/>
      <c r="BI41" s="223"/>
      <c r="BJ41" s="208"/>
    </row>
    <row r="42" spans="1:62" ht="44.25" customHeight="1" x14ac:dyDescent="0.25">
      <c r="A42" s="218"/>
      <c r="B42" s="178"/>
      <c r="C42" s="185"/>
      <c r="D42" s="185"/>
      <c r="E42" s="205"/>
      <c r="F42" s="203"/>
      <c r="G42" s="102" t="s">
        <v>296</v>
      </c>
      <c r="H42" s="62" t="s">
        <v>297</v>
      </c>
      <c r="I42" s="64" t="s">
        <v>325</v>
      </c>
      <c r="J42" s="167"/>
      <c r="K42" s="167"/>
      <c r="L42" s="167"/>
      <c r="M42" s="167"/>
      <c r="N42" s="167"/>
      <c r="O42" s="167"/>
      <c r="P42" s="167"/>
      <c r="Q42" s="167"/>
      <c r="R42" s="167"/>
      <c r="S42" s="167"/>
      <c r="T42" s="167"/>
      <c r="U42" s="167"/>
      <c r="V42" s="167"/>
      <c r="W42" s="167"/>
      <c r="X42" s="167"/>
      <c r="Y42" s="167"/>
      <c r="Z42" s="167"/>
      <c r="AA42" s="167"/>
      <c r="AB42" s="167"/>
      <c r="AC42" s="203"/>
      <c r="AD42" s="171"/>
      <c r="AE42" s="178"/>
      <c r="AF42" s="203"/>
      <c r="AG42" s="203"/>
      <c r="AH42" s="65" t="s">
        <v>336</v>
      </c>
      <c r="AI42" s="61" t="s">
        <v>30</v>
      </c>
      <c r="AJ42" s="61">
        <v>15</v>
      </c>
      <c r="AK42" s="61">
        <v>15</v>
      </c>
      <c r="AL42" s="61">
        <v>0</v>
      </c>
      <c r="AM42" s="61">
        <v>15</v>
      </c>
      <c r="AN42" s="61">
        <v>15</v>
      </c>
      <c r="AO42" s="61">
        <v>15</v>
      </c>
      <c r="AP42" s="61">
        <v>10</v>
      </c>
      <c r="AQ42" s="50">
        <f t="shared" si="21"/>
        <v>85</v>
      </c>
      <c r="AR42" s="50" t="str">
        <f t="shared" si="23"/>
        <v>Débil</v>
      </c>
      <c r="AS42" s="68" t="s">
        <v>126</v>
      </c>
      <c r="AT42" s="68" t="s">
        <v>126</v>
      </c>
      <c r="AU42" s="50">
        <f>IF(AT42="Fuerte", 100, IF(AT42="Moderado",50, IF(AT42="Débil",0, "")))</f>
        <v>100</v>
      </c>
      <c r="AV42" s="50">
        <f>AVERAGE(AQ42,AU42)</f>
        <v>92.5</v>
      </c>
      <c r="AW42" s="203"/>
      <c r="AX42" s="203"/>
      <c r="AY42" s="178"/>
      <c r="AZ42" s="181"/>
      <c r="BA42" s="203"/>
      <c r="BB42" s="178"/>
      <c r="BC42" s="193"/>
      <c r="BD42" s="193"/>
      <c r="BE42" s="167"/>
      <c r="BF42" s="178"/>
      <c r="BG42" s="178"/>
      <c r="BH42" s="178"/>
      <c r="BI42" s="223"/>
      <c r="BJ42" s="208"/>
    </row>
    <row r="43" spans="1:62" ht="44.25" customHeight="1" thickBot="1" x14ac:dyDescent="0.3">
      <c r="A43" s="160"/>
      <c r="B43" s="142"/>
      <c r="C43" s="162"/>
      <c r="D43" s="162"/>
      <c r="E43" s="206"/>
      <c r="F43" s="170"/>
      <c r="G43" s="108" t="s">
        <v>296</v>
      </c>
      <c r="H43" s="91" t="s">
        <v>327</v>
      </c>
      <c r="I43" s="70" t="s">
        <v>328</v>
      </c>
      <c r="J43" s="168"/>
      <c r="K43" s="168"/>
      <c r="L43" s="168"/>
      <c r="M43" s="168"/>
      <c r="N43" s="168"/>
      <c r="O43" s="168"/>
      <c r="P43" s="168"/>
      <c r="Q43" s="168"/>
      <c r="R43" s="168"/>
      <c r="S43" s="168"/>
      <c r="T43" s="168"/>
      <c r="U43" s="168"/>
      <c r="V43" s="168"/>
      <c r="W43" s="168"/>
      <c r="X43" s="168"/>
      <c r="Y43" s="168"/>
      <c r="Z43" s="168"/>
      <c r="AA43" s="168"/>
      <c r="AB43" s="168"/>
      <c r="AC43" s="170"/>
      <c r="AD43" s="152"/>
      <c r="AE43" s="142" t="s">
        <v>29</v>
      </c>
      <c r="AF43" s="170"/>
      <c r="AG43" s="170"/>
      <c r="AH43" s="73" t="s">
        <v>337</v>
      </c>
      <c r="AI43" s="78" t="s">
        <v>139</v>
      </c>
      <c r="AJ43" s="78">
        <v>15</v>
      </c>
      <c r="AK43" s="78">
        <v>15</v>
      </c>
      <c r="AL43" s="78">
        <v>15</v>
      </c>
      <c r="AM43" s="78">
        <v>10</v>
      </c>
      <c r="AN43" s="78">
        <v>15</v>
      </c>
      <c r="AO43" s="78">
        <v>15</v>
      </c>
      <c r="AP43" s="78">
        <v>10</v>
      </c>
      <c r="AQ43" s="77">
        <f t="shared" si="21"/>
        <v>95</v>
      </c>
      <c r="AR43" s="77" t="str">
        <f t="shared" si="23"/>
        <v>Moderado</v>
      </c>
      <c r="AS43" s="109" t="s">
        <v>126</v>
      </c>
      <c r="AT43" s="109" t="s">
        <v>126</v>
      </c>
      <c r="AU43" s="77">
        <f t="shared" si="24"/>
        <v>100</v>
      </c>
      <c r="AV43" s="77">
        <f t="shared" si="25"/>
        <v>97.5</v>
      </c>
      <c r="AW43" s="170"/>
      <c r="AX43" s="170"/>
      <c r="AY43" s="142"/>
      <c r="AZ43" s="158"/>
      <c r="BA43" s="170"/>
      <c r="BB43" s="142"/>
      <c r="BC43" s="194"/>
      <c r="BD43" s="194"/>
      <c r="BE43" s="168"/>
      <c r="BF43" s="142"/>
      <c r="BG43" s="142"/>
      <c r="BH43" s="142"/>
      <c r="BI43" s="224"/>
      <c r="BJ43" s="209" t="s">
        <v>338</v>
      </c>
    </row>
    <row r="44" spans="1:62" ht="51.75" customHeight="1" thickTop="1" x14ac:dyDescent="0.25">
      <c r="A44" s="159">
        <v>9</v>
      </c>
      <c r="B44" s="141" t="s">
        <v>315</v>
      </c>
      <c r="C44" s="161" t="s">
        <v>441</v>
      </c>
      <c r="D44" s="186" t="s">
        <v>339</v>
      </c>
      <c r="E44" s="204" t="s">
        <v>285</v>
      </c>
      <c r="F44" s="141" t="s">
        <v>189</v>
      </c>
      <c r="G44" s="110" t="s">
        <v>296</v>
      </c>
      <c r="H44" s="111" t="s">
        <v>297</v>
      </c>
      <c r="I44" s="111" t="s">
        <v>251</v>
      </c>
      <c r="J44" s="166" t="s">
        <v>98</v>
      </c>
      <c r="K44" s="166" t="s">
        <v>98</v>
      </c>
      <c r="L44" s="166" t="s">
        <v>113</v>
      </c>
      <c r="M44" s="166" t="s">
        <v>113</v>
      </c>
      <c r="N44" s="166" t="s">
        <v>98</v>
      </c>
      <c r="O44" s="166" t="s">
        <v>98</v>
      </c>
      <c r="P44" s="166" t="s">
        <v>98</v>
      </c>
      <c r="Q44" s="166" t="s">
        <v>113</v>
      </c>
      <c r="R44" s="166" t="s">
        <v>113</v>
      </c>
      <c r="S44" s="166" t="s">
        <v>98</v>
      </c>
      <c r="T44" s="166" t="s">
        <v>98</v>
      </c>
      <c r="U44" s="166" t="s">
        <v>98</v>
      </c>
      <c r="V44" s="166" t="s">
        <v>98</v>
      </c>
      <c r="W44" s="166" t="s">
        <v>98</v>
      </c>
      <c r="X44" s="166" t="s">
        <v>113</v>
      </c>
      <c r="Y44" s="166" t="s">
        <v>113</v>
      </c>
      <c r="Z44" s="166" t="s">
        <v>113</v>
      </c>
      <c r="AA44" s="166" t="s">
        <v>113</v>
      </c>
      <c r="AB44" s="166" t="s">
        <v>113</v>
      </c>
      <c r="AC44" s="155">
        <f>COUNTIF(J44:AB44,"SI")</f>
        <v>10</v>
      </c>
      <c r="AD44" s="151" t="s">
        <v>290</v>
      </c>
      <c r="AE44" s="141" t="str">
        <f t="shared" ref="AE44" si="27">IF(AC44&lt;=5, "Moderado", IF(AC44&lt;=11,"Mayor","Catastrófico"))</f>
        <v>Mayor</v>
      </c>
      <c r="AF44" s="141" t="str">
        <f>IF(AND(AD44&lt;&gt;"",AE44&lt;&gt;""),VLOOKUP(AD44&amp;AE44,'No Eliminar'!$L3:$M27,2,FALSE),"")</f>
        <v>Alto</v>
      </c>
      <c r="AG44" s="141" t="s">
        <v>98</v>
      </c>
      <c r="AH44" s="113" t="s">
        <v>340</v>
      </c>
      <c r="AI44" s="100" t="s">
        <v>30</v>
      </c>
      <c r="AJ44" s="100">
        <v>15</v>
      </c>
      <c r="AK44" s="100">
        <v>15</v>
      </c>
      <c r="AL44" s="100">
        <v>15</v>
      </c>
      <c r="AM44" s="100">
        <v>15</v>
      </c>
      <c r="AN44" s="100">
        <v>15</v>
      </c>
      <c r="AO44" s="100">
        <v>15</v>
      </c>
      <c r="AP44" s="100">
        <v>10</v>
      </c>
      <c r="AQ44" s="98">
        <f>SUM(AJ44:AP44)</f>
        <v>100</v>
      </c>
      <c r="AR44" s="98" t="str">
        <f t="shared" ref="AR44:AR54" si="28">IF(AQ44&lt;=85, "Débil", IF(AQ44&lt;=95,"Moderado","Fuerte"))</f>
        <v>Fuerte</v>
      </c>
      <c r="AS44" s="97" t="s">
        <v>126</v>
      </c>
      <c r="AT44" s="97" t="s">
        <v>126</v>
      </c>
      <c r="AU44" s="98">
        <f t="shared" ref="AU44:AU49" si="29">IF(AT44="Fuerte", 100, IF(AT44="Moderado",50, IF(AT44="Débil",0, "")))</f>
        <v>100</v>
      </c>
      <c r="AV44" s="98">
        <f t="shared" ref="AV44:AV49" si="30">AVERAGE(AQ44,AU44)</f>
        <v>100</v>
      </c>
      <c r="AW44" s="195">
        <f>AVERAGE(AV44:AV48)</f>
        <v>100</v>
      </c>
      <c r="AX44" s="155" t="str">
        <f>IF(AW44&lt;=50, "Débil", IF(AW44&lt;=99,"Moderado","Fuerte"))</f>
        <v>Fuerte</v>
      </c>
      <c r="AY44" s="141" t="s">
        <v>290</v>
      </c>
      <c r="AZ44" s="157" t="str">
        <f>+AE44</f>
        <v>Mayor</v>
      </c>
      <c r="BA44" s="141" t="str">
        <f>IF(AND(AY44&lt;&gt;"",AZ44&lt;&gt;""),VLOOKUP(AY44&amp;AZ44,'No Eliminar'!$L3:$M27,2,FALSE),"")</f>
        <v>Alto</v>
      </c>
      <c r="BB44" s="141" t="s">
        <v>143</v>
      </c>
      <c r="BC44" s="192" t="s">
        <v>321</v>
      </c>
      <c r="BD44" s="192" t="s">
        <v>454</v>
      </c>
      <c r="BE44" s="166" t="s">
        <v>323</v>
      </c>
      <c r="BF44" s="166" t="s">
        <v>190</v>
      </c>
      <c r="BG44" s="166" t="s">
        <v>440</v>
      </c>
      <c r="BH44" s="166" t="s">
        <v>206</v>
      </c>
      <c r="BI44" s="222" t="s">
        <v>437</v>
      </c>
      <c r="BJ44" s="207" t="s">
        <v>334</v>
      </c>
    </row>
    <row r="45" spans="1:62" ht="51.75" customHeight="1" x14ac:dyDescent="0.25">
      <c r="A45" s="218"/>
      <c r="B45" s="178"/>
      <c r="C45" s="185"/>
      <c r="D45" s="187"/>
      <c r="E45" s="205"/>
      <c r="F45" s="178"/>
      <c r="G45" s="102" t="s">
        <v>296</v>
      </c>
      <c r="H45" s="64" t="s">
        <v>297</v>
      </c>
      <c r="I45" s="64" t="s">
        <v>341</v>
      </c>
      <c r="J45" s="167"/>
      <c r="K45" s="167"/>
      <c r="L45" s="167"/>
      <c r="M45" s="167"/>
      <c r="N45" s="167"/>
      <c r="O45" s="167"/>
      <c r="P45" s="167"/>
      <c r="Q45" s="167"/>
      <c r="R45" s="167"/>
      <c r="S45" s="167"/>
      <c r="T45" s="167"/>
      <c r="U45" s="167"/>
      <c r="V45" s="167"/>
      <c r="W45" s="167"/>
      <c r="X45" s="167"/>
      <c r="Y45" s="167"/>
      <c r="Z45" s="167"/>
      <c r="AA45" s="167"/>
      <c r="AB45" s="167"/>
      <c r="AC45" s="169"/>
      <c r="AD45" s="171"/>
      <c r="AE45" s="178"/>
      <c r="AF45" s="178"/>
      <c r="AG45" s="178"/>
      <c r="AH45" s="65" t="s">
        <v>342</v>
      </c>
      <c r="AI45" s="61" t="s">
        <v>30</v>
      </c>
      <c r="AJ45" s="61">
        <v>15</v>
      </c>
      <c r="AK45" s="61">
        <v>15</v>
      </c>
      <c r="AL45" s="61">
        <v>15</v>
      </c>
      <c r="AM45" s="61">
        <v>15</v>
      </c>
      <c r="AN45" s="61">
        <v>15</v>
      </c>
      <c r="AO45" s="61">
        <v>15</v>
      </c>
      <c r="AP45" s="61">
        <v>10</v>
      </c>
      <c r="AQ45" s="50">
        <f t="shared" ref="AQ45" si="31">SUM(AJ45:AP45)</f>
        <v>100</v>
      </c>
      <c r="AR45" s="50" t="str">
        <f t="shared" si="28"/>
        <v>Fuerte</v>
      </c>
      <c r="AS45" s="68" t="s">
        <v>126</v>
      </c>
      <c r="AT45" s="68" t="s">
        <v>126</v>
      </c>
      <c r="AU45" s="50">
        <f t="shared" si="29"/>
        <v>100</v>
      </c>
      <c r="AV45" s="50">
        <f t="shared" si="30"/>
        <v>100</v>
      </c>
      <c r="AW45" s="196"/>
      <c r="AX45" s="169"/>
      <c r="AY45" s="178"/>
      <c r="AZ45" s="181"/>
      <c r="BA45" s="178"/>
      <c r="BB45" s="178"/>
      <c r="BC45" s="193"/>
      <c r="BD45" s="193"/>
      <c r="BE45" s="167"/>
      <c r="BF45" s="167"/>
      <c r="BG45" s="167"/>
      <c r="BH45" s="167"/>
      <c r="BI45" s="223"/>
      <c r="BJ45" s="208"/>
    </row>
    <row r="46" spans="1:62" ht="51.75" customHeight="1" x14ac:dyDescent="0.25">
      <c r="A46" s="218"/>
      <c r="B46" s="178"/>
      <c r="C46" s="185"/>
      <c r="D46" s="187"/>
      <c r="E46" s="205"/>
      <c r="F46" s="203"/>
      <c r="G46" s="102" t="s">
        <v>296</v>
      </c>
      <c r="H46" s="64" t="s">
        <v>297</v>
      </c>
      <c r="I46" s="64" t="s">
        <v>325</v>
      </c>
      <c r="J46" s="167"/>
      <c r="K46" s="167"/>
      <c r="L46" s="167"/>
      <c r="M46" s="167"/>
      <c r="N46" s="167"/>
      <c r="O46" s="167"/>
      <c r="P46" s="167"/>
      <c r="Q46" s="167"/>
      <c r="R46" s="167"/>
      <c r="S46" s="167"/>
      <c r="T46" s="167"/>
      <c r="U46" s="167"/>
      <c r="V46" s="167"/>
      <c r="W46" s="167"/>
      <c r="X46" s="167"/>
      <c r="Y46" s="167"/>
      <c r="Z46" s="167"/>
      <c r="AA46" s="167"/>
      <c r="AB46" s="167"/>
      <c r="AC46" s="203"/>
      <c r="AD46" s="171"/>
      <c r="AE46" s="178"/>
      <c r="AF46" s="203"/>
      <c r="AG46" s="203"/>
      <c r="AH46" s="65" t="s">
        <v>343</v>
      </c>
      <c r="AI46" s="61" t="s">
        <v>139</v>
      </c>
      <c r="AJ46" s="61">
        <v>15</v>
      </c>
      <c r="AK46" s="61">
        <v>15</v>
      </c>
      <c r="AL46" s="61">
        <v>15</v>
      </c>
      <c r="AM46" s="61">
        <v>15</v>
      </c>
      <c r="AN46" s="61">
        <v>15</v>
      </c>
      <c r="AO46" s="61">
        <v>15</v>
      </c>
      <c r="AP46" s="61">
        <v>10</v>
      </c>
      <c r="AQ46" s="50">
        <f t="shared" ref="AQ46:AQ54" si="32">SUM(AJ46:AP46)</f>
        <v>100</v>
      </c>
      <c r="AR46" s="50" t="str">
        <f t="shared" si="28"/>
        <v>Fuerte</v>
      </c>
      <c r="AS46" s="68" t="s">
        <v>126</v>
      </c>
      <c r="AT46" s="68" t="s">
        <v>126</v>
      </c>
      <c r="AU46" s="50">
        <f t="shared" si="29"/>
        <v>100</v>
      </c>
      <c r="AV46" s="50">
        <f t="shared" si="30"/>
        <v>100</v>
      </c>
      <c r="AW46" s="203"/>
      <c r="AX46" s="203"/>
      <c r="AY46" s="178"/>
      <c r="AZ46" s="181"/>
      <c r="BA46" s="203"/>
      <c r="BB46" s="178"/>
      <c r="BC46" s="193"/>
      <c r="BD46" s="193"/>
      <c r="BE46" s="167"/>
      <c r="BF46" s="167"/>
      <c r="BG46" s="167"/>
      <c r="BH46" s="167"/>
      <c r="BI46" s="223"/>
      <c r="BJ46" s="208"/>
    </row>
    <row r="47" spans="1:62" ht="51.75" customHeight="1" x14ac:dyDescent="0.25">
      <c r="A47" s="218"/>
      <c r="B47" s="178"/>
      <c r="C47" s="185"/>
      <c r="D47" s="187"/>
      <c r="E47" s="205"/>
      <c r="F47" s="203"/>
      <c r="G47" s="102" t="s">
        <v>296</v>
      </c>
      <c r="H47" s="64" t="s">
        <v>297</v>
      </c>
      <c r="I47" s="64" t="s">
        <v>191</v>
      </c>
      <c r="J47" s="167"/>
      <c r="K47" s="167"/>
      <c r="L47" s="167"/>
      <c r="M47" s="167"/>
      <c r="N47" s="167"/>
      <c r="O47" s="167"/>
      <c r="P47" s="167"/>
      <c r="Q47" s="167"/>
      <c r="R47" s="167"/>
      <c r="S47" s="167"/>
      <c r="T47" s="167"/>
      <c r="U47" s="167"/>
      <c r="V47" s="167"/>
      <c r="W47" s="167"/>
      <c r="X47" s="167"/>
      <c r="Y47" s="167"/>
      <c r="Z47" s="167"/>
      <c r="AA47" s="167"/>
      <c r="AB47" s="167"/>
      <c r="AC47" s="203"/>
      <c r="AD47" s="171"/>
      <c r="AE47" s="178"/>
      <c r="AF47" s="203"/>
      <c r="AG47" s="203"/>
      <c r="AH47" s="65" t="s">
        <v>344</v>
      </c>
      <c r="AI47" s="61" t="s">
        <v>139</v>
      </c>
      <c r="AJ47" s="61">
        <v>15</v>
      </c>
      <c r="AK47" s="61">
        <v>15</v>
      </c>
      <c r="AL47" s="61">
        <v>15</v>
      </c>
      <c r="AM47" s="61">
        <v>15</v>
      </c>
      <c r="AN47" s="61">
        <v>15</v>
      </c>
      <c r="AO47" s="61">
        <v>15</v>
      </c>
      <c r="AP47" s="61">
        <v>10</v>
      </c>
      <c r="AQ47" s="50">
        <f t="shared" si="32"/>
        <v>100</v>
      </c>
      <c r="AR47" s="50" t="str">
        <f t="shared" si="28"/>
        <v>Fuerte</v>
      </c>
      <c r="AS47" s="68" t="s">
        <v>126</v>
      </c>
      <c r="AT47" s="68" t="s">
        <v>126</v>
      </c>
      <c r="AU47" s="50">
        <f t="shared" si="29"/>
        <v>100</v>
      </c>
      <c r="AV47" s="50">
        <f t="shared" si="30"/>
        <v>100</v>
      </c>
      <c r="AW47" s="203"/>
      <c r="AX47" s="203"/>
      <c r="AY47" s="178"/>
      <c r="AZ47" s="181"/>
      <c r="BA47" s="203"/>
      <c r="BB47" s="178"/>
      <c r="BC47" s="193"/>
      <c r="BD47" s="193"/>
      <c r="BE47" s="167"/>
      <c r="BF47" s="167"/>
      <c r="BG47" s="167"/>
      <c r="BH47" s="167"/>
      <c r="BI47" s="223"/>
      <c r="BJ47" s="208"/>
    </row>
    <row r="48" spans="1:62" ht="51.75" customHeight="1" thickBot="1" x14ac:dyDescent="0.3">
      <c r="A48" s="160"/>
      <c r="B48" s="142"/>
      <c r="C48" s="162"/>
      <c r="D48" s="188"/>
      <c r="E48" s="206"/>
      <c r="F48" s="170"/>
      <c r="G48" s="108" t="s">
        <v>296</v>
      </c>
      <c r="H48" s="70" t="s">
        <v>297</v>
      </c>
      <c r="I48" s="70" t="s">
        <v>191</v>
      </c>
      <c r="J48" s="168"/>
      <c r="K48" s="168"/>
      <c r="L48" s="168"/>
      <c r="M48" s="168"/>
      <c r="N48" s="168"/>
      <c r="O48" s="168"/>
      <c r="P48" s="168"/>
      <c r="Q48" s="168"/>
      <c r="R48" s="168"/>
      <c r="S48" s="168"/>
      <c r="T48" s="168"/>
      <c r="U48" s="168"/>
      <c r="V48" s="168"/>
      <c r="W48" s="168"/>
      <c r="X48" s="168"/>
      <c r="Y48" s="168"/>
      <c r="Z48" s="168"/>
      <c r="AA48" s="168"/>
      <c r="AB48" s="168"/>
      <c r="AC48" s="170"/>
      <c r="AD48" s="152"/>
      <c r="AE48" s="142" t="s">
        <v>29</v>
      </c>
      <c r="AF48" s="170"/>
      <c r="AG48" s="170"/>
      <c r="AH48" s="73" t="s">
        <v>345</v>
      </c>
      <c r="AI48" s="78" t="s">
        <v>30</v>
      </c>
      <c r="AJ48" s="78">
        <v>15</v>
      </c>
      <c r="AK48" s="78">
        <v>15</v>
      </c>
      <c r="AL48" s="78">
        <v>15</v>
      </c>
      <c r="AM48" s="78">
        <v>15</v>
      </c>
      <c r="AN48" s="78">
        <v>15</v>
      </c>
      <c r="AO48" s="78">
        <v>15</v>
      </c>
      <c r="AP48" s="78">
        <v>10</v>
      </c>
      <c r="AQ48" s="77">
        <f t="shared" si="32"/>
        <v>100</v>
      </c>
      <c r="AR48" s="77" t="str">
        <f t="shared" si="28"/>
        <v>Fuerte</v>
      </c>
      <c r="AS48" s="109" t="s">
        <v>126</v>
      </c>
      <c r="AT48" s="109" t="s">
        <v>126</v>
      </c>
      <c r="AU48" s="77">
        <f t="shared" si="29"/>
        <v>100</v>
      </c>
      <c r="AV48" s="77">
        <f t="shared" si="30"/>
        <v>100</v>
      </c>
      <c r="AW48" s="170"/>
      <c r="AX48" s="170"/>
      <c r="AY48" s="142"/>
      <c r="AZ48" s="158"/>
      <c r="BA48" s="170"/>
      <c r="BB48" s="142"/>
      <c r="BC48" s="194"/>
      <c r="BD48" s="194"/>
      <c r="BE48" s="168"/>
      <c r="BF48" s="168"/>
      <c r="BG48" s="168"/>
      <c r="BH48" s="168"/>
      <c r="BI48" s="224"/>
      <c r="BJ48" s="209" t="s">
        <v>338</v>
      </c>
    </row>
    <row r="49" spans="1:62" ht="41.25" customHeight="1" thickTop="1" x14ac:dyDescent="0.25">
      <c r="A49" s="159">
        <v>10</v>
      </c>
      <c r="B49" s="141" t="s">
        <v>301</v>
      </c>
      <c r="C49" s="161" t="s">
        <v>426</v>
      </c>
      <c r="D49" s="186" t="s">
        <v>302</v>
      </c>
      <c r="E49" s="204" t="s">
        <v>285</v>
      </c>
      <c r="F49" s="141" t="s">
        <v>189</v>
      </c>
      <c r="G49" s="110" t="s">
        <v>303</v>
      </c>
      <c r="H49" s="111" t="s">
        <v>304</v>
      </c>
      <c r="I49" s="111" t="s">
        <v>191</v>
      </c>
      <c r="J49" s="166" t="s">
        <v>98</v>
      </c>
      <c r="K49" s="166" t="s">
        <v>98</v>
      </c>
      <c r="L49" s="166" t="s">
        <v>113</v>
      </c>
      <c r="M49" s="166" t="s">
        <v>113</v>
      </c>
      <c r="N49" s="166" t="s">
        <v>98</v>
      </c>
      <c r="O49" s="166" t="s">
        <v>98</v>
      </c>
      <c r="P49" s="166" t="s">
        <v>98</v>
      </c>
      <c r="Q49" s="166" t="s">
        <v>98</v>
      </c>
      <c r="R49" s="166" t="s">
        <v>98</v>
      </c>
      <c r="S49" s="166" t="s">
        <v>98</v>
      </c>
      <c r="T49" s="166" t="s">
        <v>98</v>
      </c>
      <c r="U49" s="166" t="s">
        <v>98</v>
      </c>
      <c r="V49" s="166" t="s">
        <v>98</v>
      </c>
      <c r="W49" s="166" t="s">
        <v>98</v>
      </c>
      <c r="X49" s="166" t="s">
        <v>113</v>
      </c>
      <c r="Y49" s="166" t="s">
        <v>113</v>
      </c>
      <c r="Z49" s="166" t="s">
        <v>113</v>
      </c>
      <c r="AA49" s="166" t="s">
        <v>113</v>
      </c>
      <c r="AB49" s="166" t="s">
        <v>113</v>
      </c>
      <c r="AC49" s="155">
        <f>COUNTIF(J49:AB49,"SI")</f>
        <v>12</v>
      </c>
      <c r="AD49" s="151" t="s">
        <v>103</v>
      </c>
      <c r="AE49" s="141" t="str">
        <f>IF(AC49&lt;=5, "Moderado", IF(AC49&lt;=11,"Mayor","Catastrófico"))</f>
        <v>Catastrófico</v>
      </c>
      <c r="AF49" s="141" t="str">
        <f>IF(AND(AD49&lt;&gt;"",AE49&lt;&gt;""),VLOOKUP(AD49&amp;AE49,'No Eliminar'!$L3:$M27,2,FALSE),"")</f>
        <v>Extremo</v>
      </c>
      <c r="AG49" s="141" t="s">
        <v>98</v>
      </c>
      <c r="AH49" s="113" t="s">
        <v>305</v>
      </c>
      <c r="AI49" s="100" t="s">
        <v>30</v>
      </c>
      <c r="AJ49" s="100">
        <v>15</v>
      </c>
      <c r="AK49" s="100">
        <v>15</v>
      </c>
      <c r="AL49" s="100">
        <v>15</v>
      </c>
      <c r="AM49" s="100">
        <v>15</v>
      </c>
      <c r="AN49" s="100">
        <v>15</v>
      </c>
      <c r="AO49" s="100">
        <v>15</v>
      </c>
      <c r="AP49" s="100">
        <v>10</v>
      </c>
      <c r="AQ49" s="98">
        <f t="shared" si="32"/>
        <v>100</v>
      </c>
      <c r="AR49" s="98" t="str">
        <f t="shared" si="28"/>
        <v>Fuerte</v>
      </c>
      <c r="AS49" s="97" t="s">
        <v>126</v>
      </c>
      <c r="AT49" s="97" t="s">
        <v>126</v>
      </c>
      <c r="AU49" s="98">
        <f t="shared" si="29"/>
        <v>100</v>
      </c>
      <c r="AV49" s="98">
        <f t="shared" si="30"/>
        <v>100</v>
      </c>
      <c r="AW49" s="225">
        <f>AVERAGE(AV49:AV53)</f>
        <v>98.5</v>
      </c>
      <c r="AX49" s="155" t="str">
        <f>IF(AW49&lt;=50, "Débil", IF(AW49&lt;=99,"Moderado","Fuerte"))</f>
        <v>Moderado</v>
      </c>
      <c r="AY49" s="141" t="s">
        <v>17</v>
      </c>
      <c r="AZ49" s="157" t="str">
        <f>+AE49</f>
        <v>Catastrófico</v>
      </c>
      <c r="BA49" s="141" t="str">
        <f>IF(AND(AY49&lt;&gt;"",AZ49&lt;&gt;""),VLOOKUP(AY49&amp;AZ49,'No Eliminar'!L3:M27,2,FALSE),"")</f>
        <v>Extremo</v>
      </c>
      <c r="BB49" s="141" t="s">
        <v>143</v>
      </c>
      <c r="BC49" s="163" t="s">
        <v>306</v>
      </c>
      <c r="BD49" s="172" t="s">
        <v>307</v>
      </c>
      <c r="BE49" s="166" t="s">
        <v>293</v>
      </c>
      <c r="BF49" s="166" t="s">
        <v>190</v>
      </c>
      <c r="BG49" s="166" t="s">
        <v>440</v>
      </c>
      <c r="BH49" s="166" t="s">
        <v>206</v>
      </c>
      <c r="BI49" s="232" t="s">
        <v>438</v>
      </c>
      <c r="BJ49" s="233" t="s">
        <v>308</v>
      </c>
    </row>
    <row r="50" spans="1:62" ht="41.25" customHeight="1" x14ac:dyDescent="0.25">
      <c r="A50" s="218"/>
      <c r="B50" s="178"/>
      <c r="C50" s="185"/>
      <c r="D50" s="187"/>
      <c r="E50" s="205"/>
      <c r="F50" s="178"/>
      <c r="G50" s="102" t="s">
        <v>303</v>
      </c>
      <c r="H50" s="64" t="s">
        <v>304</v>
      </c>
      <c r="I50" s="64" t="s">
        <v>191</v>
      </c>
      <c r="J50" s="167"/>
      <c r="K50" s="167"/>
      <c r="L50" s="167"/>
      <c r="M50" s="167"/>
      <c r="N50" s="167"/>
      <c r="O50" s="167"/>
      <c r="P50" s="167"/>
      <c r="Q50" s="167"/>
      <c r="R50" s="167"/>
      <c r="S50" s="167"/>
      <c r="T50" s="167"/>
      <c r="U50" s="167"/>
      <c r="V50" s="167"/>
      <c r="W50" s="167"/>
      <c r="X50" s="167"/>
      <c r="Y50" s="167"/>
      <c r="Z50" s="167"/>
      <c r="AA50" s="167"/>
      <c r="AB50" s="167"/>
      <c r="AC50" s="169"/>
      <c r="AD50" s="171"/>
      <c r="AE50" s="178"/>
      <c r="AF50" s="178"/>
      <c r="AG50" s="178"/>
      <c r="AH50" s="65" t="s">
        <v>309</v>
      </c>
      <c r="AI50" s="61" t="s">
        <v>139</v>
      </c>
      <c r="AJ50" s="61">
        <v>15</v>
      </c>
      <c r="AK50" s="61">
        <v>15</v>
      </c>
      <c r="AL50" s="61">
        <v>15</v>
      </c>
      <c r="AM50" s="61">
        <v>10</v>
      </c>
      <c r="AN50" s="61">
        <v>15</v>
      </c>
      <c r="AO50" s="61">
        <v>15</v>
      </c>
      <c r="AP50" s="61">
        <v>10</v>
      </c>
      <c r="AQ50" s="50">
        <f t="shared" si="32"/>
        <v>95</v>
      </c>
      <c r="AR50" s="50" t="str">
        <f t="shared" si="28"/>
        <v>Moderado</v>
      </c>
      <c r="AS50" s="68" t="s">
        <v>126</v>
      </c>
      <c r="AT50" s="68" t="s">
        <v>126</v>
      </c>
      <c r="AU50" s="50">
        <f t="shared" ref="AU50:AU52" si="33">IF(AT50="Fuerte", 100, IF(AT50="Moderado",50, IF(AT50="Débil",0, "")))</f>
        <v>100</v>
      </c>
      <c r="AV50" s="50">
        <f t="shared" ref="AV50:AV52" si="34">AVERAGE(AQ50,AU50)</f>
        <v>97.5</v>
      </c>
      <c r="AW50" s="236"/>
      <c r="AX50" s="169"/>
      <c r="AY50" s="178"/>
      <c r="AZ50" s="181"/>
      <c r="BA50" s="178"/>
      <c r="BB50" s="178"/>
      <c r="BC50" s="164"/>
      <c r="BD50" s="173"/>
      <c r="BE50" s="167"/>
      <c r="BF50" s="167"/>
      <c r="BG50" s="167"/>
      <c r="BH50" s="167"/>
      <c r="BI50" s="176"/>
      <c r="BJ50" s="234"/>
    </row>
    <row r="51" spans="1:62" ht="41.25" customHeight="1" x14ac:dyDescent="0.25">
      <c r="A51" s="218"/>
      <c r="B51" s="178"/>
      <c r="C51" s="185"/>
      <c r="D51" s="187"/>
      <c r="E51" s="205"/>
      <c r="F51" s="178"/>
      <c r="G51" s="102" t="s">
        <v>303</v>
      </c>
      <c r="H51" s="64" t="s">
        <v>304</v>
      </c>
      <c r="I51" s="64" t="s">
        <v>310</v>
      </c>
      <c r="J51" s="167"/>
      <c r="K51" s="167"/>
      <c r="L51" s="167"/>
      <c r="M51" s="167"/>
      <c r="N51" s="167"/>
      <c r="O51" s="167"/>
      <c r="P51" s="167"/>
      <c r="Q51" s="167"/>
      <c r="R51" s="167"/>
      <c r="S51" s="167"/>
      <c r="T51" s="167"/>
      <c r="U51" s="167"/>
      <c r="V51" s="167"/>
      <c r="W51" s="167"/>
      <c r="X51" s="167"/>
      <c r="Y51" s="167"/>
      <c r="Z51" s="167"/>
      <c r="AA51" s="167"/>
      <c r="AB51" s="167"/>
      <c r="AC51" s="169"/>
      <c r="AD51" s="171"/>
      <c r="AE51" s="178"/>
      <c r="AF51" s="178"/>
      <c r="AG51" s="178"/>
      <c r="AH51" s="65" t="s">
        <v>311</v>
      </c>
      <c r="AI51" s="61" t="s">
        <v>139</v>
      </c>
      <c r="AJ51" s="61">
        <v>15</v>
      </c>
      <c r="AK51" s="61">
        <v>15</v>
      </c>
      <c r="AL51" s="61">
        <v>15</v>
      </c>
      <c r="AM51" s="61">
        <v>10</v>
      </c>
      <c r="AN51" s="61">
        <v>15</v>
      </c>
      <c r="AO51" s="61">
        <v>15</v>
      </c>
      <c r="AP51" s="61">
        <v>10</v>
      </c>
      <c r="AQ51" s="50">
        <f t="shared" si="32"/>
        <v>95</v>
      </c>
      <c r="AR51" s="50" t="str">
        <f t="shared" si="28"/>
        <v>Moderado</v>
      </c>
      <c r="AS51" s="68" t="s">
        <v>126</v>
      </c>
      <c r="AT51" s="68" t="s">
        <v>126</v>
      </c>
      <c r="AU51" s="50">
        <f t="shared" si="33"/>
        <v>100</v>
      </c>
      <c r="AV51" s="50">
        <f t="shared" si="34"/>
        <v>97.5</v>
      </c>
      <c r="AW51" s="236"/>
      <c r="AX51" s="169"/>
      <c r="AY51" s="178"/>
      <c r="AZ51" s="181"/>
      <c r="BA51" s="178"/>
      <c r="BB51" s="178"/>
      <c r="BC51" s="164"/>
      <c r="BD51" s="173"/>
      <c r="BE51" s="167"/>
      <c r="BF51" s="167"/>
      <c r="BG51" s="167"/>
      <c r="BH51" s="167"/>
      <c r="BI51" s="176"/>
      <c r="BJ51" s="234"/>
    </row>
    <row r="52" spans="1:62" ht="41.25" customHeight="1" x14ac:dyDescent="0.25">
      <c r="A52" s="218"/>
      <c r="B52" s="178"/>
      <c r="C52" s="185"/>
      <c r="D52" s="187"/>
      <c r="E52" s="205"/>
      <c r="F52" s="178"/>
      <c r="G52" s="102" t="s">
        <v>303</v>
      </c>
      <c r="H52" s="64" t="s">
        <v>304</v>
      </c>
      <c r="I52" s="64" t="s">
        <v>312</v>
      </c>
      <c r="J52" s="167"/>
      <c r="K52" s="167"/>
      <c r="L52" s="167"/>
      <c r="M52" s="167"/>
      <c r="N52" s="167"/>
      <c r="O52" s="167"/>
      <c r="P52" s="167"/>
      <c r="Q52" s="167"/>
      <c r="R52" s="167"/>
      <c r="S52" s="167"/>
      <c r="T52" s="167"/>
      <c r="U52" s="167"/>
      <c r="V52" s="167"/>
      <c r="W52" s="167"/>
      <c r="X52" s="167"/>
      <c r="Y52" s="167"/>
      <c r="Z52" s="167"/>
      <c r="AA52" s="167"/>
      <c r="AB52" s="167"/>
      <c r="AC52" s="169"/>
      <c r="AD52" s="171"/>
      <c r="AE52" s="178"/>
      <c r="AF52" s="178"/>
      <c r="AG52" s="178"/>
      <c r="AH52" s="65" t="s">
        <v>313</v>
      </c>
      <c r="AI52" s="61" t="s">
        <v>139</v>
      </c>
      <c r="AJ52" s="61">
        <v>15</v>
      </c>
      <c r="AK52" s="61">
        <v>15</v>
      </c>
      <c r="AL52" s="61">
        <v>15</v>
      </c>
      <c r="AM52" s="61">
        <v>10</v>
      </c>
      <c r="AN52" s="61">
        <v>15</v>
      </c>
      <c r="AO52" s="61">
        <v>15</v>
      </c>
      <c r="AP52" s="61">
        <v>10</v>
      </c>
      <c r="AQ52" s="50">
        <f t="shared" si="32"/>
        <v>95</v>
      </c>
      <c r="AR52" s="50" t="str">
        <f t="shared" si="28"/>
        <v>Moderado</v>
      </c>
      <c r="AS52" s="68" t="s">
        <v>126</v>
      </c>
      <c r="AT52" s="68" t="s">
        <v>126</v>
      </c>
      <c r="AU52" s="50">
        <f t="shared" si="33"/>
        <v>100</v>
      </c>
      <c r="AV52" s="50">
        <f t="shared" si="34"/>
        <v>97.5</v>
      </c>
      <c r="AW52" s="236"/>
      <c r="AX52" s="169"/>
      <c r="AY52" s="178"/>
      <c r="AZ52" s="181"/>
      <c r="BA52" s="178"/>
      <c r="BB52" s="178"/>
      <c r="BC52" s="164"/>
      <c r="BD52" s="173"/>
      <c r="BE52" s="167"/>
      <c r="BF52" s="167"/>
      <c r="BG52" s="167"/>
      <c r="BH52" s="167"/>
      <c r="BI52" s="176"/>
      <c r="BJ52" s="234"/>
    </row>
    <row r="53" spans="1:62" ht="41.25" customHeight="1" thickBot="1" x14ac:dyDescent="0.3">
      <c r="A53" s="160"/>
      <c r="B53" s="142"/>
      <c r="C53" s="162"/>
      <c r="D53" s="188"/>
      <c r="E53" s="206"/>
      <c r="F53" s="142"/>
      <c r="G53" s="108" t="s">
        <v>303</v>
      </c>
      <c r="H53" s="70" t="s">
        <v>304</v>
      </c>
      <c r="I53" s="70" t="s">
        <v>310</v>
      </c>
      <c r="J53" s="168"/>
      <c r="K53" s="168"/>
      <c r="L53" s="168"/>
      <c r="M53" s="168"/>
      <c r="N53" s="168"/>
      <c r="O53" s="168"/>
      <c r="P53" s="168"/>
      <c r="Q53" s="168"/>
      <c r="R53" s="168"/>
      <c r="S53" s="168"/>
      <c r="T53" s="168"/>
      <c r="U53" s="168"/>
      <c r="V53" s="168"/>
      <c r="W53" s="168"/>
      <c r="X53" s="168"/>
      <c r="Y53" s="168"/>
      <c r="Z53" s="168"/>
      <c r="AA53" s="168"/>
      <c r="AB53" s="168"/>
      <c r="AC53" s="156"/>
      <c r="AD53" s="152"/>
      <c r="AE53" s="142"/>
      <c r="AF53" s="142"/>
      <c r="AG53" s="142"/>
      <c r="AH53" s="73" t="s">
        <v>314</v>
      </c>
      <c r="AI53" s="78" t="s">
        <v>30</v>
      </c>
      <c r="AJ53" s="78">
        <v>15</v>
      </c>
      <c r="AK53" s="78">
        <v>15</v>
      </c>
      <c r="AL53" s="78">
        <v>15</v>
      </c>
      <c r="AM53" s="78">
        <v>15</v>
      </c>
      <c r="AN53" s="78">
        <v>15</v>
      </c>
      <c r="AO53" s="78">
        <v>15</v>
      </c>
      <c r="AP53" s="78">
        <v>10</v>
      </c>
      <c r="AQ53" s="77">
        <f t="shared" si="32"/>
        <v>100</v>
      </c>
      <c r="AR53" s="77" t="str">
        <f t="shared" si="28"/>
        <v>Fuerte</v>
      </c>
      <c r="AS53" s="109" t="s">
        <v>126</v>
      </c>
      <c r="AT53" s="109" t="s">
        <v>126</v>
      </c>
      <c r="AU53" s="77">
        <f>IF(AT53="Fuerte", 100, IF(AT53="Moderado",50, IF(AT53="Débil",0, "")))</f>
        <v>100</v>
      </c>
      <c r="AV53" s="77">
        <f>AVERAGE(AQ53,AU53)</f>
        <v>100</v>
      </c>
      <c r="AW53" s="237"/>
      <c r="AX53" s="156"/>
      <c r="AY53" s="142"/>
      <c r="AZ53" s="158"/>
      <c r="BA53" s="142"/>
      <c r="BB53" s="142"/>
      <c r="BC53" s="165"/>
      <c r="BD53" s="174"/>
      <c r="BE53" s="168"/>
      <c r="BF53" s="168"/>
      <c r="BG53" s="168"/>
      <c r="BH53" s="168"/>
      <c r="BI53" s="177"/>
      <c r="BJ53" s="235"/>
    </row>
    <row r="54" spans="1:62" ht="51.75" customHeight="1" thickTop="1" x14ac:dyDescent="0.25">
      <c r="A54" s="197">
        <v>11</v>
      </c>
      <c r="B54" s="141" t="s">
        <v>379</v>
      </c>
      <c r="C54" s="161" t="s">
        <v>431</v>
      </c>
      <c r="D54" s="186" t="s">
        <v>380</v>
      </c>
      <c r="E54" s="204" t="s">
        <v>285</v>
      </c>
      <c r="F54" s="141" t="s">
        <v>189</v>
      </c>
      <c r="G54" s="110" t="s">
        <v>286</v>
      </c>
      <c r="H54" s="111" t="s">
        <v>381</v>
      </c>
      <c r="I54" s="111" t="s">
        <v>382</v>
      </c>
      <c r="J54" s="166" t="s">
        <v>98</v>
      </c>
      <c r="K54" s="166" t="s">
        <v>98</v>
      </c>
      <c r="L54" s="166" t="s">
        <v>98</v>
      </c>
      <c r="M54" s="166" t="s">
        <v>98</v>
      </c>
      <c r="N54" s="166" t="s">
        <v>98</v>
      </c>
      <c r="O54" s="166" t="s">
        <v>98</v>
      </c>
      <c r="P54" s="166" t="s">
        <v>98</v>
      </c>
      <c r="Q54" s="166" t="s">
        <v>113</v>
      </c>
      <c r="R54" s="166" t="s">
        <v>98</v>
      </c>
      <c r="S54" s="166" t="s">
        <v>98</v>
      </c>
      <c r="T54" s="166" t="s">
        <v>98</v>
      </c>
      <c r="U54" s="166" t="s">
        <v>98</v>
      </c>
      <c r="V54" s="166" t="s">
        <v>98</v>
      </c>
      <c r="W54" s="166" t="s">
        <v>98</v>
      </c>
      <c r="X54" s="166" t="s">
        <v>98</v>
      </c>
      <c r="Y54" s="166" t="s">
        <v>113</v>
      </c>
      <c r="Z54" s="166" t="s">
        <v>98</v>
      </c>
      <c r="AA54" s="166" t="s">
        <v>98</v>
      </c>
      <c r="AB54" s="166" t="s">
        <v>113</v>
      </c>
      <c r="AC54" s="155">
        <f>COUNTIF(J54:AB54,"SI")</f>
        <v>16</v>
      </c>
      <c r="AD54" s="141" t="s">
        <v>25</v>
      </c>
      <c r="AE54" s="141" t="str">
        <f t="shared" ref="AE54" si="35">IF(AC54&lt;=5, "Moderado", IF(AC54&lt;=11,"Mayor","Catastrófico"))</f>
        <v>Catastrófico</v>
      </c>
      <c r="AF54" s="141" t="str">
        <f>IF(AND(AD54&lt;&gt;"",AE54&lt;&gt;""),VLOOKUP(AD54&amp;AE54,'No Eliminar'!$L3:$M27,2,FALSE),"")</f>
        <v>Extremo</v>
      </c>
      <c r="AG54" s="141" t="s">
        <v>98</v>
      </c>
      <c r="AH54" s="113" t="s">
        <v>383</v>
      </c>
      <c r="AI54" s="100" t="s">
        <v>30</v>
      </c>
      <c r="AJ54" s="100">
        <v>15</v>
      </c>
      <c r="AK54" s="100">
        <v>15</v>
      </c>
      <c r="AL54" s="100">
        <v>15</v>
      </c>
      <c r="AM54" s="100">
        <v>15</v>
      </c>
      <c r="AN54" s="100">
        <v>15</v>
      </c>
      <c r="AO54" s="100">
        <v>15</v>
      </c>
      <c r="AP54" s="100">
        <v>5</v>
      </c>
      <c r="AQ54" s="96">
        <f t="shared" si="32"/>
        <v>95</v>
      </c>
      <c r="AR54" s="96" t="str">
        <f t="shared" si="28"/>
        <v>Moderado</v>
      </c>
      <c r="AS54" s="97" t="s">
        <v>126</v>
      </c>
      <c r="AT54" s="97" t="s">
        <v>126</v>
      </c>
      <c r="AU54" s="98">
        <f t="shared" si="24"/>
        <v>100</v>
      </c>
      <c r="AV54" s="98">
        <f t="shared" si="25"/>
        <v>97.5</v>
      </c>
      <c r="AW54" s="195">
        <f>AVERAGE(AV54:AV58)</f>
        <v>98.5</v>
      </c>
      <c r="AX54" s="155" t="str">
        <f>IF(AW54&lt;=50, "Débil", IF(AW54&lt;=99,"Moderado","Fuerte"))</f>
        <v>Moderado</v>
      </c>
      <c r="AY54" s="141" t="s">
        <v>290</v>
      </c>
      <c r="AZ54" s="157" t="str">
        <f>+AE54</f>
        <v>Catastrófico</v>
      </c>
      <c r="BA54" s="141" t="str">
        <f>IF(AND(AY54&lt;&gt;"",AZ54&lt;&gt;""),VLOOKUP(AY54&amp;AZ54,'No Eliminar'!$L3:$M27,2,FALSE),"")</f>
        <v>Extremo</v>
      </c>
      <c r="BB54" s="141" t="s">
        <v>143</v>
      </c>
      <c r="BC54" s="192" t="s">
        <v>384</v>
      </c>
      <c r="BD54" s="172" t="s">
        <v>385</v>
      </c>
      <c r="BE54" s="166" t="s">
        <v>386</v>
      </c>
      <c r="BF54" s="166" t="s">
        <v>190</v>
      </c>
      <c r="BG54" s="166" t="s">
        <v>440</v>
      </c>
      <c r="BH54" s="166" t="s">
        <v>206</v>
      </c>
      <c r="BI54" s="175" t="s">
        <v>387</v>
      </c>
      <c r="BJ54" s="175"/>
    </row>
    <row r="55" spans="1:62" ht="51.75" customHeight="1" x14ac:dyDescent="0.25">
      <c r="A55" s="198"/>
      <c r="B55" s="178"/>
      <c r="C55" s="185"/>
      <c r="D55" s="187"/>
      <c r="E55" s="205"/>
      <c r="F55" s="178"/>
      <c r="G55" s="102" t="s">
        <v>296</v>
      </c>
      <c r="H55" s="64" t="s">
        <v>388</v>
      </c>
      <c r="I55" s="64" t="s">
        <v>389</v>
      </c>
      <c r="J55" s="167"/>
      <c r="K55" s="167"/>
      <c r="L55" s="167"/>
      <c r="M55" s="167"/>
      <c r="N55" s="167"/>
      <c r="O55" s="167"/>
      <c r="P55" s="167"/>
      <c r="Q55" s="167"/>
      <c r="R55" s="167"/>
      <c r="S55" s="167"/>
      <c r="T55" s="167"/>
      <c r="U55" s="167"/>
      <c r="V55" s="167"/>
      <c r="W55" s="167"/>
      <c r="X55" s="167"/>
      <c r="Y55" s="167"/>
      <c r="Z55" s="167"/>
      <c r="AA55" s="167"/>
      <c r="AB55" s="167"/>
      <c r="AC55" s="169"/>
      <c r="AD55" s="178"/>
      <c r="AE55" s="178"/>
      <c r="AF55" s="178"/>
      <c r="AG55" s="178"/>
      <c r="AH55" s="65" t="s">
        <v>390</v>
      </c>
      <c r="AI55" s="61" t="s">
        <v>30</v>
      </c>
      <c r="AJ55" s="61">
        <v>15</v>
      </c>
      <c r="AK55" s="61">
        <v>15</v>
      </c>
      <c r="AL55" s="61">
        <v>15</v>
      </c>
      <c r="AM55" s="61">
        <v>15</v>
      </c>
      <c r="AN55" s="61">
        <v>15</v>
      </c>
      <c r="AO55" s="61">
        <v>15</v>
      </c>
      <c r="AP55" s="61">
        <v>5</v>
      </c>
      <c r="AQ55" s="51">
        <f t="shared" ref="AQ55:AQ58" si="36">SUM(AJ55:AP55)</f>
        <v>95</v>
      </c>
      <c r="AR55" s="51" t="str">
        <f t="shared" ref="AR55:AR58" si="37">IF(AQ55&lt;=85, "Débil", IF(AQ55&lt;=95,"Moderado","Fuerte"))</f>
        <v>Moderado</v>
      </c>
      <c r="AS55" s="68" t="s">
        <v>126</v>
      </c>
      <c r="AT55" s="68" t="s">
        <v>126</v>
      </c>
      <c r="AU55" s="50">
        <f t="shared" si="24"/>
        <v>100</v>
      </c>
      <c r="AV55" s="50">
        <f t="shared" si="25"/>
        <v>97.5</v>
      </c>
      <c r="AW55" s="196"/>
      <c r="AX55" s="169"/>
      <c r="AY55" s="178"/>
      <c r="AZ55" s="181"/>
      <c r="BA55" s="178"/>
      <c r="BB55" s="178"/>
      <c r="BC55" s="193"/>
      <c r="BD55" s="173"/>
      <c r="BE55" s="167"/>
      <c r="BF55" s="167"/>
      <c r="BG55" s="167"/>
      <c r="BH55" s="167"/>
      <c r="BI55" s="176"/>
      <c r="BJ55" s="176"/>
    </row>
    <row r="56" spans="1:62" ht="51.75" customHeight="1" x14ac:dyDescent="0.25">
      <c r="A56" s="198"/>
      <c r="B56" s="178"/>
      <c r="C56" s="185"/>
      <c r="D56" s="187"/>
      <c r="E56" s="205"/>
      <c r="F56" s="178"/>
      <c r="G56" s="102" t="s">
        <v>296</v>
      </c>
      <c r="H56" s="64" t="s">
        <v>297</v>
      </c>
      <c r="I56" s="64" t="s">
        <v>382</v>
      </c>
      <c r="J56" s="167"/>
      <c r="K56" s="167"/>
      <c r="L56" s="167"/>
      <c r="M56" s="167"/>
      <c r="N56" s="167"/>
      <c r="O56" s="167"/>
      <c r="P56" s="167"/>
      <c r="Q56" s="167"/>
      <c r="R56" s="167"/>
      <c r="S56" s="167"/>
      <c r="T56" s="167"/>
      <c r="U56" s="167"/>
      <c r="V56" s="167"/>
      <c r="W56" s="167"/>
      <c r="X56" s="167"/>
      <c r="Y56" s="167"/>
      <c r="Z56" s="167"/>
      <c r="AA56" s="167"/>
      <c r="AB56" s="167"/>
      <c r="AC56" s="169"/>
      <c r="AD56" s="178"/>
      <c r="AE56" s="178"/>
      <c r="AF56" s="178"/>
      <c r="AG56" s="178"/>
      <c r="AH56" s="65" t="s">
        <v>391</v>
      </c>
      <c r="AI56" s="61" t="s">
        <v>30</v>
      </c>
      <c r="AJ56" s="61">
        <v>15</v>
      </c>
      <c r="AK56" s="61">
        <v>15</v>
      </c>
      <c r="AL56" s="61">
        <v>15</v>
      </c>
      <c r="AM56" s="61">
        <v>15</v>
      </c>
      <c r="AN56" s="61">
        <v>15</v>
      </c>
      <c r="AO56" s="61">
        <v>15</v>
      </c>
      <c r="AP56" s="61">
        <v>5</v>
      </c>
      <c r="AQ56" s="51">
        <f t="shared" si="36"/>
        <v>95</v>
      </c>
      <c r="AR56" s="51" t="str">
        <f t="shared" si="37"/>
        <v>Moderado</v>
      </c>
      <c r="AS56" s="68" t="s">
        <v>126</v>
      </c>
      <c r="AT56" s="68" t="s">
        <v>126</v>
      </c>
      <c r="AU56" s="50">
        <f t="shared" si="24"/>
        <v>100</v>
      </c>
      <c r="AV56" s="50">
        <f t="shared" si="25"/>
        <v>97.5</v>
      </c>
      <c r="AW56" s="196"/>
      <c r="AX56" s="169"/>
      <c r="AY56" s="178"/>
      <c r="AZ56" s="181"/>
      <c r="BA56" s="178"/>
      <c r="BB56" s="178"/>
      <c r="BC56" s="193"/>
      <c r="BD56" s="173"/>
      <c r="BE56" s="167"/>
      <c r="BF56" s="167"/>
      <c r="BG56" s="167"/>
      <c r="BH56" s="167"/>
      <c r="BI56" s="176"/>
      <c r="BJ56" s="176"/>
    </row>
    <row r="57" spans="1:62" ht="51.75" customHeight="1" x14ac:dyDescent="0.25">
      <c r="A57" s="198"/>
      <c r="B57" s="178"/>
      <c r="C57" s="185"/>
      <c r="D57" s="187"/>
      <c r="E57" s="205"/>
      <c r="F57" s="203"/>
      <c r="G57" s="102" t="s">
        <v>286</v>
      </c>
      <c r="H57" s="64" t="s">
        <v>219</v>
      </c>
      <c r="I57" s="64" t="s">
        <v>382</v>
      </c>
      <c r="J57" s="167"/>
      <c r="K57" s="167"/>
      <c r="L57" s="167"/>
      <c r="M57" s="167"/>
      <c r="N57" s="167"/>
      <c r="O57" s="167"/>
      <c r="P57" s="167"/>
      <c r="Q57" s="167"/>
      <c r="R57" s="167"/>
      <c r="S57" s="167"/>
      <c r="T57" s="167"/>
      <c r="U57" s="167"/>
      <c r="V57" s="167"/>
      <c r="W57" s="167"/>
      <c r="X57" s="167"/>
      <c r="Y57" s="167"/>
      <c r="Z57" s="167"/>
      <c r="AA57" s="167"/>
      <c r="AB57" s="167"/>
      <c r="AC57" s="203"/>
      <c r="AD57" s="178"/>
      <c r="AE57" s="178"/>
      <c r="AF57" s="203"/>
      <c r="AG57" s="203"/>
      <c r="AH57" s="65" t="s">
        <v>392</v>
      </c>
      <c r="AI57" s="61" t="s">
        <v>30</v>
      </c>
      <c r="AJ57" s="61">
        <v>15</v>
      </c>
      <c r="AK57" s="61">
        <v>15</v>
      </c>
      <c r="AL57" s="61">
        <v>15</v>
      </c>
      <c r="AM57" s="61">
        <v>15</v>
      </c>
      <c r="AN57" s="61">
        <v>15</v>
      </c>
      <c r="AO57" s="61">
        <v>15</v>
      </c>
      <c r="AP57" s="61">
        <v>10</v>
      </c>
      <c r="AQ57" s="51">
        <f t="shared" si="36"/>
        <v>100</v>
      </c>
      <c r="AR57" s="51" t="str">
        <f t="shared" si="37"/>
        <v>Fuerte</v>
      </c>
      <c r="AS57" s="68" t="s">
        <v>126</v>
      </c>
      <c r="AT57" s="68" t="s">
        <v>126</v>
      </c>
      <c r="AU57" s="50">
        <f t="shared" si="24"/>
        <v>100</v>
      </c>
      <c r="AV57" s="50">
        <f t="shared" si="25"/>
        <v>100</v>
      </c>
      <c r="AW57" s="203"/>
      <c r="AX57" s="203"/>
      <c r="AY57" s="178"/>
      <c r="AZ57" s="181"/>
      <c r="BA57" s="203"/>
      <c r="BB57" s="178"/>
      <c r="BC57" s="193"/>
      <c r="BD57" s="173"/>
      <c r="BE57" s="167"/>
      <c r="BF57" s="167"/>
      <c r="BG57" s="167"/>
      <c r="BH57" s="167"/>
      <c r="BI57" s="176"/>
      <c r="BJ57" s="176"/>
    </row>
    <row r="58" spans="1:62" ht="51.75" customHeight="1" thickBot="1" x14ac:dyDescent="0.3">
      <c r="A58" s="199"/>
      <c r="B58" s="142"/>
      <c r="C58" s="162"/>
      <c r="D58" s="188"/>
      <c r="E58" s="206"/>
      <c r="F58" s="170"/>
      <c r="G58" s="108" t="s">
        <v>286</v>
      </c>
      <c r="H58" s="70" t="s">
        <v>219</v>
      </c>
      <c r="I58" s="70" t="s">
        <v>382</v>
      </c>
      <c r="J58" s="168"/>
      <c r="K58" s="168"/>
      <c r="L58" s="168"/>
      <c r="M58" s="168"/>
      <c r="N58" s="168"/>
      <c r="O58" s="168"/>
      <c r="P58" s="168"/>
      <c r="Q58" s="168"/>
      <c r="R58" s="168"/>
      <c r="S58" s="168"/>
      <c r="T58" s="168"/>
      <c r="U58" s="168"/>
      <c r="V58" s="168"/>
      <c r="W58" s="168"/>
      <c r="X58" s="168"/>
      <c r="Y58" s="168"/>
      <c r="Z58" s="168"/>
      <c r="AA58" s="168"/>
      <c r="AB58" s="168"/>
      <c r="AC58" s="170"/>
      <c r="AD58" s="142"/>
      <c r="AE58" s="142" t="s">
        <v>29</v>
      </c>
      <c r="AF58" s="170"/>
      <c r="AG58" s="170"/>
      <c r="AH58" s="73" t="s">
        <v>393</v>
      </c>
      <c r="AI58" s="78" t="s">
        <v>139</v>
      </c>
      <c r="AJ58" s="78">
        <v>15</v>
      </c>
      <c r="AK58" s="78">
        <v>15</v>
      </c>
      <c r="AL58" s="78">
        <v>15</v>
      </c>
      <c r="AM58" s="78">
        <v>15</v>
      </c>
      <c r="AN58" s="78">
        <v>15</v>
      </c>
      <c r="AO58" s="78">
        <v>15</v>
      </c>
      <c r="AP58" s="78">
        <v>10</v>
      </c>
      <c r="AQ58" s="75">
        <f t="shared" si="36"/>
        <v>100</v>
      </c>
      <c r="AR58" s="75" t="str">
        <f t="shared" si="37"/>
        <v>Fuerte</v>
      </c>
      <c r="AS58" s="109" t="s">
        <v>126</v>
      </c>
      <c r="AT58" s="109" t="s">
        <v>126</v>
      </c>
      <c r="AU58" s="77">
        <f t="shared" si="24"/>
        <v>100</v>
      </c>
      <c r="AV58" s="77">
        <f t="shared" si="25"/>
        <v>100</v>
      </c>
      <c r="AW58" s="170"/>
      <c r="AX58" s="170"/>
      <c r="AY58" s="142"/>
      <c r="AZ58" s="158"/>
      <c r="BA58" s="170"/>
      <c r="BB58" s="142"/>
      <c r="BC58" s="194"/>
      <c r="BD58" s="174"/>
      <c r="BE58" s="168"/>
      <c r="BF58" s="168"/>
      <c r="BG58" s="168"/>
      <c r="BH58" s="168"/>
      <c r="BI58" s="177"/>
      <c r="BJ58" s="177"/>
    </row>
    <row r="59" spans="1:62" ht="62.25" customHeight="1" thickTop="1" x14ac:dyDescent="0.25">
      <c r="A59" s="197">
        <v>12</v>
      </c>
      <c r="B59" s="141" t="s">
        <v>379</v>
      </c>
      <c r="C59" s="161" t="s">
        <v>432</v>
      </c>
      <c r="D59" s="161" t="s">
        <v>394</v>
      </c>
      <c r="E59" s="200" t="s">
        <v>285</v>
      </c>
      <c r="F59" s="141" t="s">
        <v>189</v>
      </c>
      <c r="G59" s="110" t="s">
        <v>296</v>
      </c>
      <c r="H59" s="111" t="s">
        <v>395</v>
      </c>
      <c r="I59" s="111" t="s">
        <v>389</v>
      </c>
      <c r="J59" s="189" t="s">
        <v>98</v>
      </c>
      <c r="K59" s="189" t="s">
        <v>98</v>
      </c>
      <c r="L59" s="189" t="s">
        <v>113</v>
      </c>
      <c r="M59" s="189" t="s">
        <v>113</v>
      </c>
      <c r="N59" s="189" t="s">
        <v>98</v>
      </c>
      <c r="O59" s="189" t="s">
        <v>98</v>
      </c>
      <c r="P59" s="189" t="s">
        <v>98</v>
      </c>
      <c r="Q59" s="189" t="s">
        <v>113</v>
      </c>
      <c r="R59" s="189" t="s">
        <v>113</v>
      </c>
      <c r="S59" s="189" t="s">
        <v>98</v>
      </c>
      <c r="T59" s="189" t="s">
        <v>98</v>
      </c>
      <c r="U59" s="189" t="s">
        <v>98</v>
      </c>
      <c r="V59" s="189" t="s">
        <v>98</v>
      </c>
      <c r="W59" s="189" t="s">
        <v>98</v>
      </c>
      <c r="X59" s="189" t="s">
        <v>98</v>
      </c>
      <c r="Y59" s="189" t="s">
        <v>113</v>
      </c>
      <c r="Z59" s="189" t="s">
        <v>98</v>
      </c>
      <c r="AA59" s="189" t="s">
        <v>98</v>
      </c>
      <c r="AB59" s="189" t="s">
        <v>113</v>
      </c>
      <c r="AC59" s="155">
        <f>COUNTIF(J59:AB59,"SI")</f>
        <v>13</v>
      </c>
      <c r="AD59" s="151" t="s">
        <v>17</v>
      </c>
      <c r="AE59" s="141" t="str">
        <f t="shared" ref="AE59" si="38">IF(AC59&lt;=5, "Moderado", IF(AC59&lt;=11,"Mayor","Catastrófico"))</f>
        <v>Catastrófico</v>
      </c>
      <c r="AF59" s="141" t="str">
        <f>IF(AND(AD59&lt;&gt;"",AE59&lt;&gt;""),VLOOKUP(AD59&amp;AE59,'No Eliminar'!$L$3:$M$27,2,FALSE),"")</f>
        <v>Extremo</v>
      </c>
      <c r="AG59" s="141" t="s">
        <v>98</v>
      </c>
      <c r="AH59" s="113" t="s">
        <v>396</v>
      </c>
      <c r="AI59" s="100" t="s">
        <v>30</v>
      </c>
      <c r="AJ59" s="100">
        <v>15</v>
      </c>
      <c r="AK59" s="100">
        <v>15</v>
      </c>
      <c r="AL59" s="100">
        <v>15</v>
      </c>
      <c r="AM59" s="100">
        <v>10</v>
      </c>
      <c r="AN59" s="100">
        <v>15</v>
      </c>
      <c r="AO59" s="100">
        <v>15</v>
      </c>
      <c r="AP59" s="100">
        <v>10</v>
      </c>
      <c r="AQ59" s="96">
        <f>SUM(AJ59:AP59)</f>
        <v>95</v>
      </c>
      <c r="AR59" s="96" t="str">
        <f>IF(AQ59&lt;=85, "Débil", IF(AQ59&lt;=95,"Moderado","Fuerte"))</f>
        <v>Moderado</v>
      </c>
      <c r="AS59" s="97" t="s">
        <v>126</v>
      </c>
      <c r="AT59" s="97" t="s">
        <v>126</v>
      </c>
      <c r="AU59" s="98">
        <f t="shared" si="24"/>
        <v>100</v>
      </c>
      <c r="AV59" s="98">
        <f t="shared" si="25"/>
        <v>97.5</v>
      </c>
      <c r="AW59" s="195">
        <f>AVERAGE(AV59:AV61)</f>
        <v>97.5</v>
      </c>
      <c r="AX59" s="155" t="str">
        <f>IF(AW59&lt;=50, "Débil", IF(AW59&lt;=99,"Moderado","Fuerte"))</f>
        <v>Moderado</v>
      </c>
      <c r="AY59" s="141" t="s">
        <v>290</v>
      </c>
      <c r="AZ59" s="157" t="str">
        <f>+AE59</f>
        <v>Catastrófico</v>
      </c>
      <c r="BA59" s="141" t="str">
        <f>IF(AND(AY59&lt;&gt;"",AZ59&lt;&gt;""),VLOOKUP(AY59&amp;AZ59,'No Eliminar'!$L3:$M27,2,FALSE),"")</f>
        <v>Extremo</v>
      </c>
      <c r="BB59" s="141" t="s">
        <v>143</v>
      </c>
      <c r="BC59" s="192" t="s">
        <v>397</v>
      </c>
      <c r="BD59" s="172" t="s">
        <v>398</v>
      </c>
      <c r="BE59" s="166" t="s">
        <v>399</v>
      </c>
      <c r="BF59" s="166" t="s">
        <v>190</v>
      </c>
      <c r="BG59" s="166" t="s">
        <v>440</v>
      </c>
      <c r="BH59" s="166" t="s">
        <v>206</v>
      </c>
      <c r="BI59" s="175" t="s">
        <v>439</v>
      </c>
      <c r="BJ59" s="175"/>
    </row>
    <row r="60" spans="1:62" ht="62.25" customHeight="1" x14ac:dyDescent="0.25">
      <c r="A60" s="198"/>
      <c r="B60" s="178"/>
      <c r="C60" s="185"/>
      <c r="D60" s="185"/>
      <c r="E60" s="201"/>
      <c r="F60" s="178"/>
      <c r="G60" s="102" t="s">
        <v>296</v>
      </c>
      <c r="H60" s="64" t="s">
        <v>297</v>
      </c>
      <c r="I60" s="64" t="s">
        <v>400</v>
      </c>
      <c r="J60" s="190"/>
      <c r="K60" s="190"/>
      <c r="L60" s="190"/>
      <c r="M60" s="190"/>
      <c r="N60" s="190"/>
      <c r="O60" s="190"/>
      <c r="P60" s="190"/>
      <c r="Q60" s="190"/>
      <c r="R60" s="190"/>
      <c r="S60" s="190"/>
      <c r="T60" s="190"/>
      <c r="U60" s="190"/>
      <c r="V60" s="190"/>
      <c r="W60" s="190"/>
      <c r="X60" s="190"/>
      <c r="Y60" s="190"/>
      <c r="Z60" s="190"/>
      <c r="AA60" s="190"/>
      <c r="AB60" s="190"/>
      <c r="AC60" s="169"/>
      <c r="AD60" s="171"/>
      <c r="AE60" s="178"/>
      <c r="AF60" s="178"/>
      <c r="AG60" s="178"/>
      <c r="AH60" s="65" t="s">
        <v>401</v>
      </c>
      <c r="AI60" s="61" t="s">
        <v>30</v>
      </c>
      <c r="AJ60" s="61">
        <v>15</v>
      </c>
      <c r="AK60" s="61">
        <v>15</v>
      </c>
      <c r="AL60" s="61">
        <v>15</v>
      </c>
      <c r="AM60" s="61">
        <v>10</v>
      </c>
      <c r="AN60" s="61">
        <v>15</v>
      </c>
      <c r="AO60" s="61">
        <v>15</v>
      </c>
      <c r="AP60" s="61">
        <v>10</v>
      </c>
      <c r="AQ60" s="51">
        <f t="shared" ref="AQ60:AQ61" si="39">SUM(AJ60:AP60)</f>
        <v>95</v>
      </c>
      <c r="AR60" s="51" t="str">
        <f t="shared" ref="AR60:AR61" si="40">IF(AQ60&lt;=85, "Débil", IF(AQ60&lt;=95,"Moderado","Fuerte"))</f>
        <v>Moderado</v>
      </c>
      <c r="AS60" s="68" t="s">
        <v>126</v>
      </c>
      <c r="AT60" s="68" t="s">
        <v>126</v>
      </c>
      <c r="AU60" s="50">
        <f t="shared" si="24"/>
        <v>100</v>
      </c>
      <c r="AV60" s="50">
        <f t="shared" si="25"/>
        <v>97.5</v>
      </c>
      <c r="AW60" s="196"/>
      <c r="AX60" s="169"/>
      <c r="AY60" s="178"/>
      <c r="AZ60" s="181"/>
      <c r="BA60" s="178"/>
      <c r="BB60" s="178"/>
      <c r="BC60" s="193"/>
      <c r="BD60" s="173"/>
      <c r="BE60" s="167"/>
      <c r="BF60" s="167"/>
      <c r="BG60" s="167"/>
      <c r="BH60" s="167"/>
      <c r="BI60" s="176"/>
      <c r="BJ60" s="176"/>
    </row>
    <row r="61" spans="1:62" ht="62.25" customHeight="1" thickBot="1" x14ac:dyDescent="0.3">
      <c r="A61" s="199"/>
      <c r="B61" s="142"/>
      <c r="C61" s="162"/>
      <c r="D61" s="162"/>
      <c r="E61" s="202"/>
      <c r="F61" s="170"/>
      <c r="G61" s="108" t="s">
        <v>286</v>
      </c>
      <c r="H61" s="70" t="s">
        <v>402</v>
      </c>
      <c r="I61" s="70" t="s">
        <v>400</v>
      </c>
      <c r="J61" s="191"/>
      <c r="K61" s="191"/>
      <c r="L61" s="191"/>
      <c r="M61" s="191"/>
      <c r="N61" s="191"/>
      <c r="O61" s="191"/>
      <c r="P61" s="191"/>
      <c r="Q61" s="191"/>
      <c r="R61" s="191"/>
      <c r="S61" s="191"/>
      <c r="T61" s="191"/>
      <c r="U61" s="191"/>
      <c r="V61" s="191"/>
      <c r="W61" s="191"/>
      <c r="X61" s="191"/>
      <c r="Y61" s="191"/>
      <c r="Z61" s="191"/>
      <c r="AA61" s="191"/>
      <c r="AB61" s="191"/>
      <c r="AC61" s="170"/>
      <c r="AD61" s="152"/>
      <c r="AE61" s="142"/>
      <c r="AF61" s="170"/>
      <c r="AG61" s="170"/>
      <c r="AH61" s="73" t="s">
        <v>403</v>
      </c>
      <c r="AI61" s="78" t="s">
        <v>30</v>
      </c>
      <c r="AJ61" s="78">
        <v>15</v>
      </c>
      <c r="AK61" s="78">
        <v>15</v>
      </c>
      <c r="AL61" s="78">
        <v>15</v>
      </c>
      <c r="AM61" s="78">
        <v>10</v>
      </c>
      <c r="AN61" s="78">
        <v>15</v>
      </c>
      <c r="AO61" s="78">
        <v>15</v>
      </c>
      <c r="AP61" s="78">
        <v>10</v>
      </c>
      <c r="AQ61" s="75">
        <f t="shared" si="39"/>
        <v>95</v>
      </c>
      <c r="AR61" s="75" t="str">
        <f t="shared" si="40"/>
        <v>Moderado</v>
      </c>
      <c r="AS61" s="109" t="s">
        <v>126</v>
      </c>
      <c r="AT61" s="109" t="s">
        <v>126</v>
      </c>
      <c r="AU61" s="77">
        <f t="shared" si="24"/>
        <v>100</v>
      </c>
      <c r="AV61" s="77">
        <f t="shared" si="25"/>
        <v>97.5</v>
      </c>
      <c r="AW61" s="170"/>
      <c r="AX61" s="170"/>
      <c r="AY61" s="142"/>
      <c r="AZ61" s="158"/>
      <c r="BA61" s="170"/>
      <c r="BB61" s="142"/>
      <c r="BC61" s="194"/>
      <c r="BD61" s="174"/>
      <c r="BE61" s="168"/>
      <c r="BF61" s="168"/>
      <c r="BG61" s="168"/>
      <c r="BH61" s="168"/>
      <c r="BI61" s="177"/>
      <c r="BJ61" s="177"/>
    </row>
    <row r="62" spans="1:62" ht="37.5" customHeight="1" thickTop="1" x14ac:dyDescent="0.25">
      <c r="A62" s="210">
        <v>13</v>
      </c>
      <c r="B62" s="141" t="s">
        <v>366</v>
      </c>
      <c r="C62" s="161" t="s">
        <v>430</v>
      </c>
      <c r="D62" s="186" t="s">
        <v>367</v>
      </c>
      <c r="E62" s="200" t="s">
        <v>285</v>
      </c>
      <c r="F62" s="141" t="s">
        <v>189</v>
      </c>
      <c r="G62" s="110" t="s">
        <v>252</v>
      </c>
      <c r="H62" s="113" t="s">
        <v>368</v>
      </c>
      <c r="I62" s="111" t="s">
        <v>369</v>
      </c>
      <c r="J62" s="189" t="s">
        <v>98</v>
      </c>
      <c r="K62" s="189" t="s">
        <v>113</v>
      </c>
      <c r="L62" s="189" t="s">
        <v>113</v>
      </c>
      <c r="M62" s="189" t="s">
        <v>113</v>
      </c>
      <c r="N62" s="189" t="s">
        <v>98</v>
      </c>
      <c r="O62" s="189" t="s">
        <v>98</v>
      </c>
      <c r="P62" s="189" t="s">
        <v>113</v>
      </c>
      <c r="Q62" s="189" t="s">
        <v>113</v>
      </c>
      <c r="R62" s="189" t="s">
        <v>113</v>
      </c>
      <c r="S62" s="189" t="s">
        <v>98</v>
      </c>
      <c r="T62" s="189" t="s">
        <v>98</v>
      </c>
      <c r="U62" s="189" t="s">
        <v>98</v>
      </c>
      <c r="V62" s="189" t="s">
        <v>98</v>
      </c>
      <c r="W62" s="189" t="s">
        <v>98</v>
      </c>
      <c r="X62" s="189" t="s">
        <v>98</v>
      </c>
      <c r="Y62" s="189" t="s">
        <v>113</v>
      </c>
      <c r="Z62" s="189" t="s">
        <v>98</v>
      </c>
      <c r="AA62" s="189" t="s">
        <v>98</v>
      </c>
      <c r="AB62" s="189" t="s">
        <v>113</v>
      </c>
      <c r="AC62" s="155">
        <f>COUNTIF(J62:AB62,"SI")</f>
        <v>11</v>
      </c>
      <c r="AD62" s="151" t="s">
        <v>290</v>
      </c>
      <c r="AE62" s="141" t="str">
        <f t="shared" ref="AE62" si="41">IF(AC62&lt;=5, "Moderado", IF(AC62&lt;=11,"Mayor","Catastrófico"))</f>
        <v>Mayor</v>
      </c>
      <c r="AF62" s="141" t="str">
        <f>IF(AND(AD62&lt;&gt;"",AE62&lt;&gt;""),VLOOKUP(AD62&amp;AE62,'No Eliminar'!$L3:$M27,2,FALSE),"")</f>
        <v>Alto</v>
      </c>
      <c r="AG62" s="141" t="s">
        <v>98</v>
      </c>
      <c r="AH62" s="115" t="s">
        <v>370</v>
      </c>
      <c r="AI62" s="94" t="s">
        <v>139</v>
      </c>
      <c r="AJ62" s="100">
        <v>15</v>
      </c>
      <c r="AK62" s="100">
        <v>15</v>
      </c>
      <c r="AL62" s="100">
        <v>15</v>
      </c>
      <c r="AM62" s="100">
        <v>15</v>
      </c>
      <c r="AN62" s="100">
        <v>15</v>
      </c>
      <c r="AO62" s="100">
        <v>15</v>
      </c>
      <c r="AP62" s="100">
        <v>10</v>
      </c>
      <c r="AQ62" s="96">
        <f>SUM(AJ62:AP62)</f>
        <v>100</v>
      </c>
      <c r="AR62" s="96" t="str">
        <f>IF(AQ62&lt;=85, "Débil", IF(AQ62&lt;=95,"Moderado","Fuerte"))</f>
        <v>Fuerte</v>
      </c>
      <c r="AS62" s="97" t="s">
        <v>126</v>
      </c>
      <c r="AT62" s="97" t="s">
        <v>126</v>
      </c>
      <c r="AU62" s="98">
        <f>IF(AT62="Fuerte", 100, IF(AT62="Moderado",50, IF(AT62="Débil",0, "")))</f>
        <v>100</v>
      </c>
      <c r="AV62" s="98">
        <f>AVERAGE(AQ62,AU62)</f>
        <v>100</v>
      </c>
      <c r="AW62" s="195">
        <f>AVERAGE(AV62:AV66)</f>
        <v>100</v>
      </c>
      <c r="AX62" s="155" t="str">
        <f>IF(AW62&lt;=50, "Débil", IF(AW62&lt;=99,"Moderado","Fuerte"))</f>
        <v>Fuerte</v>
      </c>
      <c r="AY62" s="141" t="s">
        <v>290</v>
      </c>
      <c r="AZ62" s="157" t="str">
        <f>+AE62</f>
        <v>Mayor</v>
      </c>
      <c r="BA62" s="141" t="str">
        <f>IF(AND(AY62&lt;&gt;"",AZ62&lt;&gt;""),VLOOKUP(AY62&amp;AZ62,'No Eliminar'!$L3:$M27,2,FALSE),"")</f>
        <v>Alto</v>
      </c>
      <c r="BB62" s="141" t="s">
        <v>143</v>
      </c>
      <c r="BC62" s="186" t="s">
        <v>371</v>
      </c>
      <c r="BD62" s="192" t="s">
        <v>372</v>
      </c>
      <c r="BE62" s="166" t="s">
        <v>373</v>
      </c>
      <c r="BF62" s="166" t="s">
        <v>190</v>
      </c>
      <c r="BG62" s="166" t="s">
        <v>440</v>
      </c>
      <c r="BH62" s="166" t="s">
        <v>206</v>
      </c>
      <c r="BI62" s="207" t="s">
        <v>374</v>
      </c>
      <c r="BJ62" s="207"/>
    </row>
    <row r="63" spans="1:62" ht="37.5" customHeight="1" x14ac:dyDescent="0.25">
      <c r="A63" s="198"/>
      <c r="B63" s="178"/>
      <c r="C63" s="185"/>
      <c r="D63" s="187"/>
      <c r="E63" s="201"/>
      <c r="F63" s="178"/>
      <c r="G63" s="102" t="s">
        <v>286</v>
      </c>
      <c r="H63" s="64" t="s">
        <v>219</v>
      </c>
      <c r="I63" s="64" t="s">
        <v>369</v>
      </c>
      <c r="J63" s="190"/>
      <c r="K63" s="190"/>
      <c r="L63" s="190"/>
      <c r="M63" s="190"/>
      <c r="N63" s="190"/>
      <c r="O63" s="190"/>
      <c r="P63" s="190"/>
      <c r="Q63" s="190"/>
      <c r="R63" s="190"/>
      <c r="S63" s="190"/>
      <c r="T63" s="190"/>
      <c r="U63" s="190"/>
      <c r="V63" s="190"/>
      <c r="W63" s="190"/>
      <c r="X63" s="190"/>
      <c r="Y63" s="190"/>
      <c r="Z63" s="190"/>
      <c r="AA63" s="190"/>
      <c r="AB63" s="190"/>
      <c r="AC63" s="169"/>
      <c r="AD63" s="171"/>
      <c r="AE63" s="178"/>
      <c r="AF63" s="178"/>
      <c r="AG63" s="178"/>
      <c r="AH63" s="54" t="s">
        <v>375</v>
      </c>
      <c r="AI63" s="63" t="s">
        <v>30</v>
      </c>
      <c r="AJ63" s="61">
        <v>15</v>
      </c>
      <c r="AK63" s="61">
        <v>15</v>
      </c>
      <c r="AL63" s="61">
        <v>15</v>
      </c>
      <c r="AM63" s="61">
        <v>15</v>
      </c>
      <c r="AN63" s="61">
        <v>15</v>
      </c>
      <c r="AO63" s="61">
        <v>15</v>
      </c>
      <c r="AP63" s="61">
        <v>10</v>
      </c>
      <c r="AQ63" s="51">
        <f t="shared" ref="AQ63:AQ66" si="42">SUM(AJ63:AP63)</f>
        <v>100</v>
      </c>
      <c r="AR63" s="51" t="str">
        <f t="shared" ref="AR63:AR66" si="43">IF(AQ63&lt;=85, "Débil", IF(AQ63&lt;=95,"Moderado","Fuerte"))</f>
        <v>Fuerte</v>
      </c>
      <c r="AS63" s="68" t="s">
        <v>126</v>
      </c>
      <c r="AT63" s="68" t="s">
        <v>126</v>
      </c>
      <c r="AU63" s="50">
        <f>IF(AT63="Fuerte", 100, IF(AT63="Moderado",50, IF(AT63="Débil",0, "")))</f>
        <v>100</v>
      </c>
      <c r="AV63" s="50">
        <f>AVERAGE(AQ63,AU63)</f>
        <v>100</v>
      </c>
      <c r="AW63" s="196"/>
      <c r="AX63" s="169"/>
      <c r="AY63" s="178"/>
      <c r="AZ63" s="181"/>
      <c r="BA63" s="178"/>
      <c r="BB63" s="178"/>
      <c r="BC63" s="187"/>
      <c r="BD63" s="193"/>
      <c r="BE63" s="167"/>
      <c r="BF63" s="167"/>
      <c r="BG63" s="167"/>
      <c r="BH63" s="167"/>
      <c r="BI63" s="208"/>
      <c r="BJ63" s="208"/>
    </row>
    <row r="64" spans="1:62" ht="37.5" customHeight="1" x14ac:dyDescent="0.25">
      <c r="A64" s="198"/>
      <c r="B64" s="178"/>
      <c r="C64" s="185"/>
      <c r="D64" s="187"/>
      <c r="E64" s="201"/>
      <c r="F64" s="178"/>
      <c r="G64" s="102" t="s">
        <v>296</v>
      </c>
      <c r="H64" s="64" t="s">
        <v>297</v>
      </c>
      <c r="I64" s="64" t="s">
        <v>369</v>
      </c>
      <c r="J64" s="190"/>
      <c r="K64" s="190"/>
      <c r="L64" s="190"/>
      <c r="M64" s="190"/>
      <c r="N64" s="190"/>
      <c r="O64" s="190"/>
      <c r="P64" s="190"/>
      <c r="Q64" s="190"/>
      <c r="R64" s="190"/>
      <c r="S64" s="190"/>
      <c r="T64" s="190"/>
      <c r="U64" s="190"/>
      <c r="V64" s="190"/>
      <c r="W64" s="190"/>
      <c r="X64" s="190"/>
      <c r="Y64" s="190"/>
      <c r="Z64" s="190"/>
      <c r="AA64" s="190"/>
      <c r="AB64" s="190"/>
      <c r="AC64" s="169"/>
      <c r="AD64" s="171"/>
      <c r="AE64" s="178"/>
      <c r="AF64" s="178"/>
      <c r="AG64" s="178"/>
      <c r="AH64" s="104" t="s">
        <v>376</v>
      </c>
      <c r="AI64" s="63" t="s">
        <v>30</v>
      </c>
      <c r="AJ64" s="61">
        <v>15</v>
      </c>
      <c r="AK64" s="61">
        <v>15</v>
      </c>
      <c r="AL64" s="61">
        <v>15</v>
      </c>
      <c r="AM64" s="61">
        <v>15</v>
      </c>
      <c r="AN64" s="61">
        <v>15</v>
      </c>
      <c r="AO64" s="61">
        <v>15</v>
      </c>
      <c r="AP64" s="61">
        <v>10</v>
      </c>
      <c r="AQ64" s="51">
        <f t="shared" si="42"/>
        <v>100</v>
      </c>
      <c r="AR64" s="51" t="str">
        <f t="shared" si="43"/>
        <v>Fuerte</v>
      </c>
      <c r="AS64" s="68" t="s">
        <v>126</v>
      </c>
      <c r="AT64" s="68" t="s">
        <v>126</v>
      </c>
      <c r="AU64" s="50">
        <f>IF(AT64="Fuerte", 100, IF(AT64="Moderado",50, IF(AT64="Débil",0, "")))</f>
        <v>100</v>
      </c>
      <c r="AV64" s="50">
        <f>AVERAGE(AQ64,AU64)</f>
        <v>100</v>
      </c>
      <c r="AW64" s="196"/>
      <c r="AX64" s="169"/>
      <c r="AY64" s="178"/>
      <c r="AZ64" s="181"/>
      <c r="BA64" s="178"/>
      <c r="BB64" s="178"/>
      <c r="BC64" s="187"/>
      <c r="BD64" s="193"/>
      <c r="BE64" s="167"/>
      <c r="BF64" s="167"/>
      <c r="BG64" s="167"/>
      <c r="BH64" s="167"/>
      <c r="BI64" s="208"/>
      <c r="BJ64" s="208"/>
    </row>
    <row r="65" spans="1:62" ht="37.5" customHeight="1" x14ac:dyDescent="0.25">
      <c r="A65" s="198"/>
      <c r="B65" s="178"/>
      <c r="C65" s="185"/>
      <c r="D65" s="187"/>
      <c r="E65" s="201"/>
      <c r="F65" s="178"/>
      <c r="G65" s="102" t="s">
        <v>296</v>
      </c>
      <c r="H65" s="64" t="s">
        <v>297</v>
      </c>
      <c r="I65" s="64" t="s">
        <v>369</v>
      </c>
      <c r="J65" s="190"/>
      <c r="K65" s="190"/>
      <c r="L65" s="190"/>
      <c r="M65" s="190"/>
      <c r="N65" s="190"/>
      <c r="O65" s="190"/>
      <c r="P65" s="190"/>
      <c r="Q65" s="190"/>
      <c r="R65" s="190"/>
      <c r="S65" s="190"/>
      <c r="T65" s="190"/>
      <c r="U65" s="190"/>
      <c r="V65" s="190"/>
      <c r="W65" s="190"/>
      <c r="X65" s="190"/>
      <c r="Y65" s="190"/>
      <c r="Z65" s="190"/>
      <c r="AA65" s="190"/>
      <c r="AB65" s="190"/>
      <c r="AC65" s="169"/>
      <c r="AD65" s="171"/>
      <c r="AE65" s="178"/>
      <c r="AF65" s="178"/>
      <c r="AG65" s="178"/>
      <c r="AH65" s="105" t="s">
        <v>377</v>
      </c>
      <c r="AI65" s="106" t="s">
        <v>139</v>
      </c>
      <c r="AJ65" s="106">
        <v>15</v>
      </c>
      <c r="AK65" s="106">
        <v>15</v>
      </c>
      <c r="AL65" s="106">
        <v>15</v>
      </c>
      <c r="AM65" s="106">
        <v>15</v>
      </c>
      <c r="AN65" s="106">
        <v>15</v>
      </c>
      <c r="AO65" s="106">
        <v>15</v>
      </c>
      <c r="AP65" s="106">
        <v>10</v>
      </c>
      <c r="AQ65" s="51">
        <f t="shared" si="42"/>
        <v>100</v>
      </c>
      <c r="AR65" s="51" t="str">
        <f t="shared" si="43"/>
        <v>Fuerte</v>
      </c>
      <c r="AS65" s="68" t="s">
        <v>126</v>
      </c>
      <c r="AT65" s="68" t="s">
        <v>126</v>
      </c>
      <c r="AU65" s="50">
        <f>IF(AT65="Fuerte", 100, IF(AT65="Moderado",50, IF(AT65="Débil",0, "")))</f>
        <v>100</v>
      </c>
      <c r="AV65" s="50">
        <f>AVERAGE(AQ65,AU65)</f>
        <v>100</v>
      </c>
      <c r="AW65" s="196"/>
      <c r="AX65" s="169"/>
      <c r="AY65" s="178"/>
      <c r="AZ65" s="181"/>
      <c r="BA65" s="178"/>
      <c r="BB65" s="178"/>
      <c r="BC65" s="187"/>
      <c r="BD65" s="193"/>
      <c r="BE65" s="167"/>
      <c r="BF65" s="167"/>
      <c r="BG65" s="167"/>
      <c r="BH65" s="167"/>
      <c r="BI65" s="208"/>
      <c r="BJ65" s="208"/>
    </row>
    <row r="66" spans="1:62" ht="37.5" customHeight="1" thickBot="1" x14ac:dyDescent="0.3">
      <c r="A66" s="199"/>
      <c r="B66" s="142"/>
      <c r="C66" s="162"/>
      <c r="D66" s="188"/>
      <c r="E66" s="202"/>
      <c r="F66" s="170"/>
      <c r="G66" s="108" t="s">
        <v>286</v>
      </c>
      <c r="H66" s="70" t="s">
        <v>219</v>
      </c>
      <c r="I66" s="70" t="s">
        <v>369</v>
      </c>
      <c r="J66" s="191"/>
      <c r="K66" s="191"/>
      <c r="L66" s="191"/>
      <c r="M66" s="191"/>
      <c r="N66" s="191"/>
      <c r="O66" s="191"/>
      <c r="P66" s="191"/>
      <c r="Q66" s="191"/>
      <c r="R66" s="191"/>
      <c r="S66" s="191"/>
      <c r="T66" s="191"/>
      <c r="U66" s="191"/>
      <c r="V66" s="191"/>
      <c r="W66" s="191"/>
      <c r="X66" s="191"/>
      <c r="Y66" s="191"/>
      <c r="Z66" s="191"/>
      <c r="AA66" s="191"/>
      <c r="AB66" s="191"/>
      <c r="AC66" s="170"/>
      <c r="AD66" s="152"/>
      <c r="AE66" s="142"/>
      <c r="AF66" s="170"/>
      <c r="AG66" s="170"/>
      <c r="AH66" s="116" t="s">
        <v>378</v>
      </c>
      <c r="AI66" s="90" t="s">
        <v>30</v>
      </c>
      <c r="AJ66" s="78">
        <v>15</v>
      </c>
      <c r="AK66" s="78">
        <v>15</v>
      </c>
      <c r="AL66" s="78">
        <v>15</v>
      </c>
      <c r="AM66" s="78">
        <v>15</v>
      </c>
      <c r="AN66" s="78">
        <v>15</v>
      </c>
      <c r="AO66" s="78">
        <v>15</v>
      </c>
      <c r="AP66" s="78">
        <v>10</v>
      </c>
      <c r="AQ66" s="75">
        <f t="shared" si="42"/>
        <v>100</v>
      </c>
      <c r="AR66" s="75" t="str">
        <f t="shared" si="43"/>
        <v>Fuerte</v>
      </c>
      <c r="AS66" s="109" t="s">
        <v>126</v>
      </c>
      <c r="AT66" s="109" t="s">
        <v>126</v>
      </c>
      <c r="AU66" s="77">
        <f>IF(AT66="Fuerte", 100, IF(AT66="Moderado",50, IF(AT66="Débil",0, "")))</f>
        <v>100</v>
      </c>
      <c r="AV66" s="77">
        <f>AVERAGE(AQ66,AU66)</f>
        <v>100</v>
      </c>
      <c r="AW66" s="170"/>
      <c r="AX66" s="170"/>
      <c r="AY66" s="142"/>
      <c r="AZ66" s="158"/>
      <c r="BA66" s="170"/>
      <c r="BB66" s="142"/>
      <c r="BC66" s="188"/>
      <c r="BD66" s="194"/>
      <c r="BE66" s="168"/>
      <c r="BF66" s="168"/>
      <c r="BG66" s="168"/>
      <c r="BH66" s="168"/>
      <c r="BI66" s="209"/>
      <c r="BJ66" s="209"/>
    </row>
    <row r="67" spans="1:62" ht="77.25" customHeight="1" thickTop="1" x14ac:dyDescent="0.25">
      <c r="A67" s="159">
        <v>14</v>
      </c>
      <c r="B67" s="141" t="s">
        <v>411</v>
      </c>
      <c r="C67" s="161" t="s">
        <v>434</v>
      </c>
      <c r="D67" s="141" t="s">
        <v>412</v>
      </c>
      <c r="E67" s="151" t="s">
        <v>413</v>
      </c>
      <c r="F67" s="141" t="s">
        <v>189</v>
      </c>
      <c r="G67" s="94" t="s">
        <v>414</v>
      </c>
      <c r="H67" s="112" t="s">
        <v>415</v>
      </c>
      <c r="I67" s="117" t="s">
        <v>416</v>
      </c>
      <c r="J67" s="145" t="s">
        <v>98</v>
      </c>
      <c r="K67" s="145" t="s">
        <v>98</v>
      </c>
      <c r="L67" s="145" t="s">
        <v>98</v>
      </c>
      <c r="M67" s="145" t="s">
        <v>98</v>
      </c>
      <c r="N67" s="145" t="s">
        <v>98</v>
      </c>
      <c r="O67" s="145" t="s">
        <v>113</v>
      </c>
      <c r="P67" s="145" t="s">
        <v>98</v>
      </c>
      <c r="Q67" s="145" t="s">
        <v>98</v>
      </c>
      <c r="R67" s="145" t="s">
        <v>98</v>
      </c>
      <c r="S67" s="145" t="s">
        <v>98</v>
      </c>
      <c r="T67" s="145" t="s">
        <v>98</v>
      </c>
      <c r="U67" s="145" t="s">
        <v>98</v>
      </c>
      <c r="V67" s="145" t="s">
        <v>98</v>
      </c>
      <c r="W67" s="145" t="s">
        <v>98</v>
      </c>
      <c r="X67" s="145" t="s">
        <v>98</v>
      </c>
      <c r="Y67" s="145" t="s">
        <v>113</v>
      </c>
      <c r="Z67" s="145" t="s">
        <v>98</v>
      </c>
      <c r="AA67" s="145" t="s">
        <v>98</v>
      </c>
      <c r="AB67" s="145" t="s">
        <v>98</v>
      </c>
      <c r="AC67" s="155">
        <f>COUNTIF(J67:AB67,"SI")</f>
        <v>17</v>
      </c>
      <c r="AD67" s="151" t="s">
        <v>103</v>
      </c>
      <c r="AE67" s="141" t="str">
        <f>IF(AC67&lt;=5, "Moderado", IF(AC67&lt;=11,"Mayor","Catastrófico"))</f>
        <v>Catastrófico</v>
      </c>
      <c r="AF67" s="141" t="str">
        <f>IF(AND(AD67&lt;&gt;"",AE67&lt;&gt;""),VLOOKUP(AD67&amp;AE67,'No Eliminar'!$L$3:$M$27,2,FALSE),"")</f>
        <v>Extremo</v>
      </c>
      <c r="AG67" s="141" t="s">
        <v>98</v>
      </c>
      <c r="AH67" s="112" t="s">
        <v>417</v>
      </c>
      <c r="AI67" s="94" t="s">
        <v>30</v>
      </c>
      <c r="AJ67" s="118">
        <v>15</v>
      </c>
      <c r="AK67" s="118">
        <v>15</v>
      </c>
      <c r="AL67" s="118">
        <v>15</v>
      </c>
      <c r="AM67" s="118">
        <v>15</v>
      </c>
      <c r="AN67" s="118">
        <v>15</v>
      </c>
      <c r="AO67" s="118">
        <v>15</v>
      </c>
      <c r="AP67" s="118">
        <v>5</v>
      </c>
      <c r="AQ67" s="96">
        <f t="shared" ref="AQ67:AQ68" si="44">SUM(AJ67:AP67)</f>
        <v>95</v>
      </c>
      <c r="AR67" s="96" t="str">
        <f t="shared" ref="AR67:AR68" si="45">IF(AQ67&lt;=85, "Débil", IF(AQ67&lt;=95,"Moderado","Fuerte"))</f>
        <v>Moderado</v>
      </c>
      <c r="AS67" s="97" t="s">
        <v>21</v>
      </c>
      <c r="AT67" s="97" t="s">
        <v>21</v>
      </c>
      <c r="AU67" s="98">
        <f t="shared" si="24"/>
        <v>50</v>
      </c>
      <c r="AV67" s="98">
        <f t="shared" si="25"/>
        <v>72.5</v>
      </c>
      <c r="AW67" s="153">
        <f>AVERAGE(AV67:AV68)</f>
        <v>72.5</v>
      </c>
      <c r="AX67" s="155" t="str">
        <f>IF(AW67&lt;=50, "Débil", IF(AW67&lt;=99,"Moderado","Fuerte"))</f>
        <v>Moderado</v>
      </c>
      <c r="AY67" s="141" t="s">
        <v>17</v>
      </c>
      <c r="AZ67" s="157" t="str">
        <f t="shared" ref="AZ67" si="46">+AE67</f>
        <v>Catastrófico</v>
      </c>
      <c r="BA67" s="141" t="str">
        <f>IF(AND(AY67&lt;&gt;"",AZ67&lt;&gt;""),VLOOKUP(AY67&amp;AZ67,'No Eliminar'!$L$3:$M$27,2,FALSE),"")</f>
        <v>Extremo</v>
      </c>
      <c r="BB67" s="141" t="s">
        <v>143</v>
      </c>
      <c r="BC67" s="143" t="s">
        <v>418</v>
      </c>
      <c r="BD67" s="143" t="s">
        <v>419</v>
      </c>
      <c r="BE67" s="141" t="s">
        <v>420</v>
      </c>
      <c r="BF67" s="141" t="s">
        <v>410</v>
      </c>
      <c r="BG67" s="145" t="s">
        <v>205</v>
      </c>
      <c r="BH67" s="147" t="s">
        <v>206</v>
      </c>
      <c r="BI67" s="149" t="s">
        <v>421</v>
      </c>
      <c r="BJ67" s="141"/>
    </row>
    <row r="68" spans="1:62" ht="77.25" customHeight="1" thickBot="1" x14ac:dyDescent="0.3">
      <c r="A68" s="160"/>
      <c r="B68" s="142"/>
      <c r="C68" s="162"/>
      <c r="D68" s="142"/>
      <c r="E68" s="152"/>
      <c r="F68" s="142"/>
      <c r="G68" s="90" t="s">
        <v>414</v>
      </c>
      <c r="H68" s="89" t="s">
        <v>422</v>
      </c>
      <c r="I68" s="119" t="s">
        <v>423</v>
      </c>
      <c r="J68" s="146"/>
      <c r="K68" s="146"/>
      <c r="L68" s="146"/>
      <c r="M68" s="146"/>
      <c r="N68" s="146"/>
      <c r="O68" s="146"/>
      <c r="P68" s="146"/>
      <c r="Q68" s="146"/>
      <c r="R68" s="146"/>
      <c r="S68" s="146"/>
      <c r="T68" s="146"/>
      <c r="U68" s="146"/>
      <c r="V68" s="146"/>
      <c r="W68" s="146"/>
      <c r="X68" s="146"/>
      <c r="Y68" s="146"/>
      <c r="Z68" s="146"/>
      <c r="AA68" s="146"/>
      <c r="AB68" s="146"/>
      <c r="AC68" s="156"/>
      <c r="AD68" s="152"/>
      <c r="AE68" s="142"/>
      <c r="AF68" s="142"/>
      <c r="AG68" s="142"/>
      <c r="AH68" s="89" t="s">
        <v>424</v>
      </c>
      <c r="AI68" s="90" t="s">
        <v>139</v>
      </c>
      <c r="AJ68" s="120">
        <v>15</v>
      </c>
      <c r="AK68" s="120">
        <v>15</v>
      </c>
      <c r="AL68" s="120">
        <v>15</v>
      </c>
      <c r="AM68" s="120">
        <v>10</v>
      </c>
      <c r="AN68" s="120">
        <v>15</v>
      </c>
      <c r="AO68" s="120">
        <v>15</v>
      </c>
      <c r="AP68" s="120">
        <v>10</v>
      </c>
      <c r="AQ68" s="75">
        <f t="shared" si="44"/>
        <v>95</v>
      </c>
      <c r="AR68" s="75" t="str">
        <f t="shared" si="45"/>
        <v>Moderado</v>
      </c>
      <c r="AS68" s="76" t="s">
        <v>21</v>
      </c>
      <c r="AT68" s="76" t="s">
        <v>21</v>
      </c>
      <c r="AU68" s="77">
        <f t="shared" si="24"/>
        <v>50</v>
      </c>
      <c r="AV68" s="77">
        <f t="shared" si="25"/>
        <v>72.5</v>
      </c>
      <c r="AW68" s="154"/>
      <c r="AX68" s="156"/>
      <c r="AY68" s="142"/>
      <c r="AZ68" s="158"/>
      <c r="BA68" s="142"/>
      <c r="BB68" s="142"/>
      <c r="BC68" s="144"/>
      <c r="BD68" s="144"/>
      <c r="BE68" s="142"/>
      <c r="BF68" s="142"/>
      <c r="BG68" s="146"/>
      <c r="BH68" s="148"/>
      <c r="BI68" s="150"/>
      <c r="BJ68" s="142"/>
    </row>
    <row r="69" spans="1:62" ht="45" customHeight="1" thickTop="1" x14ac:dyDescent="0.25">
      <c r="A69" s="182">
        <v>15</v>
      </c>
      <c r="B69" s="157" t="s">
        <v>379</v>
      </c>
      <c r="C69" s="161" t="s">
        <v>433</v>
      </c>
      <c r="D69" s="186" t="s">
        <v>404</v>
      </c>
      <c r="E69" s="186" t="s">
        <v>285</v>
      </c>
      <c r="F69" s="141" t="s">
        <v>189</v>
      </c>
      <c r="G69" s="110" t="s">
        <v>296</v>
      </c>
      <c r="H69" s="111" t="s">
        <v>297</v>
      </c>
      <c r="I69" s="111" t="s">
        <v>400</v>
      </c>
      <c r="J69" s="189" t="s">
        <v>98</v>
      </c>
      <c r="K69" s="166" t="s">
        <v>98</v>
      </c>
      <c r="L69" s="166" t="s">
        <v>98</v>
      </c>
      <c r="M69" s="166" t="s">
        <v>98</v>
      </c>
      <c r="N69" s="166" t="s">
        <v>98</v>
      </c>
      <c r="O69" s="166" t="s">
        <v>98</v>
      </c>
      <c r="P69" s="166" t="s">
        <v>98</v>
      </c>
      <c r="Q69" s="166" t="s">
        <v>113</v>
      </c>
      <c r="R69" s="166" t="s">
        <v>98</v>
      </c>
      <c r="S69" s="166" t="s">
        <v>98</v>
      </c>
      <c r="T69" s="166" t="s">
        <v>98</v>
      </c>
      <c r="U69" s="166" t="s">
        <v>98</v>
      </c>
      <c r="V69" s="166" t="s">
        <v>98</v>
      </c>
      <c r="W69" s="166" t="s">
        <v>98</v>
      </c>
      <c r="X69" s="166" t="s">
        <v>98</v>
      </c>
      <c r="Y69" s="166" t="s">
        <v>113</v>
      </c>
      <c r="Z69" s="166" t="s">
        <v>98</v>
      </c>
      <c r="AA69" s="166" t="s">
        <v>98</v>
      </c>
      <c r="AB69" s="166" t="s">
        <v>113</v>
      </c>
      <c r="AC69" s="155">
        <f>COUNTIF(J69:AB69,"SI")</f>
        <v>16</v>
      </c>
      <c r="AD69" s="151" t="s">
        <v>290</v>
      </c>
      <c r="AE69" s="141" t="str">
        <f>IF(AC69&lt;=5, "Moderado", IF(AC69&lt;=11,"Mayor","Catastrófico"))</f>
        <v>Catastrófico</v>
      </c>
      <c r="AF69" s="141" t="str">
        <f>IF(AND(AD69&lt;&gt;"",AE69&lt;&gt;""),VLOOKUP(AD69&amp;AE69,'No Eliminar'!$L$3:$M$27,2,FALSE),"")</f>
        <v>Extremo</v>
      </c>
      <c r="AG69" s="141" t="s">
        <v>98</v>
      </c>
      <c r="AH69" s="113" t="s">
        <v>396</v>
      </c>
      <c r="AI69" s="100" t="s">
        <v>30</v>
      </c>
      <c r="AJ69" s="100">
        <v>15</v>
      </c>
      <c r="AK69" s="100">
        <v>15</v>
      </c>
      <c r="AL69" s="100">
        <v>15</v>
      </c>
      <c r="AM69" s="100">
        <v>10</v>
      </c>
      <c r="AN69" s="100">
        <v>15</v>
      </c>
      <c r="AO69" s="100">
        <v>15</v>
      </c>
      <c r="AP69" s="100">
        <v>10</v>
      </c>
      <c r="AQ69" s="96">
        <f>SUM(AJ69:AP69)</f>
        <v>95</v>
      </c>
      <c r="AR69" s="96" t="str">
        <f t="shared" ref="AR69:AR75" si="47">IF(AQ69&lt;=85, "Débil", IF(AQ69&lt;=95,"Moderado","Fuerte"))</f>
        <v>Moderado</v>
      </c>
      <c r="AS69" s="97" t="s">
        <v>126</v>
      </c>
      <c r="AT69" s="97" t="s">
        <v>126</v>
      </c>
      <c r="AU69" s="98">
        <f t="shared" ref="AU69:AU77" si="48">IF(AT69="Fuerte", 100, IF(AT69="Moderado",50, IF(AT69="Débil",0, "")))</f>
        <v>100</v>
      </c>
      <c r="AV69" s="98">
        <f t="shared" ref="AV69:AV77" si="49">AVERAGE(AQ69,AU69)</f>
        <v>97.5</v>
      </c>
      <c r="AW69" s="153">
        <f>AVERAGE(AV69:AV74)</f>
        <v>98.333333333333329</v>
      </c>
      <c r="AX69" s="155" t="str">
        <f>IF(AW69&lt;=50, "Débil", IF(AW69&lt;=99,"Moderado","Fuerte"))</f>
        <v>Moderado</v>
      </c>
      <c r="AY69" s="141" t="s">
        <v>290</v>
      </c>
      <c r="AZ69" s="157" t="str">
        <f>+AE69</f>
        <v>Catastrófico</v>
      </c>
      <c r="BA69" s="141" t="str">
        <f>IF(AND(AY69&lt;&gt;"",AZ69&lt;&gt;""),VLOOKUP(AY69&amp;AZ69,'No Eliminar'!$L3:$M27,2,FALSE),"")</f>
        <v>Extremo</v>
      </c>
      <c r="BB69" s="141" t="s">
        <v>143</v>
      </c>
      <c r="BC69" s="163" t="s">
        <v>405</v>
      </c>
      <c r="BD69" s="172" t="s">
        <v>398</v>
      </c>
      <c r="BE69" s="166" t="s">
        <v>406</v>
      </c>
      <c r="BF69" s="166" t="s">
        <v>190</v>
      </c>
      <c r="BG69" s="166" t="s">
        <v>440</v>
      </c>
      <c r="BH69" s="166" t="s">
        <v>206</v>
      </c>
      <c r="BI69" s="175" t="s">
        <v>387</v>
      </c>
      <c r="BJ69" s="175"/>
    </row>
    <row r="70" spans="1:62" ht="45" customHeight="1" x14ac:dyDescent="0.25">
      <c r="A70" s="183"/>
      <c r="B70" s="181"/>
      <c r="C70" s="185"/>
      <c r="D70" s="187"/>
      <c r="E70" s="187"/>
      <c r="F70" s="178"/>
      <c r="G70" s="102" t="s">
        <v>286</v>
      </c>
      <c r="H70" s="64" t="s">
        <v>358</v>
      </c>
      <c r="I70" s="64" t="s">
        <v>400</v>
      </c>
      <c r="J70" s="190"/>
      <c r="K70" s="167"/>
      <c r="L70" s="167"/>
      <c r="M70" s="167"/>
      <c r="N70" s="167"/>
      <c r="O70" s="167"/>
      <c r="P70" s="167"/>
      <c r="Q70" s="167"/>
      <c r="R70" s="167"/>
      <c r="S70" s="167"/>
      <c r="T70" s="167"/>
      <c r="U70" s="167"/>
      <c r="V70" s="167"/>
      <c r="W70" s="167"/>
      <c r="X70" s="167"/>
      <c r="Y70" s="167"/>
      <c r="Z70" s="167"/>
      <c r="AA70" s="167"/>
      <c r="AB70" s="167"/>
      <c r="AC70" s="169"/>
      <c r="AD70" s="171"/>
      <c r="AE70" s="178"/>
      <c r="AF70" s="178"/>
      <c r="AG70" s="178"/>
      <c r="AH70" s="65" t="s">
        <v>396</v>
      </c>
      <c r="AI70" s="61" t="s">
        <v>30</v>
      </c>
      <c r="AJ70" s="61">
        <v>15</v>
      </c>
      <c r="AK70" s="61">
        <v>15</v>
      </c>
      <c r="AL70" s="61">
        <v>15</v>
      </c>
      <c r="AM70" s="61">
        <v>10</v>
      </c>
      <c r="AN70" s="61">
        <v>15</v>
      </c>
      <c r="AO70" s="61">
        <v>15</v>
      </c>
      <c r="AP70" s="61">
        <v>10</v>
      </c>
      <c r="AQ70" s="51">
        <f>SUM(AJ70:AP70)</f>
        <v>95</v>
      </c>
      <c r="AR70" s="51" t="str">
        <f t="shared" si="47"/>
        <v>Moderado</v>
      </c>
      <c r="AS70" s="68" t="s">
        <v>126</v>
      </c>
      <c r="AT70" s="68" t="s">
        <v>126</v>
      </c>
      <c r="AU70" s="50">
        <f t="shared" si="48"/>
        <v>100</v>
      </c>
      <c r="AV70" s="50">
        <f t="shared" si="49"/>
        <v>97.5</v>
      </c>
      <c r="AW70" s="179"/>
      <c r="AX70" s="169"/>
      <c r="AY70" s="178"/>
      <c r="AZ70" s="181"/>
      <c r="BA70" s="178"/>
      <c r="BB70" s="178"/>
      <c r="BC70" s="164"/>
      <c r="BD70" s="173"/>
      <c r="BE70" s="167"/>
      <c r="BF70" s="167"/>
      <c r="BG70" s="167"/>
      <c r="BH70" s="167"/>
      <c r="BI70" s="176"/>
      <c r="BJ70" s="176"/>
    </row>
    <row r="71" spans="1:62" ht="45" customHeight="1" x14ac:dyDescent="0.25">
      <c r="A71" s="183"/>
      <c r="B71" s="181"/>
      <c r="C71" s="185"/>
      <c r="D71" s="187"/>
      <c r="E71" s="187"/>
      <c r="F71" s="178"/>
      <c r="G71" s="102" t="s">
        <v>296</v>
      </c>
      <c r="H71" s="64" t="s">
        <v>364</v>
      </c>
      <c r="I71" s="64" t="s">
        <v>400</v>
      </c>
      <c r="J71" s="190"/>
      <c r="K71" s="167"/>
      <c r="L71" s="167"/>
      <c r="M71" s="167"/>
      <c r="N71" s="167"/>
      <c r="O71" s="167"/>
      <c r="P71" s="167"/>
      <c r="Q71" s="167"/>
      <c r="R71" s="167"/>
      <c r="S71" s="167"/>
      <c r="T71" s="167"/>
      <c r="U71" s="167"/>
      <c r="V71" s="167"/>
      <c r="W71" s="167"/>
      <c r="X71" s="167"/>
      <c r="Y71" s="167"/>
      <c r="Z71" s="167"/>
      <c r="AA71" s="167"/>
      <c r="AB71" s="167"/>
      <c r="AC71" s="169"/>
      <c r="AD71" s="171"/>
      <c r="AE71" s="178"/>
      <c r="AF71" s="178"/>
      <c r="AG71" s="178"/>
      <c r="AH71" s="65" t="s">
        <v>401</v>
      </c>
      <c r="AI71" s="61" t="s">
        <v>30</v>
      </c>
      <c r="AJ71" s="61">
        <v>15</v>
      </c>
      <c r="AK71" s="61">
        <v>15</v>
      </c>
      <c r="AL71" s="61">
        <v>15</v>
      </c>
      <c r="AM71" s="61">
        <v>10</v>
      </c>
      <c r="AN71" s="61">
        <v>15</v>
      </c>
      <c r="AO71" s="61">
        <v>15</v>
      </c>
      <c r="AP71" s="61">
        <v>10</v>
      </c>
      <c r="AQ71" s="51">
        <f t="shared" ref="AQ71:AQ74" si="50">SUM(AJ71:AP71)</f>
        <v>95</v>
      </c>
      <c r="AR71" s="51" t="str">
        <f t="shared" si="47"/>
        <v>Moderado</v>
      </c>
      <c r="AS71" s="68" t="s">
        <v>126</v>
      </c>
      <c r="AT71" s="68" t="s">
        <v>126</v>
      </c>
      <c r="AU71" s="50">
        <f t="shared" si="48"/>
        <v>100</v>
      </c>
      <c r="AV71" s="50">
        <f t="shared" si="49"/>
        <v>97.5</v>
      </c>
      <c r="AW71" s="179"/>
      <c r="AX71" s="169"/>
      <c r="AY71" s="178"/>
      <c r="AZ71" s="181"/>
      <c r="BA71" s="178"/>
      <c r="BB71" s="178"/>
      <c r="BC71" s="164"/>
      <c r="BD71" s="173"/>
      <c r="BE71" s="167"/>
      <c r="BF71" s="167"/>
      <c r="BG71" s="167"/>
      <c r="BH71" s="167"/>
      <c r="BI71" s="176"/>
      <c r="BJ71" s="176"/>
    </row>
    <row r="72" spans="1:62" ht="45" customHeight="1" x14ac:dyDescent="0.25">
      <c r="A72" s="183"/>
      <c r="B72" s="181"/>
      <c r="C72" s="185"/>
      <c r="D72" s="187"/>
      <c r="E72" s="187"/>
      <c r="F72" s="178"/>
      <c r="G72" s="102" t="s">
        <v>296</v>
      </c>
      <c r="H72" s="64" t="s">
        <v>297</v>
      </c>
      <c r="I72" s="64" t="s">
        <v>400</v>
      </c>
      <c r="J72" s="190"/>
      <c r="K72" s="167"/>
      <c r="L72" s="167"/>
      <c r="M72" s="167"/>
      <c r="N72" s="167"/>
      <c r="O72" s="167"/>
      <c r="P72" s="167"/>
      <c r="Q72" s="167"/>
      <c r="R72" s="167"/>
      <c r="S72" s="167"/>
      <c r="T72" s="167"/>
      <c r="U72" s="167"/>
      <c r="V72" s="167"/>
      <c r="W72" s="167"/>
      <c r="X72" s="167"/>
      <c r="Y72" s="167"/>
      <c r="Z72" s="167"/>
      <c r="AA72" s="167"/>
      <c r="AB72" s="167"/>
      <c r="AC72" s="169"/>
      <c r="AD72" s="171"/>
      <c r="AE72" s="178"/>
      <c r="AF72" s="178"/>
      <c r="AG72" s="178"/>
      <c r="AH72" s="65" t="s">
        <v>401</v>
      </c>
      <c r="AI72" s="61" t="s">
        <v>30</v>
      </c>
      <c r="AJ72" s="61">
        <v>15</v>
      </c>
      <c r="AK72" s="61">
        <v>15</v>
      </c>
      <c r="AL72" s="61">
        <v>15</v>
      </c>
      <c r="AM72" s="61">
        <v>10</v>
      </c>
      <c r="AN72" s="61">
        <v>15</v>
      </c>
      <c r="AO72" s="61">
        <v>15</v>
      </c>
      <c r="AP72" s="61">
        <v>10</v>
      </c>
      <c r="AQ72" s="51">
        <f t="shared" si="50"/>
        <v>95</v>
      </c>
      <c r="AR72" s="51" t="str">
        <f t="shared" si="47"/>
        <v>Moderado</v>
      </c>
      <c r="AS72" s="68" t="s">
        <v>126</v>
      </c>
      <c r="AT72" s="68" t="s">
        <v>126</v>
      </c>
      <c r="AU72" s="50">
        <f t="shared" si="48"/>
        <v>100</v>
      </c>
      <c r="AV72" s="50">
        <f t="shared" si="49"/>
        <v>97.5</v>
      </c>
      <c r="AW72" s="179"/>
      <c r="AX72" s="169"/>
      <c r="AY72" s="178"/>
      <c r="AZ72" s="181"/>
      <c r="BA72" s="178"/>
      <c r="BB72" s="178"/>
      <c r="BC72" s="164"/>
      <c r="BD72" s="173"/>
      <c r="BE72" s="167"/>
      <c r="BF72" s="167"/>
      <c r="BG72" s="167"/>
      <c r="BH72" s="167"/>
      <c r="BI72" s="176"/>
      <c r="BJ72" s="176"/>
    </row>
    <row r="73" spans="1:62" ht="45" customHeight="1" x14ac:dyDescent="0.25">
      <c r="A73" s="183"/>
      <c r="B73" s="181"/>
      <c r="C73" s="185"/>
      <c r="D73" s="187"/>
      <c r="E73" s="187"/>
      <c r="F73" s="178"/>
      <c r="G73" s="102" t="s">
        <v>286</v>
      </c>
      <c r="H73" s="64" t="s">
        <v>219</v>
      </c>
      <c r="I73" s="64" t="s">
        <v>400</v>
      </c>
      <c r="J73" s="190"/>
      <c r="K73" s="167"/>
      <c r="L73" s="167"/>
      <c r="M73" s="167"/>
      <c r="N73" s="167"/>
      <c r="O73" s="167"/>
      <c r="P73" s="167"/>
      <c r="Q73" s="167"/>
      <c r="R73" s="167"/>
      <c r="S73" s="167"/>
      <c r="T73" s="167"/>
      <c r="U73" s="167"/>
      <c r="V73" s="167"/>
      <c r="W73" s="167"/>
      <c r="X73" s="167"/>
      <c r="Y73" s="167"/>
      <c r="Z73" s="167"/>
      <c r="AA73" s="167"/>
      <c r="AB73" s="167"/>
      <c r="AC73" s="169"/>
      <c r="AD73" s="171"/>
      <c r="AE73" s="178"/>
      <c r="AF73" s="178"/>
      <c r="AG73" s="178"/>
      <c r="AH73" s="65" t="s">
        <v>407</v>
      </c>
      <c r="AI73" s="61" t="s">
        <v>30</v>
      </c>
      <c r="AJ73" s="61">
        <v>15</v>
      </c>
      <c r="AK73" s="61">
        <v>15</v>
      </c>
      <c r="AL73" s="61">
        <v>15</v>
      </c>
      <c r="AM73" s="61">
        <v>15</v>
      </c>
      <c r="AN73" s="61">
        <v>15</v>
      </c>
      <c r="AO73" s="61">
        <v>15</v>
      </c>
      <c r="AP73" s="61">
        <v>10</v>
      </c>
      <c r="AQ73" s="51">
        <f t="shared" si="50"/>
        <v>100</v>
      </c>
      <c r="AR73" s="51" t="str">
        <f t="shared" si="47"/>
        <v>Fuerte</v>
      </c>
      <c r="AS73" s="68" t="s">
        <v>126</v>
      </c>
      <c r="AT73" s="68" t="s">
        <v>126</v>
      </c>
      <c r="AU73" s="50">
        <f t="shared" si="48"/>
        <v>100</v>
      </c>
      <c r="AV73" s="50">
        <f t="shared" si="49"/>
        <v>100</v>
      </c>
      <c r="AW73" s="179"/>
      <c r="AX73" s="169"/>
      <c r="AY73" s="178"/>
      <c r="AZ73" s="181"/>
      <c r="BA73" s="178"/>
      <c r="BB73" s="178"/>
      <c r="BC73" s="164"/>
      <c r="BD73" s="173"/>
      <c r="BE73" s="167"/>
      <c r="BF73" s="167"/>
      <c r="BG73" s="167"/>
      <c r="BH73" s="167"/>
      <c r="BI73" s="176"/>
      <c r="BJ73" s="176"/>
    </row>
    <row r="74" spans="1:62" ht="45" customHeight="1" thickBot="1" x14ac:dyDescent="0.3">
      <c r="A74" s="184"/>
      <c r="B74" s="158"/>
      <c r="C74" s="162"/>
      <c r="D74" s="188"/>
      <c r="E74" s="188"/>
      <c r="F74" s="170"/>
      <c r="G74" s="108" t="s">
        <v>286</v>
      </c>
      <c r="H74" s="70" t="s">
        <v>219</v>
      </c>
      <c r="I74" s="73" t="s">
        <v>408</v>
      </c>
      <c r="J74" s="191"/>
      <c r="K74" s="168"/>
      <c r="L74" s="168"/>
      <c r="M74" s="168"/>
      <c r="N74" s="168"/>
      <c r="O74" s="168"/>
      <c r="P74" s="168"/>
      <c r="Q74" s="168"/>
      <c r="R74" s="168"/>
      <c r="S74" s="168"/>
      <c r="T74" s="168"/>
      <c r="U74" s="168"/>
      <c r="V74" s="168"/>
      <c r="W74" s="168"/>
      <c r="X74" s="168"/>
      <c r="Y74" s="168"/>
      <c r="Z74" s="168"/>
      <c r="AA74" s="168"/>
      <c r="AB74" s="168"/>
      <c r="AC74" s="170"/>
      <c r="AD74" s="152"/>
      <c r="AE74" s="142"/>
      <c r="AF74" s="170"/>
      <c r="AG74" s="170"/>
      <c r="AH74" s="73" t="s">
        <v>409</v>
      </c>
      <c r="AI74" s="78" t="s">
        <v>139</v>
      </c>
      <c r="AJ74" s="78">
        <v>15</v>
      </c>
      <c r="AK74" s="78">
        <v>15</v>
      </c>
      <c r="AL74" s="78">
        <v>15</v>
      </c>
      <c r="AM74" s="78">
        <v>15</v>
      </c>
      <c r="AN74" s="78">
        <v>15</v>
      </c>
      <c r="AO74" s="78">
        <v>15</v>
      </c>
      <c r="AP74" s="78">
        <v>10</v>
      </c>
      <c r="AQ74" s="75">
        <f t="shared" si="50"/>
        <v>100</v>
      </c>
      <c r="AR74" s="75" t="str">
        <f t="shared" si="47"/>
        <v>Fuerte</v>
      </c>
      <c r="AS74" s="109" t="s">
        <v>126</v>
      </c>
      <c r="AT74" s="109" t="s">
        <v>126</v>
      </c>
      <c r="AU74" s="77">
        <f t="shared" si="48"/>
        <v>100</v>
      </c>
      <c r="AV74" s="77">
        <f t="shared" si="49"/>
        <v>100</v>
      </c>
      <c r="AW74" s="180"/>
      <c r="AX74" s="170"/>
      <c r="AY74" s="142"/>
      <c r="AZ74" s="158"/>
      <c r="BA74" s="170"/>
      <c r="BB74" s="142"/>
      <c r="BC74" s="165"/>
      <c r="BD74" s="174"/>
      <c r="BE74" s="168"/>
      <c r="BF74" s="168"/>
      <c r="BG74" s="168"/>
      <c r="BH74" s="168"/>
      <c r="BI74" s="177"/>
      <c r="BJ74" s="177"/>
    </row>
    <row r="75" spans="1:62" ht="70.5" customHeight="1" thickTop="1" x14ac:dyDescent="0.25">
      <c r="A75" s="182">
        <v>16</v>
      </c>
      <c r="B75" s="319" t="s">
        <v>196</v>
      </c>
      <c r="C75" s="320" t="s">
        <v>208</v>
      </c>
      <c r="D75" s="321" t="s">
        <v>197</v>
      </c>
      <c r="E75" s="321" t="s">
        <v>203</v>
      </c>
      <c r="F75" s="141" t="s">
        <v>189</v>
      </c>
      <c r="G75" s="322" t="s">
        <v>198</v>
      </c>
      <c r="H75" s="322" t="s">
        <v>199</v>
      </c>
      <c r="I75" s="322" t="s">
        <v>209</v>
      </c>
      <c r="J75" s="323" t="s">
        <v>98</v>
      </c>
      <c r="K75" s="323" t="s">
        <v>98</v>
      </c>
      <c r="L75" s="323" t="s">
        <v>98</v>
      </c>
      <c r="M75" s="323" t="s">
        <v>98</v>
      </c>
      <c r="N75" s="323" t="s">
        <v>98</v>
      </c>
      <c r="O75" s="323" t="s">
        <v>98</v>
      </c>
      <c r="P75" s="323" t="s">
        <v>98</v>
      </c>
      <c r="Q75" s="323" t="s">
        <v>98</v>
      </c>
      <c r="R75" s="323" t="s">
        <v>98</v>
      </c>
      <c r="S75" s="323" t="s">
        <v>98</v>
      </c>
      <c r="T75" s="323" t="s">
        <v>98</v>
      </c>
      <c r="U75" s="323" t="s">
        <v>98</v>
      </c>
      <c r="V75" s="323" t="s">
        <v>98</v>
      </c>
      <c r="W75" s="323" t="s">
        <v>98</v>
      </c>
      <c r="X75" s="323" t="s">
        <v>98</v>
      </c>
      <c r="Y75" s="323" t="s">
        <v>113</v>
      </c>
      <c r="Z75" s="323" t="s">
        <v>98</v>
      </c>
      <c r="AA75" s="323" t="s">
        <v>98</v>
      </c>
      <c r="AB75" s="323" t="s">
        <v>98</v>
      </c>
      <c r="AC75" s="324">
        <f>COUNTIF(J75:AB75,"SI")</f>
        <v>18</v>
      </c>
      <c r="AD75" s="325" t="s">
        <v>103</v>
      </c>
      <c r="AE75" s="326" t="str">
        <f>IF(AC75&lt;=5, "Moderado", IF(AC75&lt;=11,"Mayor","Catastrófico"))</f>
        <v>Catastrófico</v>
      </c>
      <c r="AF75" s="157" t="str">
        <f>IF(AND(AD75&lt;&gt;"",AE75&lt;&gt;""),VLOOKUP(AD75&amp;AE75,'No Eliminar'!$L$3:$M$27,2,FALSE),"")</f>
        <v>Extremo</v>
      </c>
      <c r="AG75" s="157" t="s">
        <v>98</v>
      </c>
      <c r="AH75" s="95" t="s">
        <v>455</v>
      </c>
      <c r="AI75" s="129" t="s">
        <v>139</v>
      </c>
      <c r="AJ75" s="129">
        <v>15</v>
      </c>
      <c r="AK75" s="129">
        <v>15</v>
      </c>
      <c r="AL75" s="129">
        <v>15</v>
      </c>
      <c r="AM75" s="129">
        <v>10</v>
      </c>
      <c r="AN75" s="129">
        <v>15</v>
      </c>
      <c r="AO75" s="129">
        <v>15</v>
      </c>
      <c r="AP75" s="129">
        <v>10</v>
      </c>
      <c r="AQ75" s="96">
        <f t="shared" ref="AQ75" si="51">SUM(AJ75:AP75)</f>
        <v>95</v>
      </c>
      <c r="AR75" s="96" t="str">
        <f t="shared" si="47"/>
        <v>Moderado</v>
      </c>
      <c r="AS75" s="97" t="s">
        <v>126</v>
      </c>
      <c r="AT75" s="97" t="s">
        <v>21</v>
      </c>
      <c r="AU75" s="138">
        <f t="shared" si="48"/>
        <v>50</v>
      </c>
      <c r="AV75" s="138">
        <f t="shared" si="49"/>
        <v>72.5</v>
      </c>
      <c r="AW75" s="225">
        <f>AVERAGE(AV75:AV77)</f>
        <v>70.833333333333329</v>
      </c>
      <c r="AX75" s="155" t="str">
        <f>IF(AW75&lt;=50, "Débil", IF(AW75&lt;=99,"Moderado","Fuerte"))</f>
        <v>Moderado</v>
      </c>
      <c r="AY75" s="157" t="s">
        <v>103</v>
      </c>
      <c r="AZ75" s="326" t="str">
        <f t="shared" ref="AZ75" si="52">+AE75</f>
        <v>Catastrófico</v>
      </c>
      <c r="BA75" s="157" t="str">
        <f>IF(AND(AY69&lt;&gt;"",AZ69&lt;&gt;""),VLOOKUP(AY69&amp;AZ69,'No Eliminar'!$L3:$M27,2,FALSE),"")</f>
        <v>Extremo</v>
      </c>
      <c r="BB75" s="157" t="s">
        <v>143</v>
      </c>
      <c r="BC75" s="163" t="s">
        <v>201</v>
      </c>
      <c r="BD75" s="163" t="s">
        <v>204</v>
      </c>
      <c r="BE75" s="166" t="s">
        <v>202</v>
      </c>
      <c r="BF75" s="166" t="s">
        <v>190</v>
      </c>
      <c r="BG75" s="166" t="s">
        <v>205</v>
      </c>
      <c r="BH75" s="166" t="s">
        <v>206</v>
      </c>
      <c r="BI75" s="321" t="s">
        <v>449</v>
      </c>
      <c r="BJ75" s="207"/>
    </row>
    <row r="76" spans="1:62" ht="70.5" customHeight="1" x14ac:dyDescent="0.25">
      <c r="A76" s="183"/>
      <c r="B76" s="269"/>
      <c r="C76" s="272"/>
      <c r="D76" s="275"/>
      <c r="E76" s="275"/>
      <c r="F76" s="178"/>
      <c r="G76" s="302"/>
      <c r="H76" s="302"/>
      <c r="I76" s="302"/>
      <c r="J76" s="255"/>
      <c r="K76" s="255"/>
      <c r="L76" s="255"/>
      <c r="M76" s="255"/>
      <c r="N76" s="255"/>
      <c r="O76" s="255"/>
      <c r="P76" s="255"/>
      <c r="Q76" s="255"/>
      <c r="R76" s="255"/>
      <c r="S76" s="255"/>
      <c r="T76" s="255"/>
      <c r="U76" s="255"/>
      <c r="V76" s="255"/>
      <c r="W76" s="255"/>
      <c r="X76" s="255"/>
      <c r="Y76" s="255"/>
      <c r="Z76" s="255"/>
      <c r="AA76" s="255"/>
      <c r="AB76" s="255"/>
      <c r="AC76" s="258"/>
      <c r="AD76" s="261"/>
      <c r="AE76" s="251"/>
      <c r="AF76" s="181"/>
      <c r="AG76" s="181"/>
      <c r="AH76" s="42" t="s">
        <v>210</v>
      </c>
      <c r="AI76" s="121" t="s">
        <v>30</v>
      </c>
      <c r="AJ76" s="121">
        <v>15</v>
      </c>
      <c r="AK76" s="121">
        <v>15</v>
      </c>
      <c r="AL76" s="121">
        <v>15</v>
      </c>
      <c r="AM76" s="121">
        <v>15</v>
      </c>
      <c r="AN76" s="121">
        <v>15</v>
      </c>
      <c r="AO76" s="121">
        <v>15</v>
      </c>
      <c r="AP76" s="121">
        <v>10</v>
      </c>
      <c r="AQ76" s="136">
        <f t="shared" ref="AQ76:AQ77" si="53">SUM(AJ76:AP76)</f>
        <v>100</v>
      </c>
      <c r="AR76" s="136" t="str">
        <f>IF(AQ76&lt;=85, "Débil", IF(AQ76&lt;=95,"Moderado","Fuerte"))</f>
        <v>Fuerte</v>
      </c>
      <c r="AS76" s="43" t="s">
        <v>126</v>
      </c>
      <c r="AT76" s="43" t="s">
        <v>126</v>
      </c>
      <c r="AU76" s="139">
        <f t="shared" si="48"/>
        <v>100</v>
      </c>
      <c r="AV76" s="139">
        <f t="shared" si="49"/>
        <v>100</v>
      </c>
      <c r="AW76" s="236"/>
      <c r="AX76" s="169"/>
      <c r="AY76" s="181"/>
      <c r="AZ76" s="251"/>
      <c r="BA76" s="181"/>
      <c r="BB76" s="181"/>
      <c r="BC76" s="164"/>
      <c r="BD76" s="164"/>
      <c r="BE76" s="167"/>
      <c r="BF76" s="167"/>
      <c r="BG76" s="167"/>
      <c r="BH76" s="167"/>
      <c r="BI76" s="275"/>
      <c r="BJ76" s="208"/>
    </row>
    <row r="77" spans="1:62" ht="70.5" customHeight="1" thickBot="1" x14ac:dyDescent="0.3">
      <c r="A77" s="184"/>
      <c r="B77" s="270"/>
      <c r="C77" s="273"/>
      <c r="D77" s="276"/>
      <c r="E77" s="276"/>
      <c r="F77" s="142"/>
      <c r="G77" s="128" t="s">
        <v>195</v>
      </c>
      <c r="H77" s="123" t="s">
        <v>194</v>
      </c>
      <c r="I77" s="123" t="s">
        <v>191</v>
      </c>
      <c r="J77" s="256"/>
      <c r="K77" s="256"/>
      <c r="L77" s="256"/>
      <c r="M77" s="256"/>
      <c r="N77" s="256"/>
      <c r="O77" s="256"/>
      <c r="P77" s="256"/>
      <c r="Q77" s="256"/>
      <c r="R77" s="256"/>
      <c r="S77" s="256"/>
      <c r="T77" s="256"/>
      <c r="U77" s="256"/>
      <c r="V77" s="256"/>
      <c r="W77" s="256"/>
      <c r="X77" s="256"/>
      <c r="Y77" s="256"/>
      <c r="Z77" s="256"/>
      <c r="AA77" s="256"/>
      <c r="AB77" s="256"/>
      <c r="AC77" s="259"/>
      <c r="AD77" s="262"/>
      <c r="AE77" s="252"/>
      <c r="AF77" s="158"/>
      <c r="AG77" s="158"/>
      <c r="AH77" s="101" t="s">
        <v>200</v>
      </c>
      <c r="AI77" s="122" t="s">
        <v>139</v>
      </c>
      <c r="AJ77" s="122">
        <v>15</v>
      </c>
      <c r="AK77" s="122">
        <v>15</v>
      </c>
      <c r="AL77" s="122">
        <v>0</v>
      </c>
      <c r="AM77" s="122">
        <v>10</v>
      </c>
      <c r="AN77" s="122">
        <v>15</v>
      </c>
      <c r="AO77" s="122">
        <v>15</v>
      </c>
      <c r="AP77" s="122">
        <v>10</v>
      </c>
      <c r="AQ77" s="137">
        <f t="shared" si="53"/>
        <v>80</v>
      </c>
      <c r="AR77" s="137" t="str">
        <f>IF(AQ77&lt;=85, "Débil", IF(AQ77&lt;=95,"Moderado","Fuerte"))</f>
        <v>Débil</v>
      </c>
      <c r="AS77" s="76" t="s">
        <v>126</v>
      </c>
      <c r="AT77" s="76" t="s">
        <v>127</v>
      </c>
      <c r="AU77" s="77">
        <f t="shared" si="48"/>
        <v>0</v>
      </c>
      <c r="AV77" s="77">
        <f t="shared" si="49"/>
        <v>40</v>
      </c>
      <c r="AW77" s="237"/>
      <c r="AX77" s="156"/>
      <c r="AY77" s="158"/>
      <c r="AZ77" s="252"/>
      <c r="BA77" s="158"/>
      <c r="BB77" s="158"/>
      <c r="BC77" s="165"/>
      <c r="BD77" s="165"/>
      <c r="BE77" s="168"/>
      <c r="BF77" s="168"/>
      <c r="BG77" s="168"/>
      <c r="BH77" s="168"/>
      <c r="BI77" s="276"/>
      <c r="BJ77" s="209"/>
    </row>
    <row r="78" spans="1:62" ht="15.75" thickTop="1" x14ac:dyDescent="0.25"/>
  </sheetData>
  <mergeCells count="731">
    <mergeCell ref="BI75:BI77"/>
    <mergeCell ref="BJ75:BJ77"/>
    <mergeCell ref="AZ75:AZ77"/>
    <mergeCell ref="BA75:BA77"/>
    <mergeCell ref="BB75:BB77"/>
    <mergeCell ref="BC75:BC77"/>
    <mergeCell ref="BD75:BD77"/>
    <mergeCell ref="BE75:BE77"/>
    <mergeCell ref="BF75:BF77"/>
    <mergeCell ref="BG75:BG77"/>
    <mergeCell ref="BH75:BH77"/>
    <mergeCell ref="AB75:AB77"/>
    <mergeCell ref="AC75:AC77"/>
    <mergeCell ref="AD75:AD77"/>
    <mergeCell ref="AE75:AE77"/>
    <mergeCell ref="AF75:AF77"/>
    <mergeCell ref="AG75:AG77"/>
    <mergeCell ref="AW75:AW77"/>
    <mergeCell ref="AX75:AX77"/>
    <mergeCell ref="AY75:AY77"/>
    <mergeCell ref="S75:S77"/>
    <mergeCell ref="T75:T77"/>
    <mergeCell ref="U75:U77"/>
    <mergeCell ref="V75:V77"/>
    <mergeCell ref="W75:W77"/>
    <mergeCell ref="X75:X77"/>
    <mergeCell ref="Y75:Y77"/>
    <mergeCell ref="Z75:Z77"/>
    <mergeCell ref="AA75:AA77"/>
    <mergeCell ref="J75:J77"/>
    <mergeCell ref="K75:K77"/>
    <mergeCell ref="L75:L77"/>
    <mergeCell ref="M75:M77"/>
    <mergeCell ref="N75:N77"/>
    <mergeCell ref="O75:O77"/>
    <mergeCell ref="P75:P77"/>
    <mergeCell ref="Q75:Q77"/>
    <mergeCell ref="R75:R77"/>
    <mergeCell ref="A75:A77"/>
    <mergeCell ref="B75:B77"/>
    <mergeCell ref="C75:C77"/>
    <mergeCell ref="D75:D77"/>
    <mergeCell ref="E75:E77"/>
    <mergeCell ref="F75:F77"/>
    <mergeCell ref="G75:G76"/>
    <mergeCell ref="H75:H76"/>
    <mergeCell ref="I75:I76"/>
    <mergeCell ref="BC15:BC18"/>
    <mergeCell ref="BD15:BD18"/>
    <mergeCell ref="BE15:BE18"/>
    <mergeCell ref="BF15:BF18"/>
    <mergeCell ref="BG15:BG18"/>
    <mergeCell ref="BH15:BH18"/>
    <mergeCell ref="BI15:BI18"/>
    <mergeCell ref="BJ15:BJ18"/>
    <mergeCell ref="AE15:AE18"/>
    <mergeCell ref="AF15:AF18"/>
    <mergeCell ref="AG15:AG18"/>
    <mergeCell ref="AW15:AW18"/>
    <mergeCell ref="AX15:AX18"/>
    <mergeCell ref="AY15:AY18"/>
    <mergeCell ref="AZ15:AZ18"/>
    <mergeCell ref="BA15:BA18"/>
    <mergeCell ref="BB15:BB18"/>
    <mergeCell ref="V15:V18"/>
    <mergeCell ref="W15:W18"/>
    <mergeCell ref="X15:X18"/>
    <mergeCell ref="Y15:Y18"/>
    <mergeCell ref="Z15:Z18"/>
    <mergeCell ref="AA15:AA18"/>
    <mergeCell ref="AB15:AB18"/>
    <mergeCell ref="AC15:AC18"/>
    <mergeCell ref="AD15:AD18"/>
    <mergeCell ref="M15:M18"/>
    <mergeCell ref="N15:N18"/>
    <mergeCell ref="O15:O18"/>
    <mergeCell ref="P15:P18"/>
    <mergeCell ref="Q15:Q18"/>
    <mergeCell ref="R15:R18"/>
    <mergeCell ref="S15:S18"/>
    <mergeCell ref="T15:T18"/>
    <mergeCell ref="U15:U18"/>
    <mergeCell ref="A15:A18"/>
    <mergeCell ref="B15:B18"/>
    <mergeCell ref="C15:C18"/>
    <mergeCell ref="D15:D18"/>
    <mergeCell ref="E15:E18"/>
    <mergeCell ref="F15:F18"/>
    <mergeCell ref="J15:J18"/>
    <mergeCell ref="K15:K18"/>
    <mergeCell ref="L15:L18"/>
    <mergeCell ref="BB19:BB23"/>
    <mergeCell ref="BC19:BC23"/>
    <mergeCell ref="BD19:BD23"/>
    <mergeCell ref="BE19:BE23"/>
    <mergeCell ref="BF19:BF23"/>
    <mergeCell ref="BG19:BG23"/>
    <mergeCell ref="BH19:BH23"/>
    <mergeCell ref="BI19:BI23"/>
    <mergeCell ref="BJ19:BJ23"/>
    <mergeCell ref="AD19:AD23"/>
    <mergeCell ref="AE19:AE23"/>
    <mergeCell ref="AF19:AF23"/>
    <mergeCell ref="AG19:AG23"/>
    <mergeCell ref="AW19:AW23"/>
    <mergeCell ref="AX19:AX23"/>
    <mergeCell ref="AY19:AY23"/>
    <mergeCell ref="AZ19:AZ23"/>
    <mergeCell ref="BA19:BA23"/>
    <mergeCell ref="L19:L23"/>
    <mergeCell ref="M19:M23"/>
    <mergeCell ref="N19:N23"/>
    <mergeCell ref="O19:O23"/>
    <mergeCell ref="P19:P23"/>
    <mergeCell ref="Q19:Q23"/>
    <mergeCell ref="R19:R23"/>
    <mergeCell ref="S19:S23"/>
    <mergeCell ref="T19:T23"/>
    <mergeCell ref="A19:A23"/>
    <mergeCell ref="B19:B23"/>
    <mergeCell ref="C19:C23"/>
    <mergeCell ref="D19:D23"/>
    <mergeCell ref="E19:E23"/>
    <mergeCell ref="F19:F23"/>
    <mergeCell ref="J19:J23"/>
    <mergeCell ref="K19:K23"/>
    <mergeCell ref="BI24:BI27"/>
    <mergeCell ref="P24:P27"/>
    <mergeCell ref="Q24:Q27"/>
    <mergeCell ref="R24:R27"/>
    <mergeCell ref="S24:S27"/>
    <mergeCell ref="T24:T27"/>
    <mergeCell ref="AE24:AE27"/>
    <mergeCell ref="AF24:AF27"/>
    <mergeCell ref="AG24:AG27"/>
    <mergeCell ref="AW24:AW27"/>
    <mergeCell ref="Z24:Z27"/>
    <mergeCell ref="AA24:AA27"/>
    <mergeCell ref="AB24:AB27"/>
    <mergeCell ref="AC24:AC27"/>
    <mergeCell ref="AD24:AD27"/>
    <mergeCell ref="K24:K27"/>
    <mergeCell ref="BJ24:BJ27"/>
    <mergeCell ref="BD24:BD27"/>
    <mergeCell ref="BE24:BE27"/>
    <mergeCell ref="BF24:BF27"/>
    <mergeCell ref="BG24:BG27"/>
    <mergeCell ref="BH24:BH27"/>
    <mergeCell ref="AY24:AY27"/>
    <mergeCell ref="AZ24:AZ27"/>
    <mergeCell ref="BA24:BA27"/>
    <mergeCell ref="BB24:BB27"/>
    <mergeCell ref="BC24:BC27"/>
    <mergeCell ref="U28:U30"/>
    <mergeCell ref="V28:V30"/>
    <mergeCell ref="W28:W30"/>
    <mergeCell ref="X28:X30"/>
    <mergeCell ref="L24:L27"/>
    <mergeCell ref="M24:M27"/>
    <mergeCell ref="N24:N27"/>
    <mergeCell ref="O24:O27"/>
    <mergeCell ref="F24:F27"/>
    <mergeCell ref="J24:J27"/>
    <mergeCell ref="Q28:Q30"/>
    <mergeCell ref="R28:R30"/>
    <mergeCell ref="S28:S30"/>
    <mergeCell ref="I24:I27"/>
    <mergeCell ref="A28:A30"/>
    <mergeCell ref="B28:B30"/>
    <mergeCell ref="C28:C30"/>
    <mergeCell ref="D28:D30"/>
    <mergeCell ref="T28:T30"/>
    <mergeCell ref="A24:A27"/>
    <mergeCell ref="B24:B27"/>
    <mergeCell ref="C24:C27"/>
    <mergeCell ref="D24:D27"/>
    <mergeCell ref="E24:E27"/>
    <mergeCell ref="E28:E30"/>
    <mergeCell ref="F28:F30"/>
    <mergeCell ref="J28:J30"/>
    <mergeCell ref="K28:K30"/>
    <mergeCell ref="L28:L30"/>
    <mergeCell ref="M28:M30"/>
    <mergeCell ref="N28:N30"/>
    <mergeCell ref="O28:O30"/>
    <mergeCell ref="P28:P30"/>
    <mergeCell ref="BI1:BJ1"/>
    <mergeCell ref="BI2:BJ2"/>
    <mergeCell ref="BI3:BJ3"/>
    <mergeCell ref="A4:BJ4"/>
    <mergeCell ref="A5:I6"/>
    <mergeCell ref="J5:AF5"/>
    <mergeCell ref="AG5:BA5"/>
    <mergeCell ref="BB5:BJ6"/>
    <mergeCell ref="J6:AC6"/>
    <mergeCell ref="AD6:AF6"/>
    <mergeCell ref="AG6:AR6"/>
    <mergeCell ref="AT6:AV6"/>
    <mergeCell ref="AW6:AX6"/>
    <mergeCell ref="AY6:BA6"/>
    <mergeCell ref="A1:E3"/>
    <mergeCell ref="F1:BH3"/>
    <mergeCell ref="Y28:Y30"/>
    <mergeCell ref="Z28:Z30"/>
    <mergeCell ref="AA28:AA30"/>
    <mergeCell ref="AB28:AB30"/>
    <mergeCell ref="BF28:BF30"/>
    <mergeCell ref="BG28:BG30"/>
    <mergeCell ref="BH28:BH30"/>
    <mergeCell ref="BI28:BI30"/>
    <mergeCell ref="AC28:AC30"/>
    <mergeCell ref="AD28:AD30"/>
    <mergeCell ref="AE28:AE30"/>
    <mergeCell ref="AF28:AF30"/>
    <mergeCell ref="AG28:AG30"/>
    <mergeCell ref="AW28:AW30"/>
    <mergeCell ref="AX28:AX30"/>
    <mergeCell ref="AY28:AY30"/>
    <mergeCell ref="AZ28:AZ30"/>
    <mergeCell ref="U8:U14"/>
    <mergeCell ref="V8:V14"/>
    <mergeCell ref="W8:W14"/>
    <mergeCell ref="X8:X14"/>
    <mergeCell ref="BA28:BA30"/>
    <mergeCell ref="BB28:BB30"/>
    <mergeCell ref="BC28:BC30"/>
    <mergeCell ref="BD28:BD30"/>
    <mergeCell ref="BE28:BE30"/>
    <mergeCell ref="U24:U27"/>
    <mergeCell ref="V24:V27"/>
    <mergeCell ref="W24:W27"/>
    <mergeCell ref="X24:X27"/>
    <mergeCell ref="Y24:Y27"/>
    <mergeCell ref="AX24:AX27"/>
    <mergeCell ref="U19:U23"/>
    <mergeCell ref="V19:V23"/>
    <mergeCell ref="W19:W23"/>
    <mergeCell ref="X19:X23"/>
    <mergeCell ref="Y19:Y23"/>
    <mergeCell ref="Z19:Z23"/>
    <mergeCell ref="AA19:AA23"/>
    <mergeCell ref="AB19:AB23"/>
    <mergeCell ref="AC19:AC23"/>
    <mergeCell ref="AC8:AC14"/>
    <mergeCell ref="AD8:AD14"/>
    <mergeCell ref="AE8:AE14"/>
    <mergeCell ref="AF8:AF14"/>
    <mergeCell ref="AG8:AG14"/>
    <mergeCell ref="BJ28:BJ30"/>
    <mergeCell ref="I28:I30"/>
    <mergeCell ref="A8:A14"/>
    <mergeCell ref="B8:B14"/>
    <mergeCell ref="C8:C14"/>
    <mergeCell ref="D8:D14"/>
    <mergeCell ref="E8:E14"/>
    <mergeCell ref="F8:F14"/>
    <mergeCell ref="J8:J14"/>
    <mergeCell ref="K8:K14"/>
    <mergeCell ref="L8:L14"/>
    <mergeCell ref="M8:M14"/>
    <mergeCell ref="N8:N14"/>
    <mergeCell ref="O8:O14"/>
    <mergeCell ref="P8:P14"/>
    <mergeCell ref="Q8:Q14"/>
    <mergeCell ref="R8:R14"/>
    <mergeCell ref="S8:S14"/>
    <mergeCell ref="T8:T14"/>
    <mergeCell ref="BF8:BF14"/>
    <mergeCell ref="BG8:BG14"/>
    <mergeCell ref="BH8:BH14"/>
    <mergeCell ref="BI8:BI14"/>
    <mergeCell ref="BJ8:BJ14"/>
    <mergeCell ref="G11:G12"/>
    <mergeCell ref="H11:H12"/>
    <mergeCell ref="I11:I12"/>
    <mergeCell ref="G13:G14"/>
    <mergeCell ref="H13:H14"/>
    <mergeCell ref="I13:I14"/>
    <mergeCell ref="AW8:AW14"/>
    <mergeCell ref="AX8:AX14"/>
    <mergeCell ref="AY8:AY14"/>
    <mergeCell ref="AZ8:AZ14"/>
    <mergeCell ref="BA8:BA14"/>
    <mergeCell ref="BB8:BB14"/>
    <mergeCell ref="BC8:BC14"/>
    <mergeCell ref="BD8:BD14"/>
    <mergeCell ref="BE8:BE14"/>
    <mergeCell ref="Y8:Y14"/>
    <mergeCell ref="Z8:Z14"/>
    <mergeCell ref="AA8:AA14"/>
    <mergeCell ref="AB8:AB14"/>
    <mergeCell ref="M49:M53"/>
    <mergeCell ref="N49:N53"/>
    <mergeCell ref="O49:O53"/>
    <mergeCell ref="P49:P53"/>
    <mergeCell ref="Q49:Q53"/>
    <mergeCell ref="R49:R53"/>
    <mergeCell ref="S49:S53"/>
    <mergeCell ref="T49:T53"/>
    <mergeCell ref="U49:U53"/>
    <mergeCell ref="A49:A53"/>
    <mergeCell ref="B49:B53"/>
    <mergeCell ref="C49:C53"/>
    <mergeCell ref="D49:D53"/>
    <mergeCell ref="E49:E53"/>
    <mergeCell ref="F49:F53"/>
    <mergeCell ref="J49:J53"/>
    <mergeCell ref="K49:K53"/>
    <mergeCell ref="L49:L53"/>
    <mergeCell ref="V49:V53"/>
    <mergeCell ref="W49:W53"/>
    <mergeCell ref="X49:X53"/>
    <mergeCell ref="Y49:Y53"/>
    <mergeCell ref="Z49:Z53"/>
    <mergeCell ref="AA49:AA53"/>
    <mergeCell ref="AB49:AB53"/>
    <mergeCell ref="AC49:AC53"/>
    <mergeCell ref="AD49:AD53"/>
    <mergeCell ref="BC49:BC53"/>
    <mergeCell ref="BD49:BD53"/>
    <mergeCell ref="BE49:BE53"/>
    <mergeCell ref="BF49:BF53"/>
    <mergeCell ref="BG49:BG53"/>
    <mergeCell ref="BH49:BH53"/>
    <mergeCell ref="BI49:BI53"/>
    <mergeCell ref="BJ49:BJ53"/>
    <mergeCell ref="AE49:AE53"/>
    <mergeCell ref="AF49:AF53"/>
    <mergeCell ref="AG49:AG53"/>
    <mergeCell ref="AW49:AW53"/>
    <mergeCell ref="AX49:AX53"/>
    <mergeCell ref="AY49:AY53"/>
    <mergeCell ref="AZ49:AZ53"/>
    <mergeCell ref="BA49:BA53"/>
    <mergeCell ref="BB49:BB53"/>
    <mergeCell ref="M37:M39"/>
    <mergeCell ref="N37:N39"/>
    <mergeCell ref="O37:O39"/>
    <mergeCell ref="P37:P39"/>
    <mergeCell ref="Q37:Q39"/>
    <mergeCell ref="R37:R39"/>
    <mergeCell ref="S37:S39"/>
    <mergeCell ref="T37:T39"/>
    <mergeCell ref="U37:U39"/>
    <mergeCell ref="A37:A39"/>
    <mergeCell ref="B37:B39"/>
    <mergeCell ref="C37:C39"/>
    <mergeCell ref="D37:D39"/>
    <mergeCell ref="E37:E39"/>
    <mergeCell ref="F37:F39"/>
    <mergeCell ref="J37:J39"/>
    <mergeCell ref="K37:K39"/>
    <mergeCell ref="L37:L39"/>
    <mergeCell ref="V37:V39"/>
    <mergeCell ref="W37:W39"/>
    <mergeCell ref="X37:X39"/>
    <mergeCell ref="Y37:Y39"/>
    <mergeCell ref="Z37:Z39"/>
    <mergeCell ref="AA37:AA39"/>
    <mergeCell ref="AB37:AB39"/>
    <mergeCell ref="AC37:AC39"/>
    <mergeCell ref="AD37:AD39"/>
    <mergeCell ref="BC37:BC39"/>
    <mergeCell ref="BD37:BD39"/>
    <mergeCell ref="BE37:BE39"/>
    <mergeCell ref="BF37:BF39"/>
    <mergeCell ref="BG37:BG39"/>
    <mergeCell ref="BH37:BH39"/>
    <mergeCell ref="BI37:BI39"/>
    <mergeCell ref="BJ37:BJ39"/>
    <mergeCell ref="AE37:AE39"/>
    <mergeCell ref="AF37:AF39"/>
    <mergeCell ref="AG37:AG39"/>
    <mergeCell ref="AW37:AW39"/>
    <mergeCell ref="AX37:AX39"/>
    <mergeCell ref="AY37:AY39"/>
    <mergeCell ref="AZ37:AZ39"/>
    <mergeCell ref="BA37:BA39"/>
    <mergeCell ref="BB37:BB39"/>
    <mergeCell ref="M40:M43"/>
    <mergeCell ref="N40:N43"/>
    <mergeCell ref="O40:O43"/>
    <mergeCell ref="P40:P43"/>
    <mergeCell ref="Q40:Q43"/>
    <mergeCell ref="R40:R43"/>
    <mergeCell ref="S40:S43"/>
    <mergeCell ref="T40:T43"/>
    <mergeCell ref="U40:U43"/>
    <mergeCell ref="A40:A43"/>
    <mergeCell ref="B40:B43"/>
    <mergeCell ref="C40:C43"/>
    <mergeCell ref="D40:D43"/>
    <mergeCell ref="E40:E43"/>
    <mergeCell ref="F40:F43"/>
    <mergeCell ref="J40:J43"/>
    <mergeCell ref="K40:K43"/>
    <mergeCell ref="L40:L43"/>
    <mergeCell ref="V40:V43"/>
    <mergeCell ref="W40:W43"/>
    <mergeCell ref="X40:X43"/>
    <mergeCell ref="Y40:Y43"/>
    <mergeCell ref="Z40:Z43"/>
    <mergeCell ref="AA40:AA43"/>
    <mergeCell ref="AB40:AB43"/>
    <mergeCell ref="AC40:AC43"/>
    <mergeCell ref="AD40:AD43"/>
    <mergeCell ref="BC40:BC43"/>
    <mergeCell ref="BD40:BD43"/>
    <mergeCell ref="BE40:BE43"/>
    <mergeCell ref="BF40:BF43"/>
    <mergeCell ref="BG40:BG43"/>
    <mergeCell ref="BH40:BH43"/>
    <mergeCell ref="BI40:BI43"/>
    <mergeCell ref="BJ40:BJ43"/>
    <mergeCell ref="AE40:AE43"/>
    <mergeCell ref="AF40:AF43"/>
    <mergeCell ref="AG40:AG43"/>
    <mergeCell ref="AW40:AW43"/>
    <mergeCell ref="AX40:AX43"/>
    <mergeCell ref="AY40:AY43"/>
    <mergeCell ref="AZ40:AZ43"/>
    <mergeCell ref="BA40:BA43"/>
    <mergeCell ref="BB40:BB43"/>
    <mergeCell ref="M44:M48"/>
    <mergeCell ref="N44:N48"/>
    <mergeCell ref="O44:O48"/>
    <mergeCell ref="P44:P48"/>
    <mergeCell ref="Q44:Q48"/>
    <mergeCell ref="R44:R48"/>
    <mergeCell ref="S44:S48"/>
    <mergeCell ref="T44:T48"/>
    <mergeCell ref="U44:U48"/>
    <mergeCell ref="A44:A48"/>
    <mergeCell ref="B44:B48"/>
    <mergeCell ref="C44:C48"/>
    <mergeCell ref="D44:D48"/>
    <mergeCell ref="E44:E48"/>
    <mergeCell ref="F44:F48"/>
    <mergeCell ref="J44:J48"/>
    <mergeCell ref="K44:K48"/>
    <mergeCell ref="L44:L48"/>
    <mergeCell ref="V44:V48"/>
    <mergeCell ref="W44:W48"/>
    <mergeCell ref="X44:X48"/>
    <mergeCell ref="Y44:Y48"/>
    <mergeCell ref="Z44:Z48"/>
    <mergeCell ref="AA44:AA48"/>
    <mergeCell ref="AB44:AB48"/>
    <mergeCell ref="AC44:AC48"/>
    <mergeCell ref="AD44:AD48"/>
    <mergeCell ref="BC44:BC48"/>
    <mergeCell ref="BD44:BD48"/>
    <mergeCell ref="BE44:BE48"/>
    <mergeCell ref="BF44:BF48"/>
    <mergeCell ref="BG44:BG48"/>
    <mergeCell ref="BH44:BH48"/>
    <mergeCell ref="BI44:BI48"/>
    <mergeCell ref="BJ44:BJ48"/>
    <mergeCell ref="AE44:AE48"/>
    <mergeCell ref="AF44:AF48"/>
    <mergeCell ref="AG44:AG48"/>
    <mergeCell ref="AW44:AW48"/>
    <mergeCell ref="AX44:AX48"/>
    <mergeCell ref="AY44:AY48"/>
    <mergeCell ref="AZ44:AZ48"/>
    <mergeCell ref="BA44:BA48"/>
    <mergeCell ref="BB44:BB48"/>
    <mergeCell ref="M31:M36"/>
    <mergeCell ref="N31:N36"/>
    <mergeCell ref="O31:O36"/>
    <mergeCell ref="P31:P36"/>
    <mergeCell ref="Q31:Q36"/>
    <mergeCell ref="R31:R36"/>
    <mergeCell ref="S31:S36"/>
    <mergeCell ref="T31:T36"/>
    <mergeCell ref="U31:U36"/>
    <mergeCell ref="A31:A36"/>
    <mergeCell ref="B31:B36"/>
    <mergeCell ref="C31:C36"/>
    <mergeCell ref="D31:D36"/>
    <mergeCell ref="E31:E36"/>
    <mergeCell ref="F31:F36"/>
    <mergeCell ref="J31:J36"/>
    <mergeCell ref="K31:K36"/>
    <mergeCell ref="L31:L36"/>
    <mergeCell ref="V31:V36"/>
    <mergeCell ref="W31:W36"/>
    <mergeCell ref="X31:X36"/>
    <mergeCell ref="Y31:Y36"/>
    <mergeCell ref="Z31:Z36"/>
    <mergeCell ref="AA31:AA36"/>
    <mergeCell ref="AB31:AB36"/>
    <mergeCell ref="AC31:AC36"/>
    <mergeCell ref="AD31:AD36"/>
    <mergeCell ref="BC31:BC36"/>
    <mergeCell ref="BD31:BD36"/>
    <mergeCell ref="BE31:BE36"/>
    <mergeCell ref="BF31:BF36"/>
    <mergeCell ref="BG31:BG36"/>
    <mergeCell ref="BH31:BH36"/>
    <mergeCell ref="BI31:BI36"/>
    <mergeCell ref="BJ31:BJ36"/>
    <mergeCell ref="AE31:AE36"/>
    <mergeCell ref="AF31:AF36"/>
    <mergeCell ref="AG31:AG36"/>
    <mergeCell ref="AW31:AW36"/>
    <mergeCell ref="AX31:AX36"/>
    <mergeCell ref="AY31:AY36"/>
    <mergeCell ref="AZ31:AZ36"/>
    <mergeCell ref="BA31:BA36"/>
    <mergeCell ref="BB31:BB36"/>
    <mergeCell ref="M62:M66"/>
    <mergeCell ref="N62:N66"/>
    <mergeCell ref="O62:O66"/>
    <mergeCell ref="P62:P66"/>
    <mergeCell ref="Q62:Q66"/>
    <mergeCell ref="R62:R66"/>
    <mergeCell ref="S62:S66"/>
    <mergeCell ref="T62:T66"/>
    <mergeCell ref="U62:U66"/>
    <mergeCell ref="A62:A66"/>
    <mergeCell ref="B62:B66"/>
    <mergeCell ref="C62:C66"/>
    <mergeCell ref="D62:D66"/>
    <mergeCell ref="E62:E66"/>
    <mergeCell ref="F62:F66"/>
    <mergeCell ref="J62:J66"/>
    <mergeCell ref="K62:K66"/>
    <mergeCell ref="L62:L66"/>
    <mergeCell ref="V62:V66"/>
    <mergeCell ref="W62:W66"/>
    <mergeCell ref="X62:X66"/>
    <mergeCell ref="Y62:Y66"/>
    <mergeCell ref="Z62:Z66"/>
    <mergeCell ref="AA62:AA66"/>
    <mergeCell ref="AB62:AB66"/>
    <mergeCell ref="AC62:AC66"/>
    <mergeCell ref="AD62:AD66"/>
    <mergeCell ref="BI62:BI66"/>
    <mergeCell ref="BJ62:BJ66"/>
    <mergeCell ref="AE62:AE66"/>
    <mergeCell ref="AF62:AF66"/>
    <mergeCell ref="AG62:AG66"/>
    <mergeCell ref="AW62:AW66"/>
    <mergeCell ref="AX62:AX66"/>
    <mergeCell ref="AY62:AY66"/>
    <mergeCell ref="AZ62:AZ66"/>
    <mergeCell ref="BA62:BA66"/>
    <mergeCell ref="BB62:BB66"/>
    <mergeCell ref="M54:M58"/>
    <mergeCell ref="N54:N58"/>
    <mergeCell ref="O54:O58"/>
    <mergeCell ref="P54:P58"/>
    <mergeCell ref="Q54:Q58"/>
    <mergeCell ref="R54:R58"/>
    <mergeCell ref="S54:S58"/>
    <mergeCell ref="T54:T58"/>
    <mergeCell ref="U54:U58"/>
    <mergeCell ref="A54:A58"/>
    <mergeCell ref="B54:B58"/>
    <mergeCell ref="C54:C58"/>
    <mergeCell ref="D54:D58"/>
    <mergeCell ref="E54:E58"/>
    <mergeCell ref="F54:F58"/>
    <mergeCell ref="J54:J58"/>
    <mergeCell ref="K54:K58"/>
    <mergeCell ref="L54:L58"/>
    <mergeCell ref="V54:V58"/>
    <mergeCell ref="W54:W58"/>
    <mergeCell ref="X54:X58"/>
    <mergeCell ref="Y54:Y58"/>
    <mergeCell ref="Z54:Z58"/>
    <mergeCell ref="AA54:AA58"/>
    <mergeCell ref="AB54:AB58"/>
    <mergeCell ref="AC54:AC58"/>
    <mergeCell ref="AD54:AD58"/>
    <mergeCell ref="BC54:BC58"/>
    <mergeCell ref="BD54:BD58"/>
    <mergeCell ref="BE54:BE58"/>
    <mergeCell ref="BF54:BF58"/>
    <mergeCell ref="BG54:BG58"/>
    <mergeCell ref="BH54:BH58"/>
    <mergeCell ref="BI54:BI58"/>
    <mergeCell ref="BJ54:BJ58"/>
    <mergeCell ref="AE54:AE58"/>
    <mergeCell ref="AF54:AF58"/>
    <mergeCell ref="AG54:AG58"/>
    <mergeCell ref="AW54:AW58"/>
    <mergeCell ref="AX54:AX58"/>
    <mergeCell ref="AY54:AY58"/>
    <mergeCell ref="AZ54:AZ58"/>
    <mergeCell ref="BA54:BA58"/>
    <mergeCell ref="BB54:BB58"/>
    <mergeCell ref="M59:M61"/>
    <mergeCell ref="N59:N61"/>
    <mergeCell ref="O59:O61"/>
    <mergeCell ref="P59:P61"/>
    <mergeCell ref="Q59:Q61"/>
    <mergeCell ref="R59:R61"/>
    <mergeCell ref="S59:S61"/>
    <mergeCell ref="T59:T61"/>
    <mergeCell ref="U59:U61"/>
    <mergeCell ref="A59:A61"/>
    <mergeCell ref="B59:B61"/>
    <mergeCell ref="C59:C61"/>
    <mergeCell ref="D59:D61"/>
    <mergeCell ref="E59:E61"/>
    <mergeCell ref="F59:F61"/>
    <mergeCell ref="J59:J61"/>
    <mergeCell ref="K59:K61"/>
    <mergeCell ref="L59:L61"/>
    <mergeCell ref="BI59:BI61"/>
    <mergeCell ref="BJ59:BJ61"/>
    <mergeCell ref="AE59:AE61"/>
    <mergeCell ref="AF59:AF61"/>
    <mergeCell ref="AG59:AG61"/>
    <mergeCell ref="AW59:AW61"/>
    <mergeCell ref="AX59:AX61"/>
    <mergeCell ref="AY59:AY61"/>
    <mergeCell ref="AZ59:AZ61"/>
    <mergeCell ref="BA59:BA61"/>
    <mergeCell ref="BB59:BB61"/>
    <mergeCell ref="S69:S74"/>
    <mergeCell ref="T69:T74"/>
    <mergeCell ref="U69:U74"/>
    <mergeCell ref="BC59:BC61"/>
    <mergeCell ref="BD59:BD61"/>
    <mergeCell ref="BE59:BE61"/>
    <mergeCell ref="BF59:BF61"/>
    <mergeCell ref="BG59:BG61"/>
    <mergeCell ref="BH59:BH61"/>
    <mergeCell ref="V59:V61"/>
    <mergeCell ref="W59:W61"/>
    <mergeCell ref="X59:X61"/>
    <mergeCell ref="Y59:Y61"/>
    <mergeCell ref="Z59:Z61"/>
    <mergeCell ref="AA59:AA61"/>
    <mergeCell ref="AB59:AB61"/>
    <mergeCell ref="AC59:AC61"/>
    <mergeCell ref="AD59:AD61"/>
    <mergeCell ref="BC62:BC66"/>
    <mergeCell ref="BD62:BD66"/>
    <mergeCell ref="BE62:BE66"/>
    <mergeCell ref="BF62:BF66"/>
    <mergeCell ref="BG62:BG66"/>
    <mergeCell ref="BH62:BH66"/>
    <mergeCell ref="A69:A74"/>
    <mergeCell ref="B69:B74"/>
    <mergeCell ref="C69:C74"/>
    <mergeCell ref="D69:D74"/>
    <mergeCell ref="E69:E74"/>
    <mergeCell ref="F69:F74"/>
    <mergeCell ref="J69:J74"/>
    <mergeCell ref="K69:K74"/>
    <mergeCell ref="L69:L74"/>
    <mergeCell ref="BD69:BD74"/>
    <mergeCell ref="BE69:BE74"/>
    <mergeCell ref="BF69:BF74"/>
    <mergeCell ref="BG69:BG74"/>
    <mergeCell ref="BH69:BH74"/>
    <mergeCell ref="BI69:BI74"/>
    <mergeCell ref="BJ69:BJ74"/>
    <mergeCell ref="AE69:AE74"/>
    <mergeCell ref="AF69:AF74"/>
    <mergeCell ref="AG69:AG74"/>
    <mergeCell ref="AW69:AW74"/>
    <mergeCell ref="AX69:AX74"/>
    <mergeCell ref="AY69:AY74"/>
    <mergeCell ref="AZ69:AZ74"/>
    <mergeCell ref="BA69:BA74"/>
    <mergeCell ref="BB69:BB74"/>
    <mergeCell ref="M67:M68"/>
    <mergeCell ref="N67:N68"/>
    <mergeCell ref="O67:O68"/>
    <mergeCell ref="P67:P68"/>
    <mergeCell ref="Q67:Q68"/>
    <mergeCell ref="R67:R68"/>
    <mergeCell ref="S67:S68"/>
    <mergeCell ref="T67:T68"/>
    <mergeCell ref="BC69:BC74"/>
    <mergeCell ref="V69:V74"/>
    <mergeCell ref="W69:W74"/>
    <mergeCell ref="X69:X74"/>
    <mergeCell ref="Y69:Y74"/>
    <mergeCell ref="Z69:Z74"/>
    <mergeCell ref="AA69:AA74"/>
    <mergeCell ref="AB69:AB74"/>
    <mergeCell ref="AC69:AC74"/>
    <mergeCell ref="AD69:AD74"/>
    <mergeCell ref="M69:M74"/>
    <mergeCell ref="N69:N74"/>
    <mergeCell ref="O69:O74"/>
    <mergeCell ref="P69:P74"/>
    <mergeCell ref="Q69:Q74"/>
    <mergeCell ref="R69:R74"/>
    <mergeCell ref="A67:A68"/>
    <mergeCell ref="B67:B68"/>
    <mergeCell ref="C67:C68"/>
    <mergeCell ref="D67:D68"/>
    <mergeCell ref="E67:E68"/>
    <mergeCell ref="F67:F68"/>
    <mergeCell ref="J67:J68"/>
    <mergeCell ref="K67:K68"/>
    <mergeCell ref="L67:L68"/>
    <mergeCell ref="U67:U68"/>
    <mergeCell ref="V67:V68"/>
    <mergeCell ref="W67:W68"/>
    <mergeCell ref="X67:X68"/>
    <mergeCell ref="Y67:Y68"/>
    <mergeCell ref="Z67:Z68"/>
    <mergeCell ref="AA67:AA68"/>
    <mergeCell ref="AB67:AB68"/>
    <mergeCell ref="AC67:AC68"/>
    <mergeCell ref="AD67:AD68"/>
    <mergeCell ref="AE67:AE68"/>
    <mergeCell ref="AF67:AF68"/>
    <mergeCell ref="AG67:AG68"/>
    <mergeCell ref="AW67:AW68"/>
    <mergeCell ref="AX67:AX68"/>
    <mergeCell ref="AY67:AY68"/>
    <mergeCell ref="AZ67:AZ68"/>
    <mergeCell ref="BA67:BA68"/>
    <mergeCell ref="BB67:BB68"/>
    <mergeCell ref="BC67:BC68"/>
    <mergeCell ref="BD67:BD68"/>
    <mergeCell ref="BE67:BE68"/>
    <mergeCell ref="BF67:BF68"/>
    <mergeCell ref="BG67:BG68"/>
    <mergeCell ref="BH67:BH68"/>
    <mergeCell ref="BI67:BI68"/>
    <mergeCell ref="BJ67:BJ68"/>
  </mergeCells>
  <conditionalFormatting sqref="BA28">
    <cfRule type="cellIs" dxfId="167" priority="397" operator="equal">
      <formula>"Extremo"</formula>
    </cfRule>
  </conditionalFormatting>
  <conditionalFormatting sqref="BA28">
    <cfRule type="cellIs" dxfId="166" priority="398" operator="equal">
      <formula>"Alto"</formula>
    </cfRule>
  </conditionalFormatting>
  <conditionalFormatting sqref="BA28">
    <cfRule type="cellIs" dxfId="165" priority="399" operator="equal">
      <formula>"Moderado"</formula>
    </cfRule>
  </conditionalFormatting>
  <conditionalFormatting sqref="BA28">
    <cfRule type="cellIs" dxfId="164" priority="400" operator="equal">
      <formula>"Bajo"</formula>
    </cfRule>
  </conditionalFormatting>
  <conditionalFormatting sqref="BA24:BA25">
    <cfRule type="cellIs" dxfId="163" priority="241" operator="equal">
      <formula>"Extremo"</formula>
    </cfRule>
  </conditionalFormatting>
  <conditionalFormatting sqref="BA24:BA25">
    <cfRule type="cellIs" dxfId="162" priority="242" operator="equal">
      <formula>"Alto"</formula>
    </cfRule>
  </conditionalFormatting>
  <conditionalFormatting sqref="BA24:BA25">
    <cfRule type="cellIs" dxfId="161" priority="243" operator="equal">
      <formula>"Moderado"</formula>
    </cfRule>
  </conditionalFormatting>
  <conditionalFormatting sqref="BA24:BA25">
    <cfRule type="cellIs" dxfId="160" priority="244" operator="equal">
      <formula>"Bajo"</formula>
    </cfRule>
  </conditionalFormatting>
  <conditionalFormatting sqref="AF24:AF25">
    <cfRule type="cellIs" dxfId="159" priority="237" operator="equal">
      <formula>"Extremo"</formula>
    </cfRule>
  </conditionalFormatting>
  <conditionalFormatting sqref="AF24:AF25">
    <cfRule type="cellIs" dxfId="158" priority="238" operator="equal">
      <formula>"Alto"</formula>
    </cfRule>
  </conditionalFormatting>
  <conditionalFormatting sqref="AF24:AF25">
    <cfRule type="cellIs" dxfId="157" priority="239" operator="equal">
      <formula>"Moderado"</formula>
    </cfRule>
  </conditionalFormatting>
  <conditionalFormatting sqref="AF24:AF25">
    <cfRule type="cellIs" dxfId="156" priority="240" operator="equal">
      <formula>"Bajo"</formula>
    </cfRule>
  </conditionalFormatting>
  <conditionalFormatting sqref="BA8:BA12">
    <cfRule type="cellIs" dxfId="155" priority="225" operator="equal">
      <formula>"Extremo"</formula>
    </cfRule>
  </conditionalFormatting>
  <conditionalFormatting sqref="BA8:BA12">
    <cfRule type="cellIs" dxfId="154" priority="226" operator="equal">
      <formula>"Alto"</formula>
    </cfRule>
  </conditionalFormatting>
  <conditionalFormatting sqref="BA8:BA12">
    <cfRule type="cellIs" dxfId="153" priority="227" operator="equal">
      <formula>"Moderado"</formula>
    </cfRule>
  </conditionalFormatting>
  <conditionalFormatting sqref="BA8:BA12">
    <cfRule type="cellIs" dxfId="152" priority="228" operator="equal">
      <formula>"Bajo"</formula>
    </cfRule>
  </conditionalFormatting>
  <conditionalFormatting sqref="AF28">
    <cfRule type="cellIs" dxfId="151" priority="229" operator="equal">
      <formula>"Extremo"</formula>
    </cfRule>
  </conditionalFormatting>
  <conditionalFormatting sqref="AF28">
    <cfRule type="cellIs" dxfId="150" priority="230" operator="equal">
      <formula>"Alto"</formula>
    </cfRule>
  </conditionalFormatting>
  <conditionalFormatting sqref="AF28">
    <cfRule type="cellIs" dxfId="149" priority="231" operator="equal">
      <formula>"Moderado"</formula>
    </cfRule>
  </conditionalFormatting>
  <conditionalFormatting sqref="AF28">
    <cfRule type="cellIs" dxfId="148" priority="232" operator="equal">
      <formula>"Bajo"</formula>
    </cfRule>
  </conditionalFormatting>
  <conditionalFormatting sqref="AF8:AF12">
    <cfRule type="cellIs" dxfId="147" priority="221" operator="equal">
      <formula>"Extremo"</formula>
    </cfRule>
  </conditionalFormatting>
  <conditionalFormatting sqref="AF8:AF12">
    <cfRule type="cellIs" dxfId="146" priority="222" operator="equal">
      <formula>"Alto"</formula>
    </cfRule>
  </conditionalFormatting>
  <conditionalFormatting sqref="AF8:AF12">
    <cfRule type="cellIs" dxfId="145" priority="223" operator="equal">
      <formula>"Moderado"</formula>
    </cfRule>
  </conditionalFormatting>
  <conditionalFormatting sqref="AF8:AF12">
    <cfRule type="cellIs" dxfId="144" priority="224" operator="equal">
      <formula>"Bajo"</formula>
    </cfRule>
  </conditionalFormatting>
  <conditionalFormatting sqref="BA19:BA21">
    <cfRule type="cellIs" dxfId="143" priority="217" operator="equal">
      <formula>"Extremo"</formula>
    </cfRule>
  </conditionalFormatting>
  <conditionalFormatting sqref="BA19:BA21">
    <cfRule type="cellIs" dxfId="142" priority="218" operator="equal">
      <formula>"Alto"</formula>
    </cfRule>
  </conditionalFormatting>
  <conditionalFormatting sqref="BA19:BA21">
    <cfRule type="cellIs" dxfId="141" priority="219" operator="equal">
      <formula>"Moderado"</formula>
    </cfRule>
  </conditionalFormatting>
  <conditionalFormatting sqref="BA19:BA21">
    <cfRule type="cellIs" dxfId="140" priority="220" operator="equal">
      <formula>"Bajo"</formula>
    </cfRule>
  </conditionalFormatting>
  <conditionalFormatting sqref="AF19:AF21">
    <cfRule type="cellIs" dxfId="139" priority="213" operator="equal">
      <formula>"Extremo"</formula>
    </cfRule>
  </conditionalFormatting>
  <conditionalFormatting sqref="AF19:AF21">
    <cfRule type="cellIs" dxfId="138" priority="214" operator="equal">
      <formula>"Alto"</formula>
    </cfRule>
  </conditionalFormatting>
  <conditionalFormatting sqref="AF19:AF21">
    <cfRule type="cellIs" dxfId="137" priority="215" operator="equal">
      <formula>"Moderado"</formula>
    </cfRule>
  </conditionalFormatting>
  <conditionalFormatting sqref="AF19:AF21">
    <cfRule type="cellIs" dxfId="136" priority="216" operator="equal">
      <formula>"Bajo"</formula>
    </cfRule>
  </conditionalFormatting>
  <conditionalFormatting sqref="AF37">
    <cfRule type="cellIs" dxfId="135" priority="209" operator="equal">
      <formula>"Extremo"</formula>
    </cfRule>
    <cfRule type="cellIs" dxfId="134" priority="210" operator="equal">
      <formula>"Alto"</formula>
    </cfRule>
    <cfRule type="cellIs" dxfId="133" priority="211" operator="equal">
      <formula>"Moderado"</formula>
    </cfRule>
    <cfRule type="cellIs" dxfId="132" priority="212" operator="equal">
      <formula>"Bajo"</formula>
    </cfRule>
  </conditionalFormatting>
  <conditionalFormatting sqref="BA37">
    <cfRule type="cellIs" dxfId="131" priority="205" operator="equal">
      <formula>"Extremo"</formula>
    </cfRule>
    <cfRule type="cellIs" dxfId="130" priority="206" operator="equal">
      <formula>"Alto"</formula>
    </cfRule>
    <cfRule type="cellIs" dxfId="129" priority="207" operator="equal">
      <formula>"Moderado"</formula>
    </cfRule>
    <cfRule type="cellIs" dxfId="128" priority="208" operator="equal">
      <formula>"Bajo"</formula>
    </cfRule>
  </conditionalFormatting>
  <conditionalFormatting sqref="AF53 BA53">
    <cfRule type="cellIs" dxfId="127" priority="189" operator="equal">
      <formula>"Extremo"</formula>
    </cfRule>
  </conditionalFormatting>
  <conditionalFormatting sqref="AF53 BA53">
    <cfRule type="cellIs" dxfId="126" priority="190" operator="equal">
      <formula>"Alto"</formula>
    </cfRule>
  </conditionalFormatting>
  <conditionalFormatting sqref="AF53 BA53">
    <cfRule type="cellIs" dxfId="125" priority="191" operator="equal">
      <formula>"Moderado"</formula>
    </cfRule>
  </conditionalFormatting>
  <conditionalFormatting sqref="AF53 BA53">
    <cfRule type="cellIs" dxfId="124" priority="192" operator="equal">
      <formula>"Bajo"</formula>
    </cfRule>
  </conditionalFormatting>
  <conditionalFormatting sqref="BA49:BA52">
    <cfRule type="cellIs" dxfId="123" priority="193" operator="equal">
      <formula>"Extremo"</formula>
    </cfRule>
  </conditionalFormatting>
  <conditionalFormatting sqref="BA49:BA52">
    <cfRule type="cellIs" dxfId="122" priority="194" operator="equal">
      <formula>"Alto"</formula>
    </cfRule>
  </conditionalFormatting>
  <conditionalFormatting sqref="BA49:BA52">
    <cfRule type="cellIs" dxfId="121" priority="195" operator="equal">
      <formula>"Moderado"</formula>
    </cfRule>
  </conditionalFormatting>
  <conditionalFormatting sqref="BA49:BA52">
    <cfRule type="cellIs" dxfId="120" priority="196" operator="equal">
      <formula>"Bajo"</formula>
    </cfRule>
  </conditionalFormatting>
  <conditionalFormatting sqref="AF49:AF52">
    <cfRule type="cellIs" dxfId="119" priority="197" operator="equal">
      <formula>"Extremo"</formula>
    </cfRule>
  </conditionalFormatting>
  <conditionalFormatting sqref="AF49:AF52">
    <cfRule type="cellIs" dxfId="118" priority="198" operator="equal">
      <formula>"Alto"</formula>
    </cfRule>
  </conditionalFormatting>
  <conditionalFormatting sqref="AF49:AF52">
    <cfRule type="cellIs" dxfId="117" priority="199" operator="equal">
      <formula>"Moderado"</formula>
    </cfRule>
  </conditionalFormatting>
  <conditionalFormatting sqref="AF49:AF52">
    <cfRule type="cellIs" dxfId="116" priority="200" operator="equal">
      <formula>"Bajo"</formula>
    </cfRule>
  </conditionalFormatting>
  <conditionalFormatting sqref="AF43 BA43">
    <cfRule type="cellIs" dxfId="115" priority="169" operator="equal">
      <formula>"Extremo"</formula>
    </cfRule>
  </conditionalFormatting>
  <conditionalFormatting sqref="AF43 BA43">
    <cfRule type="cellIs" dxfId="114" priority="170" operator="equal">
      <formula>"Alto"</formula>
    </cfRule>
  </conditionalFormatting>
  <conditionalFormatting sqref="AF43 BA43">
    <cfRule type="cellIs" dxfId="113" priority="171" operator="equal">
      <formula>"Moderado"</formula>
    </cfRule>
  </conditionalFormatting>
  <conditionalFormatting sqref="AF43 BA43">
    <cfRule type="cellIs" dxfId="112" priority="172" operator="equal">
      <formula>"Bajo"</formula>
    </cfRule>
  </conditionalFormatting>
  <conditionalFormatting sqref="AF41">
    <cfRule type="cellIs" dxfId="111" priority="173" operator="equal">
      <formula>"Extremo"</formula>
    </cfRule>
  </conditionalFormatting>
  <conditionalFormatting sqref="AF41">
    <cfRule type="cellIs" dxfId="110" priority="174" operator="equal">
      <formula>"Alto"</formula>
    </cfRule>
  </conditionalFormatting>
  <conditionalFormatting sqref="AF41">
    <cfRule type="cellIs" dxfId="109" priority="175" operator="equal">
      <formula>"Moderado"</formula>
    </cfRule>
  </conditionalFormatting>
  <conditionalFormatting sqref="AF41">
    <cfRule type="cellIs" dxfId="108" priority="176" operator="equal">
      <formula>"Bajo"</formula>
    </cfRule>
  </conditionalFormatting>
  <conditionalFormatting sqref="AF40">
    <cfRule type="cellIs" dxfId="107" priority="177" operator="equal">
      <formula>"Extremo"</formula>
    </cfRule>
  </conditionalFormatting>
  <conditionalFormatting sqref="AF40">
    <cfRule type="cellIs" dxfId="106" priority="178" operator="equal">
      <formula>"Alto"</formula>
    </cfRule>
  </conditionalFormatting>
  <conditionalFormatting sqref="AF40">
    <cfRule type="cellIs" dxfId="105" priority="179" operator="equal">
      <formula>"Moderado"</formula>
    </cfRule>
  </conditionalFormatting>
  <conditionalFormatting sqref="AF40">
    <cfRule type="cellIs" dxfId="104" priority="180" operator="equal">
      <formula>"Bajo"</formula>
    </cfRule>
  </conditionalFormatting>
  <conditionalFormatting sqref="BA40">
    <cfRule type="cellIs" dxfId="103" priority="181" operator="equal">
      <formula>"Extremo"</formula>
    </cfRule>
  </conditionalFormatting>
  <conditionalFormatting sqref="BA40">
    <cfRule type="cellIs" dxfId="102" priority="182" operator="equal">
      <formula>"Alto"</formula>
    </cfRule>
  </conditionalFormatting>
  <conditionalFormatting sqref="BA40">
    <cfRule type="cellIs" dxfId="101" priority="183" operator="equal">
      <formula>"Moderado"</formula>
    </cfRule>
  </conditionalFormatting>
  <conditionalFormatting sqref="BA40">
    <cfRule type="cellIs" dxfId="100" priority="184" operator="equal">
      <formula>"Bajo"</formula>
    </cfRule>
  </conditionalFormatting>
  <conditionalFormatting sqref="BA41">
    <cfRule type="cellIs" dxfId="99" priority="185" operator="equal">
      <formula>"Extremo"</formula>
    </cfRule>
  </conditionalFormatting>
  <conditionalFormatting sqref="BA41">
    <cfRule type="cellIs" dxfId="98" priority="186" operator="equal">
      <formula>"Alto"</formula>
    </cfRule>
  </conditionalFormatting>
  <conditionalFormatting sqref="BA41">
    <cfRule type="cellIs" dxfId="97" priority="187" operator="equal">
      <formula>"Moderado"</formula>
    </cfRule>
  </conditionalFormatting>
  <conditionalFormatting sqref="BA41">
    <cfRule type="cellIs" dxfId="96" priority="188" operator="equal">
      <formula>"Bajo"</formula>
    </cfRule>
  </conditionalFormatting>
  <conditionalFormatting sqref="BA44:BA45">
    <cfRule type="cellIs" dxfId="95" priority="161" operator="equal">
      <formula>"Extremo"</formula>
    </cfRule>
  </conditionalFormatting>
  <conditionalFormatting sqref="BA44:BA45">
    <cfRule type="cellIs" dxfId="94" priority="162" operator="equal">
      <formula>"Alto"</formula>
    </cfRule>
  </conditionalFormatting>
  <conditionalFormatting sqref="BA44:BA45">
    <cfRule type="cellIs" dxfId="93" priority="163" operator="equal">
      <formula>"Moderado"</formula>
    </cfRule>
  </conditionalFormatting>
  <conditionalFormatting sqref="BA44:BA45">
    <cfRule type="cellIs" dxfId="92" priority="164" operator="equal">
      <formula>"Bajo"</formula>
    </cfRule>
  </conditionalFormatting>
  <conditionalFormatting sqref="AF44:AF45">
    <cfRule type="cellIs" dxfId="91" priority="165" operator="equal">
      <formula>"Extremo"</formula>
    </cfRule>
  </conditionalFormatting>
  <conditionalFormatting sqref="AF44:AF45">
    <cfRule type="cellIs" dxfId="90" priority="166" operator="equal">
      <formula>"Alto"</formula>
    </cfRule>
  </conditionalFormatting>
  <conditionalFormatting sqref="AF44:AF45">
    <cfRule type="cellIs" dxfId="89" priority="167" operator="equal">
      <formula>"Moderado"</formula>
    </cfRule>
  </conditionalFormatting>
  <conditionalFormatting sqref="AF44:AF45">
    <cfRule type="cellIs" dxfId="88" priority="168" operator="equal">
      <formula>"Bajo"</formula>
    </cfRule>
  </conditionalFormatting>
  <conditionalFormatting sqref="BA54:BA56">
    <cfRule type="cellIs" dxfId="87" priority="129" operator="equal">
      <formula>"Extremo"</formula>
    </cfRule>
  </conditionalFormatting>
  <conditionalFormatting sqref="BA54:BA56">
    <cfRule type="cellIs" dxfId="86" priority="130" operator="equal">
      <formula>"Alto"</formula>
    </cfRule>
  </conditionalFormatting>
  <conditionalFormatting sqref="BA54:BA56">
    <cfRule type="cellIs" dxfId="85" priority="131" operator="equal">
      <formula>"Moderado"</formula>
    </cfRule>
  </conditionalFormatting>
  <conditionalFormatting sqref="BA54:BA56">
    <cfRule type="cellIs" dxfId="84" priority="132" operator="equal">
      <formula>"Bajo"</formula>
    </cfRule>
  </conditionalFormatting>
  <conditionalFormatting sqref="AF62:AF65">
    <cfRule type="cellIs" dxfId="83" priority="133" operator="equal">
      <formula>"Extremo"</formula>
    </cfRule>
  </conditionalFormatting>
  <conditionalFormatting sqref="AF62:AF65">
    <cfRule type="cellIs" dxfId="82" priority="134" operator="equal">
      <formula>"Alto"</formula>
    </cfRule>
  </conditionalFormatting>
  <conditionalFormatting sqref="AF62:AF65">
    <cfRule type="cellIs" dxfId="81" priority="135" operator="equal">
      <formula>"Moderado"</formula>
    </cfRule>
  </conditionalFormatting>
  <conditionalFormatting sqref="AF62:AF65">
    <cfRule type="cellIs" dxfId="80" priority="136" operator="equal">
      <formula>"Bajo"</formula>
    </cfRule>
  </conditionalFormatting>
  <conditionalFormatting sqref="AF54:AF56">
    <cfRule type="cellIs" dxfId="79" priority="125" operator="equal">
      <formula>"Extremo"</formula>
    </cfRule>
  </conditionalFormatting>
  <conditionalFormatting sqref="AF54:AF56">
    <cfRule type="cellIs" dxfId="78" priority="126" operator="equal">
      <formula>"Alto"</formula>
    </cfRule>
  </conditionalFormatting>
  <conditionalFormatting sqref="AF54:AF56">
    <cfRule type="cellIs" dxfId="77" priority="127" operator="equal">
      <formula>"Moderado"</formula>
    </cfRule>
  </conditionalFormatting>
  <conditionalFormatting sqref="AF54:AF56">
    <cfRule type="cellIs" dxfId="76" priority="128" operator="equal">
      <formula>"Bajo"</formula>
    </cfRule>
  </conditionalFormatting>
  <conditionalFormatting sqref="BA31:BA33">
    <cfRule type="cellIs" dxfId="75" priority="145" operator="equal">
      <formula>"Extremo"</formula>
    </cfRule>
  </conditionalFormatting>
  <conditionalFormatting sqref="BA31:BA33">
    <cfRule type="cellIs" dxfId="74" priority="146" operator="equal">
      <formula>"Alto"</formula>
    </cfRule>
  </conditionalFormatting>
  <conditionalFormatting sqref="BA31:BA33">
    <cfRule type="cellIs" dxfId="73" priority="147" operator="equal">
      <formula>"Moderado"</formula>
    </cfRule>
  </conditionalFormatting>
  <conditionalFormatting sqref="BA31:BA33">
    <cfRule type="cellIs" dxfId="72" priority="148" operator="equal">
      <formula>"Bajo"</formula>
    </cfRule>
  </conditionalFormatting>
  <conditionalFormatting sqref="AF31:AF33">
    <cfRule type="cellIs" dxfId="71" priority="141" operator="equal">
      <formula>"Extremo"</formula>
    </cfRule>
  </conditionalFormatting>
  <conditionalFormatting sqref="AF31:AF33">
    <cfRule type="cellIs" dxfId="70" priority="142" operator="equal">
      <formula>"Alto"</formula>
    </cfRule>
  </conditionalFormatting>
  <conditionalFormatting sqref="AF31:AF33">
    <cfRule type="cellIs" dxfId="69" priority="143" operator="equal">
      <formula>"Moderado"</formula>
    </cfRule>
  </conditionalFormatting>
  <conditionalFormatting sqref="AF31:AF33">
    <cfRule type="cellIs" dxfId="68" priority="144" operator="equal">
      <formula>"Bajo"</formula>
    </cfRule>
  </conditionalFormatting>
  <conditionalFormatting sqref="BA62:BA65">
    <cfRule type="cellIs" dxfId="67" priority="137" operator="equal">
      <formula>"Extremo"</formula>
    </cfRule>
  </conditionalFormatting>
  <conditionalFormatting sqref="BA62:BA65">
    <cfRule type="cellIs" dxfId="66" priority="138" operator="equal">
      <formula>"Alto"</formula>
    </cfRule>
  </conditionalFormatting>
  <conditionalFormatting sqref="BA62:BA65">
    <cfRule type="cellIs" dxfId="65" priority="139" operator="equal">
      <formula>"Moderado"</formula>
    </cfRule>
  </conditionalFormatting>
  <conditionalFormatting sqref="BA62:BA65">
    <cfRule type="cellIs" dxfId="64" priority="140" operator="equal">
      <formula>"Bajo"</formula>
    </cfRule>
  </conditionalFormatting>
  <conditionalFormatting sqref="BA59:BA60">
    <cfRule type="cellIs" dxfId="63" priority="121" operator="equal">
      <formula>"Extremo"</formula>
    </cfRule>
  </conditionalFormatting>
  <conditionalFormatting sqref="BA59:BA60">
    <cfRule type="cellIs" dxfId="62" priority="122" operator="equal">
      <formula>"Alto"</formula>
    </cfRule>
  </conditionalFormatting>
  <conditionalFormatting sqref="BA59:BA60">
    <cfRule type="cellIs" dxfId="61" priority="123" operator="equal">
      <formula>"Moderado"</formula>
    </cfRule>
  </conditionalFormatting>
  <conditionalFormatting sqref="BA59:BA60">
    <cfRule type="cellIs" dxfId="60" priority="124" operator="equal">
      <formula>"Bajo"</formula>
    </cfRule>
  </conditionalFormatting>
  <conditionalFormatting sqref="AF59:AF60">
    <cfRule type="cellIs" dxfId="59" priority="117" operator="equal">
      <formula>"Extremo"</formula>
    </cfRule>
  </conditionalFormatting>
  <conditionalFormatting sqref="AF59:AF60">
    <cfRule type="cellIs" dxfId="58" priority="118" operator="equal">
      <formula>"Alto"</formula>
    </cfRule>
  </conditionalFormatting>
  <conditionalFormatting sqref="AF59:AF60">
    <cfRule type="cellIs" dxfId="57" priority="119" operator="equal">
      <formula>"Moderado"</formula>
    </cfRule>
  </conditionalFormatting>
  <conditionalFormatting sqref="AF59:AF60">
    <cfRule type="cellIs" dxfId="56" priority="120" operator="equal">
      <formula>"Bajo"</formula>
    </cfRule>
  </conditionalFormatting>
  <conditionalFormatting sqref="BA69 BA72:BA73">
    <cfRule type="cellIs" dxfId="55" priority="113" operator="equal">
      <formula>"Extremo"</formula>
    </cfRule>
  </conditionalFormatting>
  <conditionalFormatting sqref="BA69 BA72:BA73">
    <cfRule type="cellIs" dxfId="54" priority="114" operator="equal">
      <formula>"Alto"</formula>
    </cfRule>
  </conditionalFormatting>
  <conditionalFormatting sqref="BA69 BA72:BA73">
    <cfRule type="cellIs" dxfId="53" priority="115" operator="equal">
      <formula>"Moderado"</formula>
    </cfRule>
  </conditionalFormatting>
  <conditionalFormatting sqref="BA69 BA72:BA73">
    <cfRule type="cellIs" dxfId="52" priority="116" operator="equal">
      <formula>"Bajo"</formula>
    </cfRule>
  </conditionalFormatting>
  <conditionalFormatting sqref="AF69 AF72:AF73">
    <cfRule type="cellIs" dxfId="51" priority="109" operator="equal">
      <formula>"Extremo"</formula>
    </cfRule>
  </conditionalFormatting>
  <conditionalFormatting sqref="AF69 AF72:AF73">
    <cfRule type="cellIs" dxfId="50" priority="110" operator="equal">
      <formula>"Alto"</formula>
    </cfRule>
  </conditionalFormatting>
  <conditionalFormatting sqref="AF69 AF72:AF73">
    <cfRule type="cellIs" dxfId="49" priority="111" operator="equal">
      <formula>"Moderado"</formula>
    </cfRule>
  </conditionalFormatting>
  <conditionalFormatting sqref="AF69 AF72:AF73">
    <cfRule type="cellIs" dxfId="48" priority="112" operator="equal">
      <formula>"Bajo"</formula>
    </cfRule>
  </conditionalFormatting>
  <conditionalFormatting sqref="BA71">
    <cfRule type="cellIs" dxfId="47" priority="101" operator="equal">
      <formula>"Extremo"</formula>
    </cfRule>
  </conditionalFormatting>
  <conditionalFormatting sqref="BA71">
    <cfRule type="cellIs" dxfId="46" priority="102" operator="equal">
      <formula>"Alto"</formula>
    </cfRule>
  </conditionalFormatting>
  <conditionalFormatting sqref="BA71">
    <cfRule type="cellIs" dxfId="45" priority="103" operator="equal">
      <formula>"Moderado"</formula>
    </cfRule>
  </conditionalFormatting>
  <conditionalFormatting sqref="BA71">
    <cfRule type="cellIs" dxfId="44" priority="104" operator="equal">
      <formula>"Bajo"</formula>
    </cfRule>
  </conditionalFormatting>
  <conditionalFormatting sqref="AF71">
    <cfRule type="cellIs" dxfId="43" priority="97" operator="equal">
      <formula>"Extremo"</formula>
    </cfRule>
  </conditionalFormatting>
  <conditionalFormatting sqref="AF71">
    <cfRule type="cellIs" dxfId="42" priority="98" operator="equal">
      <formula>"Alto"</formula>
    </cfRule>
  </conditionalFormatting>
  <conditionalFormatting sqref="AF71">
    <cfRule type="cellIs" dxfId="41" priority="99" operator="equal">
      <formula>"Moderado"</formula>
    </cfRule>
  </conditionalFormatting>
  <conditionalFormatting sqref="AF71">
    <cfRule type="cellIs" dxfId="40" priority="100" operator="equal">
      <formula>"Bajo"</formula>
    </cfRule>
  </conditionalFormatting>
  <conditionalFormatting sqref="BA70">
    <cfRule type="cellIs" dxfId="39" priority="93" operator="equal">
      <formula>"Extremo"</formula>
    </cfRule>
  </conditionalFormatting>
  <conditionalFormatting sqref="BA70">
    <cfRule type="cellIs" dxfId="38" priority="94" operator="equal">
      <formula>"Alto"</formula>
    </cfRule>
  </conditionalFormatting>
  <conditionalFormatting sqref="BA70">
    <cfRule type="cellIs" dxfId="37" priority="95" operator="equal">
      <formula>"Moderado"</formula>
    </cfRule>
  </conditionalFormatting>
  <conditionalFormatting sqref="BA70">
    <cfRule type="cellIs" dxfId="36" priority="96" operator="equal">
      <formula>"Bajo"</formula>
    </cfRule>
  </conditionalFormatting>
  <conditionalFormatting sqref="AF70">
    <cfRule type="cellIs" dxfId="35" priority="89" operator="equal">
      <formula>"Extremo"</formula>
    </cfRule>
  </conditionalFormatting>
  <conditionalFormatting sqref="AF70">
    <cfRule type="cellIs" dxfId="34" priority="90" operator="equal">
      <formula>"Alto"</formula>
    </cfRule>
  </conditionalFormatting>
  <conditionalFormatting sqref="AF70">
    <cfRule type="cellIs" dxfId="33" priority="91" operator="equal">
      <formula>"Moderado"</formula>
    </cfRule>
  </conditionalFormatting>
  <conditionalFormatting sqref="AF70">
    <cfRule type="cellIs" dxfId="32" priority="92" operator="equal">
      <formula>"Bajo"</formula>
    </cfRule>
  </conditionalFormatting>
  <conditionalFormatting sqref="AF67">
    <cfRule type="cellIs" dxfId="31" priority="77" operator="equal">
      <formula>"Extremo"</formula>
    </cfRule>
  </conditionalFormatting>
  <conditionalFormatting sqref="AF67">
    <cfRule type="cellIs" dxfId="30" priority="78" operator="equal">
      <formula>"Alto"</formula>
    </cfRule>
  </conditionalFormatting>
  <conditionalFormatting sqref="AF67">
    <cfRule type="cellIs" dxfId="29" priority="79" operator="equal">
      <formula>"Moderado"</formula>
    </cfRule>
  </conditionalFormatting>
  <conditionalFormatting sqref="AF67">
    <cfRule type="cellIs" dxfId="28" priority="80" operator="equal">
      <formula>"Bajo"</formula>
    </cfRule>
  </conditionalFormatting>
  <conditionalFormatting sqref="BA67:BA68">
    <cfRule type="cellIs" dxfId="27" priority="73" operator="equal">
      <formula>"Extremo"</formula>
    </cfRule>
  </conditionalFormatting>
  <conditionalFormatting sqref="BA67:BA68">
    <cfRule type="cellIs" dxfId="26" priority="74" operator="equal">
      <formula>"Alto"</formula>
    </cfRule>
  </conditionalFormatting>
  <conditionalFormatting sqref="BA67:BA68">
    <cfRule type="cellIs" dxfId="25" priority="75" operator="equal">
      <formula>"Moderado"</formula>
    </cfRule>
  </conditionalFormatting>
  <conditionalFormatting sqref="BA67:BA68">
    <cfRule type="cellIs" dxfId="24" priority="76" operator="equal">
      <formula>"Bajo"</formula>
    </cfRule>
  </conditionalFormatting>
  <conditionalFormatting sqref="BA16">
    <cfRule type="cellIs" dxfId="23" priority="41" operator="equal">
      <formula>"Extremo"</formula>
    </cfRule>
  </conditionalFormatting>
  <conditionalFormatting sqref="AF15">
    <cfRule type="cellIs" dxfId="22" priority="53" operator="equal">
      <formula>"Extremo"</formula>
    </cfRule>
    <cfRule type="cellIs" dxfId="21" priority="54" operator="equal">
      <formula>"Alto"</formula>
    </cfRule>
    <cfRule type="cellIs" dxfId="20" priority="55" operator="equal">
      <formula>"Moderado"</formula>
    </cfRule>
    <cfRule type="cellIs" dxfId="19" priority="56" operator="equal">
      <formula>"Bajo"</formula>
    </cfRule>
  </conditionalFormatting>
  <conditionalFormatting sqref="BA17:BA18">
    <cfRule type="cellIs" dxfId="18" priority="45" operator="equal">
      <formula>"Extremo"</formula>
    </cfRule>
  </conditionalFormatting>
  <conditionalFormatting sqref="BA17:BA18">
    <cfRule type="cellIs" dxfId="17" priority="46" operator="equal">
      <formula>"Alto"</formula>
    </cfRule>
  </conditionalFormatting>
  <conditionalFormatting sqref="BA17:BA18">
    <cfRule type="cellIs" dxfId="16" priority="47" operator="equal">
      <formula>"Moderado"</formula>
    </cfRule>
  </conditionalFormatting>
  <conditionalFormatting sqref="BA17:BA18">
    <cfRule type="cellIs" dxfId="15" priority="48" operator="equal">
      <formula>"Bajo"</formula>
    </cfRule>
  </conditionalFormatting>
  <conditionalFormatting sqref="BA15">
    <cfRule type="cellIs" dxfId="14" priority="49" operator="equal">
      <formula>"Extremo"</formula>
    </cfRule>
  </conditionalFormatting>
  <conditionalFormatting sqref="BA15">
    <cfRule type="cellIs" dxfId="13" priority="50" operator="equal">
      <formula>"Alto"</formula>
    </cfRule>
  </conditionalFormatting>
  <conditionalFormatting sqref="BA15">
    <cfRule type="cellIs" dxfId="12" priority="51" operator="equal">
      <formula>"Moderado"</formula>
    </cfRule>
  </conditionalFormatting>
  <conditionalFormatting sqref="BA15">
    <cfRule type="cellIs" dxfId="11" priority="52" operator="equal">
      <formula>"Bajo"</formula>
    </cfRule>
  </conditionalFormatting>
  <conditionalFormatting sqref="BA16">
    <cfRule type="cellIs" dxfId="10" priority="42" operator="equal">
      <formula>"Alto"</formula>
    </cfRule>
  </conditionalFormatting>
  <conditionalFormatting sqref="BA16">
    <cfRule type="cellIs" dxfId="9" priority="43" operator="equal">
      <formula>"Moderado"</formula>
    </cfRule>
  </conditionalFormatting>
  <conditionalFormatting sqref="BA16">
    <cfRule type="cellIs" dxfId="8" priority="44" operator="equal">
      <formula>"Bajo"</formula>
    </cfRule>
  </conditionalFormatting>
  <conditionalFormatting sqref="BA75">
    <cfRule type="cellIs" dxfId="7" priority="5" operator="equal">
      <formula>"Extremo"</formula>
    </cfRule>
  </conditionalFormatting>
  <conditionalFormatting sqref="BA75">
    <cfRule type="cellIs" dxfId="6" priority="6" operator="equal">
      <formula>"Alto"</formula>
    </cfRule>
  </conditionalFormatting>
  <conditionalFormatting sqref="BA75">
    <cfRule type="cellIs" dxfId="5" priority="7" operator="equal">
      <formula>"Moderado"</formula>
    </cfRule>
  </conditionalFormatting>
  <conditionalFormatting sqref="BA75">
    <cfRule type="cellIs" dxfId="4" priority="8" operator="equal">
      <formula>"Bajo"</formula>
    </cfRule>
  </conditionalFormatting>
  <conditionalFormatting sqref="AF75">
    <cfRule type="cellIs" dxfId="3" priority="1" operator="equal">
      <formula>"Extremo"</formula>
    </cfRule>
  </conditionalFormatting>
  <conditionalFormatting sqref="AF75">
    <cfRule type="cellIs" dxfId="2" priority="2" operator="equal">
      <formula>"Alto"</formula>
    </cfRule>
  </conditionalFormatting>
  <conditionalFormatting sqref="AF75">
    <cfRule type="cellIs" dxfId="1" priority="3" operator="equal">
      <formula>"Moderado"</formula>
    </cfRule>
  </conditionalFormatting>
  <conditionalFormatting sqref="AF75">
    <cfRule type="cellIs" dxfId="0" priority="4" operator="equal">
      <formula>"Bajo"</formula>
    </cfRule>
  </conditionalFormatting>
  <dataValidations count="21">
    <dataValidation allowBlank="1" showInputMessage="1" showErrorMessage="1" prompt="Fuerte: 100_x000a__x000a_Moderado: Entre 50 y 99_x000a__x000a_Débil: Menor a 50" sqref="AX7"/>
    <dataValidation allowBlank="1" showInputMessage="1" showErrorMessage="1" prompt="Fuerte: 100_x000a__x000a_Moderado: 50_x000a__x000a_Débil: 0" sqref="AU7"/>
    <dataValidation allowBlank="1" showInputMessage="1" showErrorMessage="1" prompt="Fuerte: Siempre se ejecuta_x000a__x000a_Moderado: Algunas veces_x000a__x000a_Débil: No se ejecuta " sqref="AS7"/>
    <dataValidation allowBlank="1" showInputMessage="1" showErrorMessage="1" prompt="Fuerte: Calificación entre 96 y 100_x000a__x000a_Moderado: Calificación entre 86 y 95_x000a__x000a_Débil: Calificación entre 0 y 85" sqref="AR7"/>
    <dataValidation allowBlank="1" showInputMessage="1" showErrorMessage="1" prompt="- Confiable (15)_x000a__x000a_- No Confiable (0)_x000a_" sqref="AN7"/>
    <dataValidation allowBlank="1" showInputMessage="1" showErrorMessage="1" prompt="- Prevenir (15)_x000a__x000a_- Detectar (10)_x000a__x000a_- No es un Control (0)" sqref="AM7"/>
    <dataValidation allowBlank="1" showInputMessage="1" showErrorMessage="1" prompt="- Oportuna (15)_x000a__x000a_- Inoportuna (0)_x000a_" sqref="AL7"/>
    <dataValidation allowBlank="1" showInputMessage="1" showErrorMessage="1" prompt="- Asignado (15)_x000a__x000a_- No Asignado (0)" sqref="AJ7"/>
    <dataValidation allowBlank="1" showInputMessage="1" showErrorMessage="1" prompt="Preventivo: Diseñados para evitar un evento no deseado en el momento que se produce, es decir intenta evitar la ocurrencia_x000a__x000a_Detectivos: Diseñados para identificar un evento o resultado no previsto después de que se haya producido, es decir corregir " sqref="AI7"/>
    <dataValidation allowBlank="1" showInputMessage="1" showErrorMessage="1" prompt="Completa (10)_x000a__x000a_Incompleta (5)_x000a__x000a_No esxiste (0)" sqref="AP7"/>
    <dataValidation allowBlank="1" showInputMessage="1" showErrorMessage="1" prompt="- Se investigan y se resuelven Oportunamente (15)_x000a__x000a_- No se investigan y resuelven Oportunamente (0)_x000a_" sqref="AO7"/>
    <dataValidation allowBlank="1" showInputMessage="1" showErrorMessage="1" prompt="- Adecuado (15)_x000a__x000a_- Inadecuado (0)_x000a_" sqref="AK7"/>
    <dataValidation allowBlank="1" showInputMessage="1" showErrorMessage="1" prompt="Promedio Total del Promedio de los Controles de Riesgos" sqref="AW7"/>
    <dataValidation allowBlank="1" showInputMessage="1" showErrorMessage="1" prompt="Promedio entre el diseño Total de Control y Total Solidez Individual " sqref="AV7"/>
    <dataValidation allowBlank="1" showInputMessage="1" showErrorMessage="1" prompt="Fuerte+Fuerte=Fuerte_x000a_Fuerte+Moderado=Moderado_x000a_Fuerte+Débil=Débil_x000a_Moderado+Fuerte=Moderado_x000a_Moderado+Moderado=Moderado_x000a_Moderado+Débil=Débil_x000a_Débil+Fuerte=Débil_x000a_Débil+Moderado=Débil_x000a_Débil+Débil=Débil" sqref="AT7"/>
    <dataValidation allowBlank="1" showInputMessage="1" showErrorMessage="1" prompt="Si el resultado de las calificaciones del control o promedio en el diseño de los controles, está por debajo de 96%, se debe establecer un plan de acción que permita tener un control bien diseñado" sqref="AQ7"/>
    <dataValidation allowBlank="1" showInputMessage="1" showErrorMessage="1" prompt="Responder afirmativamente de UNA a CINCO pregunta(s) genera un impacto MODERADO._x000a__x000a_Responder afirmativamente de SEIS a ONCE preguntas genera un impacto MAYOR._x000a__x000a_Responder afirmativamente de DOCE a DIECINUEVE preguntas genera un impacto CATASTRÓFICO." sqref="AC7 AE7"/>
    <dataValidation allowBlank="1" showInputMessage="1" showErrorMessage="1" prompt="Casi Seguro (5): Se espera que evento ocurra en la mayoría _x000a_Probable (4): Es viable que el evento ocurra en la mayoría_x000a_Posible (3): Puede ocurrir en algún momento. Últimos 2 años_x000a_Improbable (2): Puede Ocurrir en algún momento. Últimos 5 años_x000a_Rara Vez (1)" sqref="AD7"/>
    <dataValidation type="list" allowBlank="1" showInputMessage="1" showErrorMessage="1" sqref="AG24:AG25 AG28 AG8:AG12 AG15:AG21 AG31:AG68 AG69:AG75">
      <formula1>"Si, No,"</formula1>
    </dataValidation>
    <dataValidation allowBlank="1" showErrorMessage="1" sqref="BC67"/>
    <dataValidation type="list" allowBlank="1" showInputMessage="1" showErrorMessage="1" sqref="J31:AA36">
      <formula1>"Si,No,"</formula1>
    </dataValidation>
  </dataValidations>
  <printOptions horizontalCentered="1"/>
  <pageMargins left="0" right="0" top="0.35433070866141736" bottom="0.35433070866141736" header="0.31496062992125984" footer="0.31496062992125984"/>
  <pageSetup paperSize="5" scale="25" pageOrder="overThenDown" orientation="landscape" r:id="rId1"/>
  <headerFooter>
    <oddFooter>&amp;CPág. &amp;P de &amp;N</oddFooter>
  </headerFooter>
  <colBreaks count="1" manualBreakCount="1">
    <brk id="33" max="80" man="1"/>
  </colBreaks>
  <drawing r:id="rId2"/>
  <extLst>
    <ext xmlns:x14="http://schemas.microsoft.com/office/spreadsheetml/2009/9/main" uri="{CCE6A557-97BC-4b89-ADB6-D9C93CAAB3DF}">
      <x14:dataValidations xmlns:xm="http://schemas.microsoft.com/office/excel/2006/main" count="17">
        <x14:dataValidation type="list" allowBlank="1" showInputMessage="1" showErrorMessage="1">
          <x14:formula1>
            <xm:f>'No Eliminar'!$E$3:$E$7</xm:f>
          </x14:formula1>
          <xm:sqref>AD24:AD25 AD28 AD8:AD12 AD15:AD21 AY15:AY18 AY31:AY66 AY69:AY74 AD31:AD68 AD69:AD75</xm:sqref>
        </x14:dataValidation>
        <x14:dataValidation type="list" allowBlank="1" showInputMessage="1" showErrorMessage="1">
          <x14:formula1>
            <xm:f>'No Eliminar'!$G$3:$G$6</xm:f>
          </x14:formula1>
          <xm:sqref>BB24:BB25 BB28 BB8:BB12 BB15:BB21 BB31:BB68 BB69:BB75</xm:sqref>
        </x14:dataValidation>
        <x14:dataValidation type="list" allowBlank="1" showInputMessage="1" showErrorMessage="1">
          <x14:formula1>
            <xm:f>'No Eliminar'!$B$26:$B$27</xm:f>
          </x14:formula1>
          <xm:sqref>J24:AB25 J28:AB28 J8:AB12 J19:AB21 J75:AB75</xm:sqref>
        </x14:dataValidation>
        <x14:dataValidation type="list" allowBlank="1" showInputMessage="1" showErrorMessage="1">
          <x14:formula1>
            <xm:f>'No Eliminar'!$J$3:$J$7</xm:f>
          </x14:formula1>
          <xm:sqref>AY24:AY25 AY28 AY8:AY12 AY19:AY21 AY75</xm:sqref>
        </x14:dataValidation>
        <x14:dataValidation type="list" allowBlank="1" showInputMessage="1" showErrorMessage="1">
          <x14:formula1>
            <xm:f>'No Eliminar'!$H$3:$H$4</xm:f>
          </x14:formula1>
          <xm:sqref>AI75:AI77</xm:sqref>
        </x14:dataValidation>
        <x14:dataValidation type="list" allowBlank="1" showInputMessage="1" showErrorMessage="1">
          <x14:formula1>
            <xm:f>'D:\colciencias\ylarias\institucionales\PLANEACION\Minciencias\Riesgos\2021\Riesgos de Corrupción\[2021 Riesgos corrupción procesos misionales.xlsx]No Eliminar'!#REF!</xm:f>
          </x14:formula1>
          <xm:sqref>AI24:AI30</xm:sqref>
        </x14:dataValidation>
        <x14:dataValidation type="list" allowBlank="1" showInputMessage="1" showErrorMessage="1">
          <x14:formula1>
            <xm:f>'D:\colciencias\ylarias\institucionales\PLANEACION\Minciencias\Riesgos\2021\Riesgos de Corrupción\[21-01-08 Riesgos Corrupción Trámites y Servicios 2021 Aprobado.xlsx]No Eliminar'!#REF!</xm:f>
          </x14:formula1>
          <xm:sqref>AI8:AI14</xm:sqref>
        </x14:dataValidation>
        <x14:dataValidation type="list" allowBlank="1" showInputMessage="1" showErrorMessage="1">
          <x14:formula1>
            <xm:f>'C:\Users\lfgiraldo\Downloads\[mapa_de_riesgos_de_corrupcion_2020_v00.xlsx]No Eliminar'!#REF!</xm:f>
          </x14:formula1>
          <xm:sqref>AI67:AI68</xm:sqref>
        </x14:dataValidation>
        <x14:dataValidation type="list" allowBlank="1" showInputMessage="1" showErrorMessage="1">
          <x14:formula1>
            <xm:f>'D:\COLCIENCIAS\lfgiraldo\Institucionales\FELIPE COLCIENCIAS\2021\RIESGOS\CORRUPCION\[mapa de riesgos corrupción.xlsx]No Eliminar'!#REF!</xm:f>
          </x14:formula1>
          <xm:sqref>J37:AB59 AI59:AI61 J15:AB18 AS15:AT18 AI15:AI18 AS69:AT74 J69:AB70 AI69:AI74 AS31:AT68 J62:AB68</xm:sqref>
        </x14:dataValidation>
        <x14:dataValidation type="list" allowBlank="1" showInputMessage="1" showErrorMessage="1">
          <x14:formula1>
            <xm:f>'C:\Users\yapereira\AppData\Local\Microsoft\Windows\INetCache\Content.MSO\[Copia de 19-01-30 Mapa de Riesgos de Corrupción 2019 Definitivo.xlsx]Hoja5'!#REF!</xm:f>
          </x14:formula1>
          <xm:sqref>AI49:AI53</xm:sqref>
        </x14:dataValidation>
        <x14:dataValidation type="list" allowBlank="1" showInputMessage="1" showErrorMessage="1">
          <x14:formula1>
            <xm:f>'C:\Users\lfgiraldo\Downloads\[Riesgos Jurídicos - Contractuales revisada ok.ods]Hoja5'!#REF!</xm:f>
          </x14:formula1>
          <xm:sqref>AI65</xm:sqref>
        </x14:dataValidation>
        <x14:dataValidation type="list" allowBlank="1" showInputMessage="1" showErrorMessage="1">
          <x14:formula1>
            <xm:f>'D:\COLCIENCIAS\lfgiraldo\Institucionales\FELIPE COLCIENCIAS\2020\RIESGOS\[Base corrupcion SEGEL ajustado.xlsx]Hoja5'!#REF!</xm:f>
          </x14:formula1>
          <xm:sqref>AI62:AI64 AI66 AI54:AI58</xm:sqref>
        </x14:dataValidation>
        <x14:dataValidation type="list" allowBlank="1" showInputMessage="1" showErrorMessage="1">
          <x14:formula1>
            <xm:f>'D:\COLCIENCIAS\lfgiraldo\Institucionales\FELIPE COLCIENCIAS\2020\RIESGOS INDICADORES CARACTERIZACIONES\CORRUPCION 2020\[Base corrupcion TH.xlsx]Hoja5'!#REF!</xm:f>
          </x14:formula1>
          <xm:sqref>AI31:AI36 AB31:AB36</xm:sqref>
        </x14:dataValidation>
        <x14:dataValidation type="list" allowBlank="1" showInputMessage="1" showErrorMessage="1">
          <x14:formula1>
            <xm:f>'D:\COLCIENCIAS\lfgiraldo\Institucionales\FELIPE COLCIENCIAS\2020\RIESGOS\[Base corrupcion financiera.xlsx]Hoja5'!#REF!</xm:f>
          </x14:formula1>
          <xm:sqref>AI37:AI48</xm:sqref>
        </x14:dataValidation>
        <x14:dataValidation type="list" allowBlank="1" showInputMessage="1" showErrorMessage="1">
          <x14:formula1>
            <xm:f>'No Eliminar'!$E$7</xm:f>
          </x14:formula1>
          <xm:sqref>AY67:AY68</xm:sqref>
        </x14:dataValidation>
        <x14:dataValidation type="list" allowBlank="1" showInputMessage="1" showErrorMessage="1">
          <x14:formula1>
            <xm:f>'No Eliminar'!$D$26:$D$28</xm:f>
          </x14:formula1>
          <xm:sqref>AS8:AT14 AS19:AT30 AS75:AT77</xm:sqref>
        </x14:dataValidation>
        <x14:dataValidation type="list" allowBlank="1" showInputMessage="1" showErrorMessage="1">
          <x14:formula1>
            <xm:f>'[20-12-16 Riesgos Corrupción Comunicación Estratégica 2021.xlsx]No Eliminar'!#REF!</xm:f>
          </x14:formula1>
          <xm:sqref>AI19:AI23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AJ20"/>
  <sheetViews>
    <sheetView showGridLines="0" workbookViewId="0">
      <selection activeCell="C18" sqref="C18:AJ18"/>
    </sheetView>
  </sheetViews>
  <sheetFormatPr baseColWidth="10" defaultColWidth="9.28515625" defaultRowHeight="15" x14ac:dyDescent="0.25"/>
  <cols>
    <col min="1" max="5" width="3.7109375" customWidth="1"/>
    <col min="6" max="6" width="1.28515625" customWidth="1"/>
    <col min="7" max="36" width="3.7109375" customWidth="1"/>
  </cols>
  <sheetData>
    <row r="1" spans="3:36" ht="18" customHeight="1" x14ac:dyDescent="0.25"/>
    <row r="4" spans="3:36" ht="51" customHeight="1" x14ac:dyDescent="0.25">
      <c r="C4" s="3"/>
      <c r="D4" s="3"/>
      <c r="E4" s="336" t="s">
        <v>176</v>
      </c>
      <c r="F4" s="3"/>
      <c r="G4" s="328" t="s">
        <v>44</v>
      </c>
      <c r="H4" s="328"/>
      <c r="I4" s="328"/>
      <c r="J4" s="328"/>
      <c r="K4" s="328"/>
      <c r="L4" s="328"/>
      <c r="M4" s="331">
        <v>5</v>
      </c>
      <c r="N4" s="331"/>
      <c r="O4" s="331"/>
      <c r="P4" s="331"/>
      <c r="Q4" s="331">
        <v>10</v>
      </c>
      <c r="R4" s="331"/>
      <c r="S4" s="331"/>
      <c r="T4" s="331"/>
      <c r="U4" s="327">
        <v>15</v>
      </c>
      <c r="V4" s="327"/>
      <c r="W4" s="327"/>
      <c r="X4" s="327"/>
      <c r="Y4" s="327">
        <v>20</v>
      </c>
      <c r="Z4" s="327"/>
      <c r="AA4" s="327"/>
      <c r="AB4" s="327"/>
      <c r="AC4" s="327">
        <v>25</v>
      </c>
      <c r="AD4" s="327"/>
      <c r="AE4" s="327"/>
      <c r="AF4" s="327"/>
      <c r="AG4" s="3"/>
      <c r="AH4" s="3"/>
      <c r="AI4" s="3"/>
      <c r="AJ4" s="4"/>
    </row>
    <row r="5" spans="3:36" ht="51" customHeight="1" x14ac:dyDescent="0.25">
      <c r="C5" s="3"/>
      <c r="D5" s="3"/>
      <c r="E5" s="336"/>
      <c r="F5" s="3"/>
      <c r="G5" s="328" t="s">
        <v>43</v>
      </c>
      <c r="H5" s="328"/>
      <c r="I5" s="328"/>
      <c r="J5" s="328"/>
      <c r="K5" s="328"/>
      <c r="L5" s="328"/>
      <c r="M5" s="330">
        <v>4</v>
      </c>
      <c r="N5" s="330"/>
      <c r="O5" s="330"/>
      <c r="P5" s="330"/>
      <c r="Q5" s="331">
        <v>8</v>
      </c>
      <c r="R5" s="331"/>
      <c r="S5" s="331"/>
      <c r="T5" s="331"/>
      <c r="U5" s="331">
        <v>12</v>
      </c>
      <c r="V5" s="331"/>
      <c r="W5" s="331"/>
      <c r="X5" s="331"/>
      <c r="Y5" s="327">
        <v>16</v>
      </c>
      <c r="Z5" s="327"/>
      <c r="AA5" s="327"/>
      <c r="AB5" s="327"/>
      <c r="AC5" s="327">
        <v>20</v>
      </c>
      <c r="AD5" s="327"/>
      <c r="AE5" s="327"/>
      <c r="AF5" s="327"/>
      <c r="AG5" s="3"/>
      <c r="AH5" s="3"/>
      <c r="AI5" s="3"/>
      <c r="AJ5" s="4"/>
    </row>
    <row r="6" spans="3:36" ht="51" customHeight="1" x14ac:dyDescent="0.25">
      <c r="C6" s="3"/>
      <c r="D6" s="3"/>
      <c r="E6" s="336"/>
      <c r="F6" s="3"/>
      <c r="G6" s="328" t="s">
        <v>42</v>
      </c>
      <c r="H6" s="328"/>
      <c r="I6" s="328"/>
      <c r="J6" s="328"/>
      <c r="K6" s="328"/>
      <c r="L6" s="328"/>
      <c r="M6" s="329">
        <v>3</v>
      </c>
      <c r="N6" s="329"/>
      <c r="O6" s="329"/>
      <c r="P6" s="329"/>
      <c r="Q6" s="330">
        <v>6</v>
      </c>
      <c r="R6" s="330"/>
      <c r="S6" s="330"/>
      <c r="T6" s="330"/>
      <c r="U6" s="331">
        <v>9</v>
      </c>
      <c r="V6" s="331"/>
      <c r="W6" s="331"/>
      <c r="X6" s="331"/>
      <c r="Y6" s="327">
        <v>12</v>
      </c>
      <c r="Z6" s="327"/>
      <c r="AA6" s="327"/>
      <c r="AB6" s="327"/>
      <c r="AC6" s="327">
        <v>15</v>
      </c>
      <c r="AD6" s="327"/>
      <c r="AE6" s="327"/>
      <c r="AF6" s="327"/>
      <c r="AG6" s="3"/>
      <c r="AH6" s="3"/>
      <c r="AI6" s="3"/>
      <c r="AJ6" s="5"/>
    </row>
    <row r="7" spans="3:36" ht="51" customHeight="1" x14ac:dyDescent="0.25">
      <c r="C7" s="3"/>
      <c r="D7" s="3"/>
      <c r="E7" s="336"/>
      <c r="F7" s="3"/>
      <c r="G7" s="328" t="s">
        <v>41</v>
      </c>
      <c r="H7" s="328"/>
      <c r="I7" s="328"/>
      <c r="J7" s="328"/>
      <c r="K7" s="328"/>
      <c r="L7" s="328"/>
      <c r="M7" s="329">
        <v>2</v>
      </c>
      <c r="N7" s="329"/>
      <c r="O7" s="329"/>
      <c r="P7" s="329"/>
      <c r="Q7" s="329">
        <v>4</v>
      </c>
      <c r="R7" s="329"/>
      <c r="S7" s="329"/>
      <c r="T7" s="329"/>
      <c r="U7" s="330">
        <v>6</v>
      </c>
      <c r="V7" s="330"/>
      <c r="W7" s="330"/>
      <c r="X7" s="330"/>
      <c r="Y7" s="331">
        <v>8</v>
      </c>
      <c r="Z7" s="331"/>
      <c r="AA7" s="331">
        <v>8</v>
      </c>
      <c r="AB7" s="331"/>
      <c r="AC7" s="327">
        <v>10</v>
      </c>
      <c r="AD7" s="327"/>
      <c r="AE7" s="327"/>
      <c r="AF7" s="327"/>
      <c r="AG7" s="3"/>
      <c r="AH7" s="3"/>
      <c r="AI7" s="3"/>
      <c r="AJ7" s="5" t="s">
        <v>34</v>
      </c>
    </row>
    <row r="8" spans="3:36" ht="51" customHeight="1" x14ac:dyDescent="0.25">
      <c r="C8" s="3"/>
      <c r="D8" s="3"/>
      <c r="E8" s="336"/>
      <c r="F8" s="3"/>
      <c r="G8" s="328" t="s">
        <v>177</v>
      </c>
      <c r="H8" s="328"/>
      <c r="I8" s="328"/>
      <c r="J8" s="328"/>
      <c r="K8" s="328"/>
      <c r="L8" s="328"/>
      <c r="M8" s="329">
        <v>1</v>
      </c>
      <c r="N8" s="329"/>
      <c r="O8" s="329"/>
      <c r="P8" s="329"/>
      <c r="Q8" s="329">
        <v>2</v>
      </c>
      <c r="R8" s="329"/>
      <c r="S8" s="329"/>
      <c r="T8" s="329"/>
      <c r="U8" s="330">
        <v>3</v>
      </c>
      <c r="V8" s="330"/>
      <c r="W8" s="330"/>
      <c r="X8" s="330"/>
      <c r="Y8" s="331">
        <v>4</v>
      </c>
      <c r="Z8" s="331"/>
      <c r="AA8" s="331"/>
      <c r="AB8" s="331"/>
      <c r="AC8" s="331">
        <v>5</v>
      </c>
      <c r="AD8" s="331"/>
      <c r="AE8" s="331"/>
      <c r="AF8" s="331"/>
      <c r="AG8" s="3"/>
      <c r="AH8" s="3"/>
      <c r="AI8" s="3"/>
      <c r="AJ8" s="4"/>
    </row>
    <row r="9" spans="3:36" ht="45" customHeight="1" x14ac:dyDescent="0.25">
      <c r="C9" s="3"/>
      <c r="D9" s="3"/>
      <c r="E9" s="336"/>
      <c r="F9" s="3"/>
      <c r="G9" s="335"/>
      <c r="H9" s="335"/>
      <c r="I9" s="335"/>
      <c r="J9" s="335"/>
      <c r="K9" s="335"/>
      <c r="L9" s="335"/>
      <c r="M9" s="328" t="s">
        <v>36</v>
      </c>
      <c r="N9" s="328"/>
      <c r="O9" s="328"/>
      <c r="P9" s="328"/>
      <c r="Q9" s="328" t="s">
        <v>37</v>
      </c>
      <c r="R9" s="328"/>
      <c r="S9" s="328"/>
      <c r="T9" s="328"/>
      <c r="U9" s="328" t="s">
        <v>38</v>
      </c>
      <c r="V9" s="328"/>
      <c r="W9" s="328"/>
      <c r="X9" s="328"/>
      <c r="Y9" s="328" t="s">
        <v>39</v>
      </c>
      <c r="Z9" s="328"/>
      <c r="AA9" s="328"/>
      <c r="AB9" s="328"/>
      <c r="AC9" s="328" t="s">
        <v>40</v>
      </c>
      <c r="AD9" s="328"/>
      <c r="AE9" s="328"/>
      <c r="AF9" s="328"/>
      <c r="AG9" s="3"/>
      <c r="AH9" s="3"/>
      <c r="AI9" s="3"/>
      <c r="AJ9" s="5" t="s">
        <v>33</v>
      </c>
    </row>
    <row r="10" spans="3:36" ht="11.25" customHeight="1" x14ac:dyDescent="0.25">
      <c r="C10" s="3"/>
      <c r="D10" s="3"/>
      <c r="E10" s="3"/>
      <c r="F10" s="3"/>
      <c r="G10" s="32"/>
      <c r="H10" s="32"/>
      <c r="I10" s="32"/>
      <c r="J10" s="32"/>
      <c r="K10" s="32"/>
      <c r="L10" s="32"/>
      <c r="M10" s="29"/>
      <c r="N10" s="29"/>
      <c r="O10" s="29"/>
      <c r="P10" s="29"/>
      <c r="Q10" s="29"/>
      <c r="R10" s="29"/>
      <c r="S10" s="29"/>
      <c r="T10" s="29"/>
      <c r="U10" s="29"/>
      <c r="V10" s="29"/>
      <c r="W10" s="29"/>
      <c r="X10" s="29"/>
      <c r="Y10" s="29"/>
      <c r="Z10" s="29"/>
      <c r="AA10" s="29"/>
      <c r="AB10" s="29"/>
      <c r="AC10" s="29"/>
      <c r="AD10" s="29"/>
      <c r="AE10" s="29"/>
      <c r="AF10" s="29"/>
      <c r="AG10" s="3"/>
      <c r="AH10" s="3"/>
      <c r="AI10" s="3"/>
      <c r="AJ10" s="5"/>
    </row>
    <row r="11" spans="3:36" s="31" customFormat="1" ht="20.25" customHeight="1" x14ac:dyDescent="0.25">
      <c r="C11" s="11"/>
      <c r="D11" s="11"/>
      <c r="E11" s="11"/>
      <c r="F11" s="11"/>
      <c r="G11" s="334" t="s">
        <v>8</v>
      </c>
      <c r="H11" s="334"/>
      <c r="I11" s="334"/>
      <c r="J11" s="334"/>
      <c r="K11" s="334"/>
      <c r="L11" s="334"/>
      <c r="M11" s="334"/>
      <c r="N11" s="334"/>
      <c r="O11" s="334"/>
      <c r="P11" s="334"/>
      <c r="Q11" s="334"/>
      <c r="R11" s="334"/>
      <c r="S11" s="334"/>
      <c r="T11" s="334"/>
      <c r="U11" s="334"/>
      <c r="V11" s="334"/>
      <c r="W11" s="334"/>
      <c r="X11" s="334"/>
      <c r="Y11" s="334"/>
      <c r="Z11" s="334"/>
      <c r="AA11" s="334"/>
      <c r="AB11" s="334"/>
      <c r="AC11" s="334"/>
      <c r="AD11" s="334"/>
      <c r="AE11" s="334"/>
      <c r="AF11" s="334"/>
      <c r="AG11" s="11"/>
      <c r="AH11" s="11"/>
      <c r="AI11" s="11"/>
      <c r="AJ11" s="30"/>
    </row>
    <row r="12" spans="3:36" x14ac:dyDescent="0.25">
      <c r="C12" s="3"/>
      <c r="D12" s="3"/>
      <c r="E12" s="3"/>
      <c r="F12" s="3"/>
      <c r="G12" s="3"/>
      <c r="H12" s="3"/>
      <c r="I12" s="6"/>
      <c r="J12" s="7"/>
      <c r="K12" s="8"/>
      <c r="L12" s="9"/>
      <c r="M12" s="9"/>
      <c r="N12" s="8"/>
      <c r="O12" s="9"/>
      <c r="P12" s="9"/>
      <c r="Q12" s="8"/>
      <c r="R12" s="9"/>
      <c r="S12" s="9"/>
      <c r="T12" s="8"/>
      <c r="U12" s="9"/>
      <c r="V12" s="9"/>
      <c r="W12" s="9"/>
      <c r="X12" s="3"/>
      <c r="Y12" s="3"/>
      <c r="Z12" s="3"/>
      <c r="AA12" s="3"/>
      <c r="AB12" s="3"/>
      <c r="AC12" s="3"/>
      <c r="AD12" s="3"/>
      <c r="AE12" s="3"/>
      <c r="AF12" s="3"/>
      <c r="AG12" s="3"/>
      <c r="AH12" s="3"/>
      <c r="AI12" s="3"/>
      <c r="AJ12" s="3"/>
    </row>
    <row r="13" spans="3:36" x14ac:dyDescent="0.25">
      <c r="C13" s="3"/>
      <c r="D13" s="3"/>
      <c r="E13" s="3"/>
      <c r="F13" s="3"/>
      <c r="G13" s="3"/>
      <c r="H13" s="3"/>
      <c r="I13" s="10"/>
      <c r="J13" s="11"/>
      <c r="K13" s="3"/>
      <c r="L13" s="3"/>
      <c r="M13" s="12" t="s">
        <v>45</v>
      </c>
      <c r="N13" s="13" t="s">
        <v>46</v>
      </c>
      <c r="O13" s="14"/>
      <c r="P13" s="15"/>
      <c r="Q13" s="16" t="s">
        <v>47</v>
      </c>
      <c r="R13" s="13" t="s">
        <v>48</v>
      </c>
      <c r="S13" s="14"/>
      <c r="T13" s="15"/>
      <c r="U13" s="17" t="s">
        <v>49</v>
      </c>
      <c r="V13" s="13" t="s">
        <v>50</v>
      </c>
      <c r="W13" s="18"/>
      <c r="X13" s="15"/>
      <c r="Y13" s="19" t="s">
        <v>51</v>
      </c>
      <c r="Z13" s="13" t="s">
        <v>52</v>
      </c>
      <c r="AA13" s="15"/>
      <c r="AB13" s="3"/>
      <c r="AC13" s="3"/>
      <c r="AD13" s="3"/>
      <c r="AE13" s="3"/>
      <c r="AF13" s="3"/>
      <c r="AG13" s="3"/>
      <c r="AH13" s="3"/>
      <c r="AI13" s="3"/>
      <c r="AJ13" s="3"/>
    </row>
    <row r="14" spans="3:36" x14ac:dyDescent="0.25">
      <c r="C14" s="3"/>
      <c r="D14" s="3"/>
      <c r="E14" s="3"/>
      <c r="F14" s="3"/>
      <c r="G14" s="3"/>
      <c r="H14" s="3"/>
      <c r="I14" s="20"/>
      <c r="J14" s="8"/>
      <c r="K14" s="7"/>
      <c r="L14" s="21"/>
      <c r="M14" s="20"/>
      <c r="N14" s="8"/>
      <c r="O14" s="20"/>
      <c r="P14" s="20"/>
      <c r="Q14" s="8"/>
      <c r="R14" s="20"/>
      <c r="S14" s="20"/>
      <c r="T14" s="8"/>
      <c r="U14" s="20"/>
      <c r="V14" s="20"/>
      <c r="W14" s="20"/>
      <c r="X14" s="3"/>
      <c r="Y14" s="3"/>
      <c r="Z14" s="3"/>
      <c r="AA14" s="3"/>
      <c r="AB14" s="3"/>
      <c r="AC14" s="3"/>
      <c r="AD14" s="3"/>
      <c r="AE14" s="3"/>
      <c r="AF14" s="3"/>
      <c r="AG14" s="3"/>
      <c r="AH14" s="3"/>
      <c r="AI14" s="3"/>
      <c r="AJ14" s="3"/>
    </row>
    <row r="15" spans="3:36" x14ac:dyDescent="0.25">
      <c r="C15" s="333" t="s">
        <v>53</v>
      </c>
      <c r="D15" s="333"/>
      <c r="E15" s="333"/>
      <c r="F15" s="333"/>
      <c r="G15" s="333"/>
      <c r="H15" s="333"/>
      <c r="I15" s="333"/>
      <c r="J15" s="333"/>
      <c r="K15" s="333"/>
      <c r="L15" s="333"/>
      <c r="M15" s="333"/>
      <c r="N15" s="333"/>
      <c r="O15" s="333"/>
      <c r="P15" s="333"/>
      <c r="Q15" s="333"/>
      <c r="R15" s="333"/>
      <c r="S15" s="333"/>
      <c r="T15" s="333"/>
      <c r="U15" s="333"/>
      <c r="V15" s="333"/>
      <c r="W15" s="333"/>
      <c r="X15" s="333"/>
      <c r="Y15" s="333"/>
      <c r="Z15" s="333"/>
      <c r="AA15" s="333"/>
      <c r="AB15" s="333"/>
      <c r="AC15" s="333"/>
      <c r="AD15" s="333"/>
      <c r="AE15" s="333"/>
      <c r="AF15" s="333"/>
      <c r="AG15" s="333"/>
      <c r="AH15" s="333"/>
      <c r="AI15" s="333"/>
      <c r="AJ15" s="333"/>
    </row>
    <row r="16" spans="3:36" x14ac:dyDescent="0.25">
      <c r="C16" s="3"/>
      <c r="D16" s="3"/>
      <c r="E16" s="3"/>
      <c r="F16" s="3"/>
      <c r="G16" s="3"/>
      <c r="H16" s="3"/>
      <c r="I16" s="11"/>
      <c r="J16" s="11"/>
      <c r="K16" s="22"/>
      <c r="L16" s="22"/>
      <c r="M16" s="11"/>
      <c r="N16" s="11"/>
      <c r="O16" s="11"/>
      <c r="P16" s="11"/>
      <c r="Q16" s="11"/>
      <c r="R16" s="11"/>
      <c r="S16" s="11"/>
      <c r="T16" s="11"/>
      <c r="U16" s="11"/>
      <c r="V16" s="11"/>
      <c r="W16" s="11"/>
      <c r="X16" s="3"/>
      <c r="Y16" s="3"/>
      <c r="Z16" s="3"/>
      <c r="AA16" s="3"/>
      <c r="AB16" s="3"/>
      <c r="AC16" s="3"/>
      <c r="AD16" s="3"/>
      <c r="AE16" s="3"/>
      <c r="AF16" s="3"/>
      <c r="AG16" s="3"/>
      <c r="AH16" s="3"/>
      <c r="AI16" s="3"/>
      <c r="AJ16" s="3"/>
    </row>
    <row r="17" spans="3:36" x14ac:dyDescent="0.25">
      <c r="C17" s="3"/>
      <c r="D17" s="3"/>
      <c r="E17" s="3"/>
      <c r="F17" s="3"/>
      <c r="G17" s="3"/>
      <c r="H17" s="3"/>
      <c r="I17" s="20"/>
      <c r="J17" s="8"/>
      <c r="K17" s="7"/>
      <c r="L17" s="7"/>
      <c r="M17" s="8"/>
      <c r="N17" s="8"/>
      <c r="O17" s="8"/>
      <c r="P17" s="8"/>
      <c r="Q17" s="8"/>
      <c r="R17" s="8"/>
      <c r="S17" s="8"/>
      <c r="T17" s="8"/>
      <c r="U17" s="8"/>
      <c r="V17" s="8"/>
      <c r="W17" s="8"/>
      <c r="X17" s="3"/>
      <c r="Y17" s="3"/>
      <c r="Z17" s="3"/>
      <c r="AA17" s="3"/>
      <c r="AB17" s="3"/>
      <c r="AC17" s="3"/>
      <c r="AD17" s="3"/>
      <c r="AE17" s="3"/>
      <c r="AF17" s="3"/>
      <c r="AG17" s="3"/>
      <c r="AH17" s="3"/>
      <c r="AI17" s="3"/>
      <c r="AJ17" s="3"/>
    </row>
    <row r="18" spans="3:36" ht="32.25" customHeight="1" x14ac:dyDescent="0.25">
      <c r="C18" s="332" t="s">
        <v>178</v>
      </c>
      <c r="D18" s="332"/>
      <c r="E18" s="332"/>
      <c r="F18" s="332"/>
      <c r="G18" s="332"/>
      <c r="H18" s="332"/>
      <c r="I18" s="332"/>
      <c r="J18" s="332"/>
      <c r="K18" s="332"/>
      <c r="L18" s="332"/>
      <c r="M18" s="332"/>
      <c r="N18" s="332"/>
      <c r="O18" s="332"/>
      <c r="P18" s="332"/>
      <c r="Q18" s="332"/>
      <c r="R18" s="332"/>
      <c r="S18" s="332"/>
      <c r="T18" s="332"/>
      <c r="U18" s="332"/>
      <c r="V18" s="332"/>
      <c r="W18" s="332"/>
      <c r="X18" s="332"/>
      <c r="Y18" s="332"/>
      <c r="Z18" s="332"/>
      <c r="AA18" s="332"/>
      <c r="AB18" s="332"/>
      <c r="AC18" s="332"/>
      <c r="AD18" s="332"/>
      <c r="AE18" s="332"/>
      <c r="AF18" s="332"/>
      <c r="AG18" s="332"/>
      <c r="AH18" s="332"/>
      <c r="AI18" s="332"/>
      <c r="AJ18" s="332"/>
    </row>
    <row r="19" spans="3:36" x14ac:dyDescent="0.25">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row>
    <row r="20" spans="3:36" x14ac:dyDescent="0.25">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row>
  </sheetData>
  <mergeCells count="40">
    <mergeCell ref="Y5:AB5"/>
    <mergeCell ref="AC5:AF5"/>
    <mergeCell ref="Y4:AB4"/>
    <mergeCell ref="AC4:AF4"/>
    <mergeCell ref="G4:L4"/>
    <mergeCell ref="M4:P4"/>
    <mergeCell ref="Q4:T4"/>
    <mergeCell ref="U4:X4"/>
    <mergeCell ref="G5:L5"/>
    <mergeCell ref="M5:P5"/>
    <mergeCell ref="Q5:T5"/>
    <mergeCell ref="U5:X5"/>
    <mergeCell ref="C18:AJ18"/>
    <mergeCell ref="C15:AJ15"/>
    <mergeCell ref="G11:AF11"/>
    <mergeCell ref="G9:L9"/>
    <mergeCell ref="AC8:AF8"/>
    <mergeCell ref="G8:L8"/>
    <mergeCell ref="M8:P8"/>
    <mergeCell ref="Q8:T8"/>
    <mergeCell ref="U8:X8"/>
    <mergeCell ref="Y8:AB8"/>
    <mergeCell ref="AC9:AF9"/>
    <mergeCell ref="E4:E9"/>
    <mergeCell ref="G6:L6"/>
    <mergeCell ref="M6:P6"/>
    <mergeCell ref="Q6:T6"/>
    <mergeCell ref="U6:X6"/>
    <mergeCell ref="G7:L7"/>
    <mergeCell ref="M7:P7"/>
    <mergeCell ref="Q7:T7"/>
    <mergeCell ref="U7:X7"/>
    <mergeCell ref="Y7:AB7"/>
    <mergeCell ref="AC6:AF6"/>
    <mergeCell ref="Y6:AB6"/>
    <mergeCell ref="M9:P9"/>
    <mergeCell ref="Q9:T9"/>
    <mergeCell ref="U9:X9"/>
    <mergeCell ref="Y9:AB9"/>
    <mergeCell ref="AC7:AF7"/>
  </mergeCells>
  <pageMargins left="0.70866141732283472" right="0.15748031496062992" top="0.31496062992125984" bottom="0.19685039370078741" header="0.31496062992125984" footer="0.31496062992125984"/>
  <pageSetup scale="9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zoomScale="90" zoomScaleNormal="90" zoomScaleSheetLayoutView="90" workbookViewId="0">
      <selection activeCell="A5" sqref="A5"/>
    </sheetView>
  </sheetViews>
  <sheetFormatPr baseColWidth="10" defaultColWidth="11.42578125" defaultRowHeight="15" x14ac:dyDescent="0.2"/>
  <cols>
    <col min="1" max="1" width="19.42578125" style="40" customWidth="1"/>
    <col min="2" max="2" width="99.7109375" style="40" customWidth="1"/>
    <col min="3" max="3" width="25.140625" style="40" customWidth="1"/>
    <col min="4" max="4" width="12" style="40" customWidth="1"/>
    <col min="5" max="16384" width="11.42578125" style="40"/>
  </cols>
  <sheetData>
    <row r="1" spans="1:4" s="33" customFormat="1" ht="52.5" customHeight="1" x14ac:dyDescent="0.2"/>
    <row r="2" spans="1:4" s="33" customFormat="1" ht="25.9" customHeight="1" x14ac:dyDescent="0.2">
      <c r="A2" s="337" t="s">
        <v>207</v>
      </c>
      <c r="B2" s="337"/>
      <c r="C2" s="337"/>
      <c r="D2" s="337"/>
    </row>
    <row r="3" spans="1:4" s="33" customFormat="1" ht="12.75" x14ac:dyDescent="0.2"/>
    <row r="4" spans="1:4" s="33" customFormat="1" ht="38.25" customHeight="1" x14ac:dyDescent="0.2">
      <c r="A4" s="34" t="s">
        <v>180</v>
      </c>
      <c r="B4" s="34" t="s">
        <v>181</v>
      </c>
      <c r="C4" s="35" t="s">
        <v>182</v>
      </c>
      <c r="D4" s="34" t="s">
        <v>183</v>
      </c>
    </row>
    <row r="5" spans="1:4" ht="63.75" customHeight="1" x14ac:dyDescent="0.2">
      <c r="A5" s="52"/>
      <c r="B5" s="37"/>
      <c r="C5" s="38"/>
      <c r="D5" s="39"/>
    </row>
    <row r="6" spans="1:4" ht="62.25" customHeight="1" x14ac:dyDescent="0.2">
      <c r="A6" s="53"/>
      <c r="B6" s="37"/>
      <c r="C6" s="38"/>
      <c r="D6" s="39"/>
    </row>
    <row r="7" spans="1:4" ht="68.25" customHeight="1" x14ac:dyDescent="0.2">
      <c r="A7" s="53"/>
      <c r="B7" s="37"/>
      <c r="C7" s="41"/>
      <c r="D7" s="39"/>
    </row>
    <row r="8" spans="1:4" ht="71.25" customHeight="1" x14ac:dyDescent="0.2">
      <c r="A8" s="36"/>
      <c r="B8" s="37"/>
      <c r="C8" s="38"/>
      <c r="D8" s="39"/>
    </row>
  </sheetData>
  <mergeCells count="1">
    <mergeCell ref="A2:D2"/>
  </mergeCells>
  <printOptions horizontalCentered="1"/>
  <pageMargins left="0.70866141732283472" right="0.70866141732283472" top="0.74803149606299213" bottom="0.74803149606299213" header="0.31496062992125984" footer="0.31496062992125984"/>
  <pageSetup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28"/>
  <sheetViews>
    <sheetView workbookViewId="0">
      <selection activeCell="E3" sqref="E3"/>
    </sheetView>
  </sheetViews>
  <sheetFormatPr baseColWidth="10" defaultColWidth="11.42578125" defaultRowHeight="15" x14ac:dyDescent="0.25"/>
  <cols>
    <col min="1" max="1" width="11.42578125" style="2"/>
    <col min="2" max="2" width="13.85546875" style="2" customWidth="1"/>
    <col min="3" max="3" width="41.5703125" style="2" customWidth="1"/>
    <col min="4" max="4" width="30.5703125" style="2" customWidth="1"/>
    <col min="5" max="5" width="15.28515625" style="2" customWidth="1"/>
    <col min="6" max="6" width="23.5703125" style="2" customWidth="1"/>
    <col min="7" max="7" width="24.85546875" style="2" customWidth="1"/>
    <col min="8" max="8" width="17.7109375" style="2" customWidth="1"/>
    <col min="9" max="9" width="11.42578125" style="2"/>
    <col min="10" max="10" width="17.140625" style="2" customWidth="1"/>
    <col min="11" max="11" width="19.5703125" style="2" customWidth="1"/>
    <col min="12" max="12" width="37.28515625" style="2" customWidth="1"/>
    <col min="13" max="13" width="21.42578125" style="2" customWidth="1"/>
    <col min="14" max="16384" width="11.42578125" style="2"/>
  </cols>
  <sheetData>
    <row r="2" spans="2:16" x14ac:dyDescent="0.25">
      <c r="B2" s="23" t="s">
        <v>54</v>
      </c>
      <c r="C2" s="23" t="s">
        <v>54</v>
      </c>
      <c r="D2" s="23" t="s">
        <v>55</v>
      </c>
      <c r="E2" s="23" t="s">
        <v>31</v>
      </c>
      <c r="F2" s="23" t="s">
        <v>32</v>
      </c>
      <c r="G2" s="23" t="s">
        <v>56</v>
      </c>
      <c r="H2" s="23" t="s">
        <v>57</v>
      </c>
      <c r="J2" s="23" t="s">
        <v>31</v>
      </c>
      <c r="K2" s="23" t="s">
        <v>32</v>
      </c>
      <c r="L2" s="23" t="s">
        <v>58</v>
      </c>
      <c r="O2" s="23" t="s">
        <v>59</v>
      </c>
    </row>
    <row r="3" spans="2:16" x14ac:dyDescent="0.25">
      <c r="B3" s="2" t="s">
        <v>60</v>
      </c>
      <c r="C3" s="2" t="s">
        <v>61</v>
      </c>
      <c r="D3" s="2" t="s">
        <v>15</v>
      </c>
      <c r="E3" s="24" t="s">
        <v>114</v>
      </c>
      <c r="F3" s="24" t="s">
        <v>14</v>
      </c>
      <c r="G3" s="2" t="s">
        <v>140</v>
      </c>
      <c r="H3" s="2" t="s">
        <v>30</v>
      </c>
      <c r="J3" s="24" t="s">
        <v>114</v>
      </c>
      <c r="K3" s="24" t="s">
        <v>14</v>
      </c>
      <c r="L3" s="2" t="s">
        <v>116</v>
      </c>
      <c r="M3" s="2" t="s">
        <v>115</v>
      </c>
      <c r="O3" s="2" t="s">
        <v>34</v>
      </c>
      <c r="P3" s="2" t="s">
        <v>62</v>
      </c>
    </row>
    <row r="4" spans="2:16" x14ac:dyDescent="0.25">
      <c r="B4" s="2" t="s">
        <v>188</v>
      </c>
      <c r="C4" s="2" t="s">
        <v>63</v>
      </c>
      <c r="D4" s="2" t="s">
        <v>16</v>
      </c>
      <c r="E4" s="24" t="s">
        <v>17</v>
      </c>
      <c r="F4" s="24" t="s">
        <v>19</v>
      </c>
      <c r="G4" s="24" t="s">
        <v>141</v>
      </c>
      <c r="H4" s="2" t="s">
        <v>139</v>
      </c>
      <c r="J4" s="24" t="s">
        <v>17</v>
      </c>
      <c r="K4" s="24" t="s">
        <v>19</v>
      </c>
      <c r="L4" s="2" t="s">
        <v>117</v>
      </c>
      <c r="M4" s="2" t="s">
        <v>115</v>
      </c>
      <c r="O4" s="2" t="s">
        <v>22</v>
      </c>
      <c r="P4" s="2" t="s">
        <v>64</v>
      </c>
    </row>
    <row r="5" spans="2:16" x14ac:dyDescent="0.25">
      <c r="B5" s="2" t="s">
        <v>65</v>
      </c>
      <c r="C5" s="2" t="s">
        <v>66</v>
      </c>
      <c r="D5" s="2" t="s">
        <v>23</v>
      </c>
      <c r="E5" s="24" t="s">
        <v>103</v>
      </c>
      <c r="F5" s="24" t="s">
        <v>21</v>
      </c>
      <c r="G5" s="2" t="s">
        <v>142</v>
      </c>
      <c r="J5" s="24" t="s">
        <v>103</v>
      </c>
      <c r="K5" s="24" t="s">
        <v>21</v>
      </c>
      <c r="L5" s="2" t="s">
        <v>118</v>
      </c>
      <c r="M5" s="2" t="s">
        <v>21</v>
      </c>
      <c r="O5" s="2" t="s">
        <v>35</v>
      </c>
      <c r="P5" s="2" t="s">
        <v>67</v>
      </c>
    </row>
    <row r="6" spans="2:16" x14ac:dyDescent="0.25">
      <c r="B6" s="2" t="s">
        <v>68</v>
      </c>
      <c r="C6" s="2" t="s">
        <v>68</v>
      </c>
      <c r="D6" s="2" t="s">
        <v>26</v>
      </c>
      <c r="E6" s="24" t="s">
        <v>25</v>
      </c>
      <c r="F6" s="24" t="s">
        <v>18</v>
      </c>
      <c r="G6" s="2" t="s">
        <v>143</v>
      </c>
      <c r="J6" s="24" t="s">
        <v>25</v>
      </c>
      <c r="K6" s="24" t="s">
        <v>18</v>
      </c>
      <c r="L6" s="2" t="s">
        <v>119</v>
      </c>
      <c r="M6" s="2" t="s">
        <v>121</v>
      </c>
      <c r="O6" s="2" t="s">
        <v>33</v>
      </c>
      <c r="P6" s="2" t="s">
        <v>67</v>
      </c>
    </row>
    <row r="7" spans="2:16" x14ac:dyDescent="0.25">
      <c r="B7" s="2" t="s">
        <v>187</v>
      </c>
      <c r="C7" s="2" t="s">
        <v>69</v>
      </c>
      <c r="D7" s="2" t="s">
        <v>20</v>
      </c>
      <c r="E7" s="24" t="s">
        <v>28</v>
      </c>
      <c r="F7" s="24" t="s">
        <v>29</v>
      </c>
      <c r="G7" s="24"/>
      <c r="J7" s="24" t="s">
        <v>28</v>
      </c>
      <c r="K7" s="24" t="s">
        <v>29</v>
      </c>
      <c r="L7" s="2" t="s">
        <v>120</v>
      </c>
      <c r="M7" s="2" t="s">
        <v>122</v>
      </c>
    </row>
    <row r="8" spans="2:16" x14ac:dyDescent="0.25">
      <c r="B8" s="2" t="s">
        <v>69</v>
      </c>
      <c r="C8" s="2" t="s">
        <v>187</v>
      </c>
      <c r="D8" s="2" t="s">
        <v>24</v>
      </c>
      <c r="L8" s="2" t="s">
        <v>70</v>
      </c>
      <c r="M8" s="2" t="s">
        <v>115</v>
      </c>
    </row>
    <row r="9" spans="2:16" x14ac:dyDescent="0.25">
      <c r="B9" s="2" t="s">
        <v>63</v>
      </c>
      <c r="C9" s="2" t="s">
        <v>188</v>
      </c>
      <c r="D9" s="2" t="s">
        <v>27</v>
      </c>
      <c r="L9" s="2" t="s">
        <v>71</v>
      </c>
      <c r="M9" s="2" t="s">
        <v>115</v>
      </c>
    </row>
    <row r="10" spans="2:16" x14ac:dyDescent="0.25">
      <c r="B10" s="2" t="s">
        <v>72</v>
      </c>
      <c r="C10" s="2" t="s">
        <v>73</v>
      </c>
      <c r="L10" s="2" t="s">
        <v>74</v>
      </c>
      <c r="M10" s="2" t="s">
        <v>21</v>
      </c>
    </row>
    <row r="11" spans="2:16" x14ac:dyDescent="0.25">
      <c r="B11" s="2" t="s">
        <v>61</v>
      </c>
      <c r="C11" s="2" t="s">
        <v>75</v>
      </c>
      <c r="L11" s="2" t="s">
        <v>76</v>
      </c>
      <c r="M11" s="2" t="s">
        <v>121</v>
      </c>
    </row>
    <row r="12" spans="2:16" x14ac:dyDescent="0.25">
      <c r="B12" s="2" t="s">
        <v>77</v>
      </c>
      <c r="C12" s="2" t="s">
        <v>77</v>
      </c>
      <c r="L12" s="2" t="s">
        <v>78</v>
      </c>
      <c r="M12" s="2" t="s">
        <v>122</v>
      </c>
    </row>
    <row r="13" spans="2:16" x14ac:dyDescent="0.25">
      <c r="B13" s="2" t="s">
        <v>79</v>
      </c>
      <c r="C13" s="2" t="s">
        <v>80</v>
      </c>
      <c r="L13" s="2" t="s">
        <v>105</v>
      </c>
      <c r="M13" s="2" t="s">
        <v>115</v>
      </c>
    </row>
    <row r="14" spans="2:16" x14ac:dyDescent="0.25">
      <c r="B14" s="2" t="s">
        <v>66</v>
      </c>
      <c r="C14" s="2" t="s">
        <v>81</v>
      </c>
      <c r="L14" s="2" t="s">
        <v>106</v>
      </c>
      <c r="M14" s="2" t="s">
        <v>21</v>
      </c>
    </row>
    <row r="15" spans="2:16" x14ac:dyDescent="0.25">
      <c r="B15" s="2" t="s">
        <v>80</v>
      </c>
      <c r="C15" s="2" t="s">
        <v>82</v>
      </c>
      <c r="L15" s="2" t="s">
        <v>107</v>
      </c>
      <c r="M15" s="2" t="s">
        <v>121</v>
      </c>
    </row>
    <row r="16" spans="2:16" x14ac:dyDescent="0.25">
      <c r="B16" s="2" t="s">
        <v>83</v>
      </c>
      <c r="C16" s="2" t="s">
        <v>84</v>
      </c>
      <c r="L16" s="2" t="s">
        <v>108</v>
      </c>
      <c r="M16" s="2" t="s">
        <v>122</v>
      </c>
    </row>
    <row r="17" spans="2:13" x14ac:dyDescent="0.25">
      <c r="B17" s="2" t="s">
        <v>81</v>
      </c>
      <c r="C17" s="2" t="s">
        <v>85</v>
      </c>
      <c r="L17" s="2" t="s">
        <v>109</v>
      </c>
      <c r="M17" s="2" t="s">
        <v>122</v>
      </c>
    </row>
    <row r="18" spans="2:13" x14ac:dyDescent="0.25">
      <c r="B18" s="2" t="s">
        <v>86</v>
      </c>
      <c r="C18" s="2" t="s">
        <v>86</v>
      </c>
      <c r="L18" s="2" t="s">
        <v>87</v>
      </c>
      <c r="M18" s="2" t="s">
        <v>21</v>
      </c>
    </row>
    <row r="19" spans="2:13" x14ac:dyDescent="0.25">
      <c r="B19" s="2" t="s">
        <v>85</v>
      </c>
      <c r="C19" s="2" t="s">
        <v>65</v>
      </c>
      <c r="L19" s="2" t="s">
        <v>88</v>
      </c>
      <c r="M19" s="2" t="s">
        <v>121</v>
      </c>
    </row>
    <row r="20" spans="2:13" x14ac:dyDescent="0.25">
      <c r="B20" s="2" t="s">
        <v>75</v>
      </c>
      <c r="C20" s="2" t="s">
        <v>83</v>
      </c>
      <c r="L20" s="2" t="s">
        <v>89</v>
      </c>
      <c r="M20" s="2" t="s">
        <v>121</v>
      </c>
    </row>
    <row r="21" spans="2:13" x14ac:dyDescent="0.25">
      <c r="B21" s="2" t="s">
        <v>82</v>
      </c>
      <c r="C21" s="2" t="s">
        <v>72</v>
      </c>
      <c r="L21" s="2" t="s">
        <v>90</v>
      </c>
      <c r="M21" s="2" t="s">
        <v>122</v>
      </c>
    </row>
    <row r="22" spans="2:13" x14ac:dyDescent="0.25">
      <c r="B22" s="2" t="s">
        <v>84</v>
      </c>
      <c r="C22" s="2" t="s">
        <v>79</v>
      </c>
      <c r="L22" s="2" t="s">
        <v>91</v>
      </c>
      <c r="M22" s="2" t="s">
        <v>122</v>
      </c>
    </row>
    <row r="23" spans="2:13" x14ac:dyDescent="0.25">
      <c r="B23" s="2" t="s">
        <v>73</v>
      </c>
      <c r="C23" s="2" t="s">
        <v>60</v>
      </c>
      <c r="L23" s="2" t="s">
        <v>92</v>
      </c>
      <c r="M23" s="2" t="s">
        <v>121</v>
      </c>
    </row>
    <row r="24" spans="2:13" x14ac:dyDescent="0.25">
      <c r="L24" s="2" t="s">
        <v>93</v>
      </c>
      <c r="M24" s="2" t="s">
        <v>121</v>
      </c>
    </row>
    <row r="25" spans="2:13" x14ac:dyDescent="0.25">
      <c r="B25" s="23" t="s">
        <v>112</v>
      </c>
      <c r="D25" s="23" t="s">
        <v>125</v>
      </c>
      <c r="F25" s="23" t="s">
        <v>138</v>
      </c>
      <c r="L25" s="2" t="s">
        <v>94</v>
      </c>
      <c r="M25" s="2" t="s">
        <v>122</v>
      </c>
    </row>
    <row r="26" spans="2:13" x14ac:dyDescent="0.25">
      <c r="B26" s="2" t="s">
        <v>98</v>
      </c>
      <c r="D26" s="2" t="s">
        <v>126</v>
      </c>
      <c r="F26" s="2" t="s">
        <v>30</v>
      </c>
      <c r="L26" s="2" t="s">
        <v>95</v>
      </c>
      <c r="M26" s="2" t="s">
        <v>122</v>
      </c>
    </row>
    <row r="27" spans="2:13" x14ac:dyDescent="0.25">
      <c r="B27" s="2" t="s">
        <v>113</v>
      </c>
      <c r="D27" s="2" t="s">
        <v>21</v>
      </c>
      <c r="F27" s="2" t="s">
        <v>139</v>
      </c>
      <c r="L27" s="2" t="s">
        <v>96</v>
      </c>
      <c r="M27" s="2" t="s">
        <v>122</v>
      </c>
    </row>
    <row r="28" spans="2:13" x14ac:dyDescent="0.25">
      <c r="D28" s="2" t="s">
        <v>127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Corrupción</vt:lpstr>
      <vt:lpstr>Matriz de calificación</vt:lpstr>
      <vt:lpstr>Control de Cambios</vt:lpstr>
      <vt:lpstr>No Eliminar</vt:lpstr>
      <vt:lpstr>Corrupción!Área_de_impresión</vt:lpstr>
      <vt:lpstr>Corrupción!Títulos_a_imprimir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PAOLA YATE VIRGUES</dc:creator>
  <cp:lastModifiedBy>Yenny Adriana Pereira Oviedo</cp:lastModifiedBy>
  <cp:lastPrinted>2020-04-06T19:39:22Z</cp:lastPrinted>
  <dcterms:created xsi:type="dcterms:W3CDTF">2014-12-15T18:53:48Z</dcterms:created>
  <dcterms:modified xsi:type="dcterms:W3CDTF">2021-01-15T01:33:07Z</dcterms:modified>
</cp:coreProperties>
</file>