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8060" windowHeight="7050"/>
  </bookViews>
  <sheets>
    <sheet name="EJECUCION DICIEMBRE 2016" sheetId="2" r:id="rId1"/>
  </sheets>
  <calcPr calcId="145621"/>
</workbook>
</file>

<file path=xl/calcChain.xml><?xml version="1.0" encoding="utf-8"?>
<calcChain xmlns="http://schemas.openxmlformats.org/spreadsheetml/2006/main">
  <c r="G46" i="2" l="1"/>
  <c r="G47" i="2" s="1"/>
  <c r="G48" i="2" s="1"/>
  <c r="G44" i="2"/>
  <c r="G40" i="2"/>
  <c r="G35" i="2"/>
  <c r="G28" i="2"/>
  <c r="G26" i="2"/>
  <c r="L21" i="2"/>
  <c r="K21" i="2"/>
  <c r="J21" i="2"/>
  <c r="I21" i="2"/>
  <c r="H21" i="2"/>
  <c r="G21" i="2"/>
  <c r="O16" i="2"/>
  <c r="N16" i="2"/>
  <c r="M16" i="2"/>
  <c r="O15" i="2"/>
  <c r="N15" i="2"/>
  <c r="M15" i="2"/>
  <c r="O14" i="2"/>
  <c r="N14" i="2"/>
  <c r="M14" i="2"/>
  <c r="O13" i="2"/>
  <c r="N13" i="2"/>
  <c r="M13" i="2"/>
  <c r="O12" i="2"/>
  <c r="N12" i="2"/>
  <c r="M12" i="2"/>
  <c r="O10" i="2"/>
  <c r="N10" i="2"/>
  <c r="M10" i="2"/>
  <c r="O9" i="2"/>
  <c r="N9" i="2"/>
  <c r="M9" i="2"/>
  <c r="L17" i="2"/>
  <c r="K17" i="2"/>
  <c r="J17" i="2"/>
  <c r="I17" i="2"/>
  <c r="H17" i="2"/>
  <c r="G17" i="2"/>
  <c r="O19" i="2"/>
  <c r="N19" i="2"/>
  <c r="M19" i="2"/>
  <c r="M8" i="2" l="1"/>
  <c r="N8" i="2"/>
  <c r="K44" i="2" l="1"/>
  <c r="N45" i="2"/>
  <c r="M45" i="2"/>
  <c r="I44" i="2" l="1"/>
  <c r="I40" i="2"/>
  <c r="I35" i="2"/>
  <c r="I28" i="2"/>
  <c r="I26" i="2"/>
  <c r="I46" i="2"/>
  <c r="I47" i="2" l="1"/>
  <c r="I48" i="2" s="1"/>
  <c r="M18" i="2"/>
  <c r="M20" i="2"/>
  <c r="M30" i="2" l="1"/>
  <c r="N30" i="2"/>
  <c r="O30" i="2"/>
  <c r="M31" i="2"/>
  <c r="N31" i="2"/>
  <c r="O31" i="2"/>
  <c r="M36" i="2" l="1"/>
  <c r="N36" i="2"/>
  <c r="O36" i="2"/>
  <c r="M37" i="2"/>
  <c r="N37" i="2"/>
  <c r="O37" i="2"/>
  <c r="M38" i="2"/>
  <c r="N38" i="2"/>
  <c r="O38" i="2"/>
  <c r="M39" i="2"/>
  <c r="N39" i="2"/>
  <c r="O39" i="2"/>
  <c r="H35" i="2"/>
  <c r="J35" i="2"/>
  <c r="K35" i="2"/>
  <c r="L35" i="2"/>
  <c r="O20" i="2"/>
  <c r="N20" i="2"/>
  <c r="O45" i="2"/>
  <c r="O43" i="2"/>
  <c r="N43" i="2"/>
  <c r="M43" i="2"/>
  <c r="O42" i="2"/>
  <c r="N42" i="2"/>
  <c r="M42" i="2"/>
  <c r="O41" i="2"/>
  <c r="N41" i="2"/>
  <c r="M41" i="2"/>
  <c r="O34" i="2"/>
  <c r="N34" i="2"/>
  <c r="M34" i="2"/>
  <c r="O33" i="2"/>
  <c r="N33" i="2"/>
  <c r="M33" i="2"/>
  <c r="O32" i="2"/>
  <c r="N32" i="2"/>
  <c r="M32" i="2"/>
  <c r="O29" i="2"/>
  <c r="N29" i="2"/>
  <c r="M29" i="2"/>
  <c r="O27" i="2"/>
  <c r="N27" i="2"/>
  <c r="M27" i="2"/>
  <c r="O25" i="2"/>
  <c r="N25" i="2"/>
  <c r="M25" i="2"/>
  <c r="O24" i="2"/>
  <c r="N24" i="2"/>
  <c r="M24" i="2"/>
  <c r="O23" i="2"/>
  <c r="N23" i="2"/>
  <c r="M23" i="2"/>
  <c r="O22" i="2"/>
  <c r="N22" i="2"/>
  <c r="M22" i="2"/>
  <c r="O18" i="2"/>
  <c r="N18" i="2"/>
  <c r="O8" i="2"/>
  <c r="H40" i="2" l="1"/>
  <c r="H46" i="2" l="1"/>
  <c r="H44" i="2"/>
  <c r="H28" i="2"/>
  <c r="H26" i="2"/>
  <c r="H47" i="2" l="1"/>
  <c r="H48" i="2" s="1"/>
  <c r="L44" i="2"/>
  <c r="L26" i="2"/>
  <c r="O26" i="2" s="1"/>
  <c r="J40" i="2"/>
  <c r="K40" i="2"/>
  <c r="N40" i="2" s="1"/>
  <c r="L40" i="2"/>
  <c r="O40" i="2" s="1"/>
  <c r="J44" i="2"/>
  <c r="N44" i="2"/>
  <c r="N35" i="2"/>
  <c r="O35" i="2"/>
  <c r="J28" i="2"/>
  <c r="K28" i="2"/>
  <c r="N28" i="2" s="1"/>
  <c r="L28" i="2"/>
  <c r="O28" i="2" s="1"/>
  <c r="J26" i="2"/>
  <c r="K26" i="2"/>
  <c r="N26" i="2" s="1"/>
  <c r="O17" i="2" l="1"/>
  <c r="O21" i="2"/>
  <c r="N21" i="2"/>
  <c r="O44" i="2"/>
  <c r="N17" i="2"/>
  <c r="M40" i="2"/>
  <c r="M28" i="2"/>
  <c r="L46" i="2"/>
  <c r="K46" i="2"/>
  <c r="J46" i="2"/>
  <c r="N46" i="2" l="1"/>
  <c r="O46" i="2"/>
  <c r="M44" i="2"/>
  <c r="J47" i="2"/>
  <c r="J48" i="2" s="1"/>
  <c r="M48" i="2" s="1"/>
  <c r="M46" i="2"/>
  <c r="M35" i="2"/>
  <c r="M21" i="2"/>
  <c r="M17" i="2"/>
  <c r="K47" i="2"/>
  <c r="L47" i="2"/>
  <c r="M26" i="2"/>
  <c r="L48" i="2" l="1"/>
  <c r="O48" i="2" s="1"/>
  <c r="O47" i="2"/>
  <c r="K48" i="2"/>
  <c r="N48" i="2" s="1"/>
  <c r="N47" i="2"/>
  <c r="M47" i="2"/>
</calcChain>
</file>

<file path=xl/sharedStrings.xml><?xml version="1.0" encoding="utf-8"?>
<sst xmlns="http://schemas.openxmlformats.org/spreadsheetml/2006/main" count="129" uniqueCount="66">
  <si>
    <t/>
  </si>
  <si>
    <t>CTA</t>
  </si>
  <si>
    <t>SUB
CTA</t>
  </si>
  <si>
    <t>OBJ</t>
  </si>
  <si>
    <t>ORD</t>
  </si>
  <si>
    <t>DESCRIPCION</t>
  </si>
  <si>
    <t>APR. VIGENTE</t>
  </si>
  <si>
    <t>COMPROMISO</t>
  </si>
  <si>
    <t>OBLIGACION</t>
  </si>
  <si>
    <t>PAGOS</t>
  </si>
  <si>
    <t>SUELDOS DE PERSONAL DE NOMINA</t>
  </si>
  <si>
    <t>PRIMA TECNICA</t>
  </si>
  <si>
    <t>OTROS</t>
  </si>
  <si>
    <t>HORAS EXTRAS, DIAS FESTIVOS E INDEMNIZACION POR VACACIONES</t>
  </si>
  <si>
    <t>SERVICIOS PERSONALES INDIRECTOS</t>
  </si>
  <si>
    <t>CONTRIBUCIONES INHERENTES A LA NOMINA SECTOR PRIVADO Y PUBLICO</t>
  </si>
  <si>
    <t>IMPUESTOS Y MULTAS</t>
  </si>
  <si>
    <t>ADQUISICION DE BIENES Y SERVICIOS</t>
  </si>
  <si>
    <t>CENTRO INTERNACIONAL DE FISICA (DECRETO 267 DE 1984)</t>
  </si>
  <si>
    <t>CENTRO INTERNACIONAL DE INVESTIGACIONES MEDICAS. CIDEIM (DECRETO 0578 DE 1990)</t>
  </si>
  <si>
    <t>CUOTA DE AUDITAJE CONTRANAL</t>
  </si>
  <si>
    <t>SENTENCIAS Y CONCILIACIONES</t>
  </si>
  <si>
    <t>ADQUISICIÓN SEDE DEPARTAMENTO ADMINISTRATIVO DE CIENCIA, TECNOLOGIA E INNOVACION-COLCIENCIAS EN BOGOTA</t>
  </si>
  <si>
    <t>APOYO FORTALECIMIENTO DE LA TRANSFERENCIA INTERNACIONAL DE CONOCIMIENTO A LOS ACTORES DEL SNCTI NIVEL NACIONAL</t>
  </si>
  <si>
    <t>CAPACITACION DE RECURSOS HUMANOS PARA LA INVESTIGACION.</t>
  </si>
  <si>
    <t>IMPLANTACION DE UNA ESTRATEGIA PARA EL APROVECHAMIENTO DE JOVENES TALENTOS PARA LA INVESTIGACION.</t>
  </si>
  <si>
    <t>APOYO AL FOMENTO Y DESARROLLO DE LA APROPIACION SOCIAL DE LA CIENCIA, LA TECNOLOGIA Y LA INNOVACION - ASCTI- NIVEL NACIONAL</t>
  </si>
  <si>
    <t>APOYO FINANCIERO Y TECNICO AL FORTALECIMIENTO DE LAS CAPACIDADES INSTITUCIONALES DEL SISTEMA NACIONAL DE CIENCIA TECNOLOGIA E INNOVACION NACIONAL</t>
  </si>
  <si>
    <t>APOYO  A LA INNOVACION Y EL DESARROLLO PRODUCTIVO  DE COLOMBIA</t>
  </si>
  <si>
    <t>ADMINISTRACION SISTEMA NACIONAL DE CIENCIA Y TECNOLOGIA</t>
  </si>
  <si>
    <t>IMPLANTACION Y DESARROLLO DEL SISTEMA DE INFORMACION NACIONAL Y TERRITORIAL.SNCT.</t>
  </si>
  <si>
    <t>APORTES AL FONDO DE INVESTIGACION EN SALUD,ARTICULO 42,LITERAL B, LEY 643 DE 2001</t>
  </si>
  <si>
    <t>DEPARTAMENTO ADMINISTRATIVO DE CIENCIA, TECNOLOGIA E INNOVACION-COLCIENCIA</t>
  </si>
  <si>
    <t>SECCION: 390101</t>
  </si>
  <si>
    <t>CIFRAS EN PESOS</t>
  </si>
  <si>
    <t>RECURSO</t>
  </si>
  <si>
    <t>%EJEC/COMP.</t>
  </si>
  <si>
    <t>%EJEC/OBLI</t>
  </si>
  <si>
    <t>%EJEC./PAGOS</t>
  </si>
  <si>
    <t>SUBTOTAL DEL 1 GASTOS DE PERSONAL</t>
  </si>
  <si>
    <t>SUBTOTAL DEL 2 GASTOS GENERALES</t>
  </si>
  <si>
    <t>SUBTOTAL DEL 2 TRANSFERENCIA</t>
  </si>
  <si>
    <t>SUBTOTAL DE INVERSION 112</t>
  </si>
  <si>
    <t>SUBTOTAL DE INVERSION 310</t>
  </si>
  <si>
    <t>SUBTOTAL DE INVERSION 410</t>
  </si>
  <si>
    <t>SUBTOTAL DE INVERSION 520</t>
  </si>
  <si>
    <t>SUBTOTAL DE INVERSION 630</t>
  </si>
  <si>
    <t>TOTAL DE INVERSION</t>
  </si>
  <si>
    <t>TOTAL FUNCIONAMIENTO, TRASNFERENCIAS E INVERSION</t>
  </si>
  <si>
    <t>APR. BLOQUEADA</t>
  </si>
  <si>
    <t>VIGENCIA 2016</t>
  </si>
  <si>
    <t>CDP</t>
  </si>
  <si>
    <t>10</t>
  </si>
  <si>
    <t>OTROS GASTOS PERSONALES - DISTRIBUCION PREVIO CONCEPTO DGPPN</t>
  </si>
  <si>
    <t>EJECUCION ACUMULADA A DICIEMBRE</t>
  </si>
  <si>
    <t>1</t>
  </si>
  <si>
    <t>0</t>
  </si>
  <si>
    <t>4</t>
  </si>
  <si>
    <t>5</t>
  </si>
  <si>
    <t>8</t>
  </si>
  <si>
    <t>9</t>
  </si>
  <si>
    <t>999</t>
  </si>
  <si>
    <t>2</t>
  </si>
  <si>
    <t>PAGOS PASIVOS EXIGIBLES VIGENCIA EXPIRADAS</t>
  </si>
  <si>
    <t xml:space="preserve">PAGO PASIVOS EXIGIBLES VIGENCIAS EXPIRADAS 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</si>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</sst>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-1240A]&quot;$&quot;\ #,##0.00;\(&quot;$&quot;\ #,##0.00\)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Baskerville Old Face"/>
      <family val="1"/>
    </font>
    <font>
      <b/>
      <sz val="9"/>
      <color rgb="FF000000"/>
      <name val="Baskerville Old Face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5">
    <xf numFmtId="0" fontId="2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10" fontId="7" fillId="0" borderId="1" xfId="1" applyNumberFormat="1" applyFont="1" applyFill="1" applyBorder="1" applyAlignment="1">
      <alignment horizontal="center" vertical="center" wrapText="1" readingOrder="1"/>
    </xf>
    <xf numFmtId="164" fontId="8" fillId="3" borderId="1" xfId="0" applyNumberFormat="1" applyFont="1" applyFill="1" applyBorder="1" applyAlignment="1">
      <alignment horizontal="right" vertical="center" wrapText="1" readingOrder="1"/>
    </xf>
    <xf numFmtId="10" fontId="3" fillId="3" borderId="1" xfId="1" applyNumberFormat="1" applyFont="1" applyFill="1" applyBorder="1" applyAlignment="1">
      <alignment horizontal="center" vertical="center" wrapText="1" readingOrder="1"/>
    </xf>
    <xf numFmtId="164" fontId="8" fillId="4" borderId="1" xfId="0" applyNumberFormat="1" applyFont="1" applyFill="1" applyBorder="1" applyAlignment="1">
      <alignment horizontal="right" vertical="center" wrapText="1" readingOrder="1"/>
    </xf>
    <xf numFmtId="10" fontId="3" fillId="4" borderId="1" xfId="1" applyNumberFormat="1" applyFont="1" applyFill="1" applyBorder="1" applyAlignment="1">
      <alignment horizontal="center" vertical="center" wrapText="1" readingOrder="1"/>
    </xf>
    <xf numFmtId="0" fontId="2" fillId="2" borderId="0" xfId="0" applyFont="1" applyFill="1" applyBorder="1"/>
    <xf numFmtId="164" fontId="9" fillId="0" borderId="1" xfId="0" applyNumberFormat="1" applyFont="1" applyFill="1" applyBorder="1" applyAlignment="1">
      <alignment horizontal="right" vertical="center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left" vertical="center" wrapText="1" readingOrder="1"/>
    </xf>
    <xf numFmtId="164" fontId="10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8" fillId="3" borderId="2" xfId="0" applyNumberFormat="1" applyFont="1" applyFill="1" applyBorder="1" applyAlignment="1">
      <alignment horizontal="center" vertical="center" wrapText="1" readingOrder="1"/>
    </xf>
    <xf numFmtId="0" fontId="8" fillId="3" borderId="3" xfId="0" applyNumberFormat="1" applyFont="1" applyFill="1" applyBorder="1" applyAlignment="1">
      <alignment horizontal="center" vertical="center" wrapText="1" readingOrder="1"/>
    </xf>
    <xf numFmtId="0" fontId="8" fillId="3" borderId="4" xfId="0" applyNumberFormat="1" applyFont="1" applyFill="1" applyBorder="1" applyAlignment="1">
      <alignment horizontal="center" vertical="center" wrapText="1" readingOrder="1"/>
    </xf>
    <xf numFmtId="0" fontId="8" fillId="4" borderId="2" xfId="0" applyNumberFormat="1" applyFont="1" applyFill="1" applyBorder="1" applyAlignment="1">
      <alignment horizontal="center" vertical="center" wrapText="1" readingOrder="1"/>
    </xf>
    <xf numFmtId="0" fontId="8" fillId="4" borderId="3" xfId="0" applyNumberFormat="1" applyFont="1" applyFill="1" applyBorder="1" applyAlignment="1">
      <alignment horizontal="center" vertical="center" wrapText="1" readingOrder="1"/>
    </xf>
    <xf numFmtId="0" fontId="8" fillId="4" borderId="4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6" fillId="0" borderId="5" xfId="0" applyNumberFormat="1" applyFont="1" applyFill="1" applyBorder="1" applyAlignment="1">
      <alignment horizontal="center" vertical="center" wrapText="1" readingOrder="1"/>
    </xf>
  </cellXfs>
  <cellStyles count="4">
    <cellStyle name="Millares 2" xfId="2"/>
    <cellStyle name="Normal" xfId="0" builtinId="0"/>
    <cellStyle name="Normal 2" xfId="3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66675</xdr:rowOff>
    </xdr:from>
    <xdr:to>
      <xdr:col>5</xdr:col>
      <xdr:colOff>1637665</xdr:colOff>
      <xdr:row>4</xdr:row>
      <xdr:rowOff>165735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7175"/>
          <a:ext cx="3304540" cy="6705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showGridLines="0" tabSelected="1" zoomScaleNormal="100" workbookViewId="0">
      <pane ySplit="7" topLeftCell="A8" activePane="bottomLeft" state="frozen"/>
      <selection pane="bottomLeft" activeCell="F23" sqref="F23"/>
    </sheetView>
  </sheetViews>
  <sheetFormatPr baseColWidth="10" defaultRowHeight="15" x14ac:dyDescent="0.25"/>
  <cols>
    <col min="1" max="4" width="5.42578125" customWidth="1"/>
    <col min="5" max="5" width="9.5703125" customWidth="1"/>
    <col min="6" max="6" width="63" customWidth="1"/>
    <col min="7" max="8" width="17.42578125" customWidth="1"/>
    <col min="9" max="9" width="22" customWidth="1"/>
    <col min="10" max="11" width="17.42578125" customWidth="1"/>
    <col min="12" max="12" width="16.42578125" customWidth="1"/>
    <col min="13" max="13" width="12.85546875" bestFit="1" customWidth="1"/>
    <col min="14" max="14" width="13" customWidth="1"/>
    <col min="15" max="15" width="13.28515625" customWidth="1"/>
  </cols>
  <sheetData>
    <row r="1" spans="1:15" x14ac:dyDescent="0.25">
      <c r="A1" s="22" t="s">
        <v>32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x14ac:dyDescent="0.25">
      <c r="A2" s="14"/>
      <c r="B2" s="14"/>
      <c r="C2" s="14"/>
      <c r="D2" s="14"/>
      <c r="E2" s="14"/>
      <c r="F2" s="14"/>
      <c r="G2" s="14"/>
      <c r="H2" s="14"/>
      <c r="I2" s="15"/>
      <c r="J2" s="14"/>
      <c r="K2" s="14"/>
      <c r="L2" s="14"/>
      <c r="M2" s="14"/>
      <c r="N2" s="14"/>
    </row>
    <row r="3" spans="1:15" x14ac:dyDescent="0.25">
      <c r="A3" s="22" t="s">
        <v>54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5" customHeight="1" x14ac:dyDescent="0.25">
      <c r="A4" s="23" t="s">
        <v>50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1:15" ht="15" customHeight="1" x14ac:dyDescent="0.25">
      <c r="A5" s="23" t="s">
        <v>33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</row>
    <row r="6" spans="1:15" ht="15" customHeight="1" x14ac:dyDescent="0.25">
      <c r="A6" s="24" t="s">
        <v>34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</row>
    <row r="7" spans="1:15" ht="24" x14ac:dyDescent="0.25">
      <c r="A7" s="1" t="s">
        <v>1</v>
      </c>
      <c r="B7" s="1" t="s">
        <v>2</v>
      </c>
      <c r="C7" s="1" t="s">
        <v>3</v>
      </c>
      <c r="D7" s="1" t="s">
        <v>4</v>
      </c>
      <c r="E7" s="1" t="s">
        <v>35</v>
      </c>
      <c r="F7" s="1" t="s">
        <v>5</v>
      </c>
      <c r="G7" s="1" t="s">
        <v>6</v>
      </c>
      <c r="H7" s="1" t="s">
        <v>49</v>
      </c>
      <c r="I7" s="1" t="s">
        <v>51</v>
      </c>
      <c r="J7" s="1" t="s">
        <v>7</v>
      </c>
      <c r="K7" s="1" t="s">
        <v>8</v>
      </c>
      <c r="L7" s="1" t="s">
        <v>9</v>
      </c>
      <c r="M7" s="1" t="s">
        <v>36</v>
      </c>
      <c r="N7" s="1" t="s">
        <v>37</v>
      </c>
      <c r="O7" s="1" t="s">
        <v>38</v>
      </c>
    </row>
    <row r="8" spans="1:15" x14ac:dyDescent="0.25">
      <c r="A8" s="11" t="s">
        <v>55</v>
      </c>
      <c r="B8" s="11" t="s">
        <v>56</v>
      </c>
      <c r="C8" s="11" t="s">
        <v>55</v>
      </c>
      <c r="D8" s="11" t="s">
        <v>55</v>
      </c>
      <c r="E8" s="11" t="s">
        <v>52</v>
      </c>
      <c r="F8" s="12" t="s">
        <v>10</v>
      </c>
      <c r="G8" s="8">
        <v>5177262134</v>
      </c>
      <c r="H8" s="8">
        <v>0</v>
      </c>
      <c r="I8" s="8">
        <v>4964536262</v>
      </c>
      <c r="J8" s="8">
        <v>4964536262</v>
      </c>
      <c r="K8" s="8">
        <v>4964536262</v>
      </c>
      <c r="L8" s="8">
        <v>4964536262</v>
      </c>
      <c r="M8" s="2">
        <f t="shared" ref="M8:O8" si="0">J8/$G8</f>
        <v>0.95891151220584503</v>
      </c>
      <c r="N8" s="2">
        <f t="shared" si="0"/>
        <v>0.95891151220584503</v>
      </c>
      <c r="O8" s="2">
        <f t="shared" si="0"/>
        <v>0.95891151220584503</v>
      </c>
    </row>
    <row r="9" spans="1:15" x14ac:dyDescent="0.25">
      <c r="A9" s="11" t="s">
        <v>55</v>
      </c>
      <c r="B9" s="11" t="s">
        <v>56</v>
      </c>
      <c r="C9" s="11" t="s">
        <v>55</v>
      </c>
      <c r="D9" s="11" t="s">
        <v>57</v>
      </c>
      <c r="E9" s="11" t="s">
        <v>52</v>
      </c>
      <c r="F9" s="12" t="s">
        <v>11</v>
      </c>
      <c r="G9" s="8">
        <v>614980187</v>
      </c>
      <c r="H9" s="8">
        <v>0</v>
      </c>
      <c r="I9" s="8">
        <v>582713943</v>
      </c>
      <c r="J9" s="8">
        <v>582713943</v>
      </c>
      <c r="K9" s="8">
        <v>582713943</v>
      </c>
      <c r="L9" s="8">
        <v>582713943</v>
      </c>
      <c r="M9" s="2">
        <f t="shared" ref="M9:M16" si="1">J9/$G9</f>
        <v>0.94753287230699024</v>
      </c>
      <c r="N9" s="2">
        <f t="shared" ref="N9:N16" si="2">K9/$G9</f>
        <v>0.94753287230699024</v>
      </c>
      <c r="O9" s="2">
        <f t="shared" ref="O9:O16" si="3">L9/$G9</f>
        <v>0.94753287230699024</v>
      </c>
    </row>
    <row r="10" spans="1:15" x14ac:dyDescent="0.25">
      <c r="A10" s="11" t="s">
        <v>55</v>
      </c>
      <c r="B10" s="11" t="s">
        <v>56</v>
      </c>
      <c r="C10" s="11" t="s">
        <v>55</v>
      </c>
      <c r="D10" s="11" t="s">
        <v>58</v>
      </c>
      <c r="E10" s="11" t="s">
        <v>52</v>
      </c>
      <c r="F10" s="12" t="s">
        <v>12</v>
      </c>
      <c r="G10" s="8">
        <v>2674914184</v>
      </c>
      <c r="H10" s="8">
        <v>0</v>
      </c>
      <c r="I10" s="8">
        <v>2584129702</v>
      </c>
      <c r="J10" s="8">
        <v>2584129702</v>
      </c>
      <c r="K10" s="8">
        <v>2584129702</v>
      </c>
      <c r="L10" s="8">
        <v>2583593083</v>
      </c>
      <c r="M10" s="2">
        <f t="shared" si="1"/>
        <v>0.9660607870925253</v>
      </c>
      <c r="N10" s="2">
        <f t="shared" si="2"/>
        <v>0.9660607870925253</v>
      </c>
      <c r="O10" s="2">
        <f t="shared" si="3"/>
        <v>0.96586017542310809</v>
      </c>
    </row>
    <row r="11" spans="1:15" x14ac:dyDescent="0.25">
      <c r="A11" s="11" t="s">
        <v>55</v>
      </c>
      <c r="B11" s="11" t="s">
        <v>56</v>
      </c>
      <c r="C11" s="11" t="s">
        <v>55</v>
      </c>
      <c r="D11" s="11" t="s">
        <v>59</v>
      </c>
      <c r="E11" s="11" t="s">
        <v>52</v>
      </c>
      <c r="F11" s="12" t="s">
        <v>53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2">
        <v>0</v>
      </c>
      <c r="N11" s="2">
        <v>0</v>
      </c>
      <c r="O11" s="2">
        <v>0</v>
      </c>
    </row>
    <row r="12" spans="1:15" x14ac:dyDescent="0.25">
      <c r="A12" s="11" t="s">
        <v>55</v>
      </c>
      <c r="B12" s="11" t="s">
        <v>56</v>
      </c>
      <c r="C12" s="11" t="s">
        <v>55</v>
      </c>
      <c r="D12" s="11" t="s">
        <v>60</v>
      </c>
      <c r="E12" s="11" t="s">
        <v>52</v>
      </c>
      <c r="F12" s="12" t="s">
        <v>13</v>
      </c>
      <c r="G12" s="8">
        <v>157620249</v>
      </c>
      <c r="H12" s="8">
        <v>0</v>
      </c>
      <c r="I12" s="8">
        <v>102086556</v>
      </c>
      <c r="J12" s="8">
        <v>102086556</v>
      </c>
      <c r="K12" s="8">
        <v>102086556</v>
      </c>
      <c r="L12" s="8">
        <v>99277008</v>
      </c>
      <c r="M12" s="2">
        <f t="shared" si="1"/>
        <v>0.64767411958599308</v>
      </c>
      <c r="N12" s="2">
        <f t="shared" si="2"/>
        <v>0.64767411958599308</v>
      </c>
      <c r="O12" s="2">
        <f t="shared" si="3"/>
        <v>0.62984932855930209</v>
      </c>
    </row>
    <row r="13" spans="1:15" x14ac:dyDescent="0.25">
      <c r="A13" s="11" t="s">
        <v>55</v>
      </c>
      <c r="B13" s="11" t="s">
        <v>56</v>
      </c>
      <c r="C13" s="11" t="s">
        <v>55</v>
      </c>
      <c r="D13" s="11" t="s">
        <v>61</v>
      </c>
      <c r="E13" s="11" t="s">
        <v>52</v>
      </c>
      <c r="F13" s="12" t="s">
        <v>63</v>
      </c>
      <c r="G13" s="8">
        <v>1811864</v>
      </c>
      <c r="H13" s="8">
        <v>0</v>
      </c>
      <c r="I13" s="8">
        <v>1811864</v>
      </c>
      <c r="J13" s="8">
        <v>1811864</v>
      </c>
      <c r="K13" s="8">
        <v>1811864</v>
      </c>
      <c r="L13" s="8">
        <v>1811864</v>
      </c>
      <c r="M13" s="2">
        <f t="shared" si="1"/>
        <v>1</v>
      </c>
      <c r="N13" s="2">
        <f t="shared" si="2"/>
        <v>1</v>
      </c>
      <c r="O13" s="2">
        <f t="shared" si="3"/>
        <v>1</v>
      </c>
    </row>
    <row r="14" spans="1:15" ht="19.5" customHeight="1" x14ac:dyDescent="0.25">
      <c r="A14" s="11" t="s">
        <v>55</v>
      </c>
      <c r="B14" s="11" t="s">
        <v>56</v>
      </c>
      <c r="C14" s="11" t="s">
        <v>62</v>
      </c>
      <c r="D14" s="11"/>
      <c r="E14" s="11" t="s">
        <v>52</v>
      </c>
      <c r="F14" s="12" t="s">
        <v>14</v>
      </c>
      <c r="G14" s="8">
        <v>6642310711</v>
      </c>
      <c r="H14" s="8">
        <v>0</v>
      </c>
      <c r="I14" s="8">
        <v>6295321780.96</v>
      </c>
      <c r="J14" s="8">
        <v>6295321780.96</v>
      </c>
      <c r="K14" s="8">
        <v>6283940930.96</v>
      </c>
      <c r="L14" s="8">
        <v>6008095477.96</v>
      </c>
      <c r="M14" s="2">
        <f t="shared" si="1"/>
        <v>0.94776081018532166</v>
      </c>
      <c r="N14" s="2">
        <f t="shared" si="2"/>
        <v>0.94604742300800204</v>
      </c>
      <c r="O14" s="2">
        <f t="shared" si="3"/>
        <v>0.9045188849733109</v>
      </c>
    </row>
    <row r="15" spans="1:15" x14ac:dyDescent="0.25">
      <c r="A15" s="11" t="s">
        <v>55</v>
      </c>
      <c r="B15" s="11" t="s">
        <v>56</v>
      </c>
      <c r="C15" s="11" t="s">
        <v>62</v>
      </c>
      <c r="D15" s="11" t="s">
        <v>61</v>
      </c>
      <c r="E15" s="11" t="s">
        <v>52</v>
      </c>
      <c r="F15" s="12" t="s">
        <v>64</v>
      </c>
      <c r="G15" s="8">
        <v>125041939</v>
      </c>
      <c r="H15" s="8">
        <v>0</v>
      </c>
      <c r="I15" s="8">
        <v>124538623</v>
      </c>
      <c r="J15" s="8">
        <v>124538623</v>
      </c>
      <c r="K15" s="8">
        <v>124538623</v>
      </c>
      <c r="L15" s="8">
        <v>124538623</v>
      </c>
      <c r="M15" s="2">
        <f t="shared" si="1"/>
        <v>0.99597482249535496</v>
      </c>
      <c r="N15" s="2">
        <f t="shared" si="2"/>
        <v>0.99597482249535496</v>
      </c>
      <c r="O15" s="2">
        <f t="shared" si="3"/>
        <v>0.99597482249535496</v>
      </c>
    </row>
    <row r="16" spans="1:15" x14ac:dyDescent="0.25">
      <c r="A16" s="11" t="s">
        <v>55</v>
      </c>
      <c r="B16" s="11" t="s">
        <v>56</v>
      </c>
      <c r="C16" s="11" t="s">
        <v>58</v>
      </c>
      <c r="D16" s="11"/>
      <c r="E16" s="11" t="s">
        <v>52</v>
      </c>
      <c r="F16" s="12" t="s">
        <v>15</v>
      </c>
      <c r="G16" s="8">
        <v>2744687151</v>
      </c>
      <c r="H16" s="8">
        <v>0</v>
      </c>
      <c r="I16" s="8">
        <v>2536747890</v>
      </c>
      <c r="J16" s="8">
        <v>2536747890</v>
      </c>
      <c r="K16" s="8">
        <v>2536747890</v>
      </c>
      <c r="L16" s="8">
        <v>2536649320</v>
      </c>
      <c r="M16" s="2">
        <f t="shared" si="1"/>
        <v>0.92423935787208411</v>
      </c>
      <c r="N16" s="2">
        <f t="shared" si="2"/>
        <v>0.92423935787208411</v>
      </c>
      <c r="O16" s="2">
        <f t="shared" si="3"/>
        <v>0.92420344485374095</v>
      </c>
    </row>
    <row r="17" spans="1:15" x14ac:dyDescent="0.25">
      <c r="A17" s="16" t="s">
        <v>39</v>
      </c>
      <c r="B17" s="17"/>
      <c r="C17" s="17"/>
      <c r="D17" s="17"/>
      <c r="E17" s="17"/>
      <c r="F17" s="18"/>
      <c r="G17" s="3">
        <f>SUM(G8:G16)</f>
        <v>18138628419</v>
      </c>
      <c r="H17" s="3">
        <f t="shared" ref="H17:L17" si="4">SUM(H8:H16)</f>
        <v>0</v>
      </c>
      <c r="I17" s="3">
        <f t="shared" si="4"/>
        <v>17191886620.959999</v>
      </c>
      <c r="J17" s="3">
        <f t="shared" si="4"/>
        <v>17191886620.959999</v>
      </c>
      <c r="K17" s="3">
        <f t="shared" si="4"/>
        <v>17180505770.959999</v>
      </c>
      <c r="L17" s="3">
        <f t="shared" si="4"/>
        <v>16901215580.959999</v>
      </c>
      <c r="M17" s="4">
        <f>J17/G17</f>
        <v>0.94780521568828768</v>
      </c>
      <c r="N17" s="4">
        <f t="shared" ref="N17:N47" si="5">K17/$G17</f>
        <v>0.94717777850080553</v>
      </c>
      <c r="O17" s="4">
        <f t="shared" ref="O17:O47" si="6">L17/$G17</f>
        <v>0.93178024217399891</v>
      </c>
    </row>
    <row r="18" spans="1:15" x14ac:dyDescent="0.25">
      <c r="A18" s="10" t="s">
        <v>62</v>
      </c>
      <c r="B18" s="10" t="s">
        <v>56</v>
      </c>
      <c r="C18" s="10" t="s">
        <v>65</v>
      </c>
      <c r="D18" s="10"/>
      <c r="E18" s="10">
        <v>10</v>
      </c>
      <c r="F18" s="9" t="s">
        <v>16</v>
      </c>
      <c r="G18" s="8">
        <v>97157350</v>
      </c>
      <c r="H18" s="8">
        <v>0</v>
      </c>
      <c r="I18" s="8">
        <v>96880000</v>
      </c>
      <c r="J18" s="8">
        <v>96880000</v>
      </c>
      <c r="K18" s="8">
        <v>96880000</v>
      </c>
      <c r="L18" s="8">
        <v>96880000</v>
      </c>
      <c r="M18" s="2">
        <f>J18/$G18</f>
        <v>0.99714535235882829</v>
      </c>
      <c r="N18" s="2">
        <f t="shared" si="5"/>
        <v>0.99714535235882829</v>
      </c>
      <c r="O18" s="2">
        <f t="shared" si="6"/>
        <v>0.99714535235882829</v>
      </c>
    </row>
    <row r="19" spans="1:15" x14ac:dyDescent="0.25">
      <c r="A19" s="10" t="s">
        <v>62</v>
      </c>
      <c r="B19" s="10" t="s">
        <v>56</v>
      </c>
      <c r="C19" s="10" t="s">
        <v>57</v>
      </c>
      <c r="D19" s="10"/>
      <c r="E19" s="10">
        <v>10</v>
      </c>
      <c r="F19" s="9" t="s">
        <v>17</v>
      </c>
      <c r="G19" s="8">
        <v>2691536470</v>
      </c>
      <c r="H19" s="8">
        <v>0</v>
      </c>
      <c r="I19" s="8">
        <v>2599637979.8699999</v>
      </c>
      <c r="J19" s="8">
        <v>2599637979.8699999</v>
      </c>
      <c r="K19" s="8">
        <v>2599637979.8699999</v>
      </c>
      <c r="L19" s="8">
        <v>2532360588.0700002</v>
      </c>
      <c r="M19" s="2">
        <f>J19/$G19</f>
        <v>0.96585649455086142</v>
      </c>
      <c r="N19" s="2">
        <f t="shared" ref="N19" si="7">K19/$G19</f>
        <v>0.96585649455086142</v>
      </c>
      <c r="O19" s="2">
        <f t="shared" ref="O19" si="8">L19/$G19</f>
        <v>0.94086058884797508</v>
      </c>
    </row>
    <row r="20" spans="1:15" x14ac:dyDescent="0.25">
      <c r="A20" s="10" t="s">
        <v>62</v>
      </c>
      <c r="B20" s="10" t="s">
        <v>56</v>
      </c>
      <c r="C20" s="10" t="s">
        <v>57</v>
      </c>
      <c r="D20" s="10" t="s">
        <v>61</v>
      </c>
      <c r="E20" s="10">
        <v>10</v>
      </c>
      <c r="F20" s="9" t="s">
        <v>63</v>
      </c>
      <c r="G20" s="8">
        <v>32543530</v>
      </c>
      <c r="H20" s="8">
        <v>0</v>
      </c>
      <c r="I20" s="8">
        <v>32543530</v>
      </c>
      <c r="J20" s="8">
        <v>32543530</v>
      </c>
      <c r="K20" s="8">
        <v>32543530</v>
      </c>
      <c r="L20" s="8">
        <v>32543530</v>
      </c>
      <c r="M20" s="2">
        <f>J20/$G20</f>
        <v>1</v>
      </c>
      <c r="N20" s="2">
        <f t="shared" si="5"/>
        <v>1</v>
      </c>
      <c r="O20" s="2">
        <f t="shared" si="6"/>
        <v>1</v>
      </c>
    </row>
    <row r="21" spans="1:15" x14ac:dyDescent="0.25">
      <c r="A21" s="16" t="s">
        <v>40</v>
      </c>
      <c r="B21" s="17"/>
      <c r="C21" s="17"/>
      <c r="D21" s="17"/>
      <c r="E21" s="17"/>
      <c r="F21" s="18"/>
      <c r="G21" s="3">
        <f>SUM(G18:G20)</f>
        <v>2821237350</v>
      </c>
      <c r="H21" s="3">
        <f t="shared" ref="H21:L21" si="9">SUM(H18:H20)</f>
        <v>0</v>
      </c>
      <c r="I21" s="3">
        <f t="shared" si="9"/>
        <v>2729061509.8699999</v>
      </c>
      <c r="J21" s="3">
        <f t="shared" si="9"/>
        <v>2729061509.8699999</v>
      </c>
      <c r="K21" s="3">
        <f t="shared" si="9"/>
        <v>2729061509.8699999</v>
      </c>
      <c r="L21" s="3">
        <f t="shared" si="9"/>
        <v>2661784118.0700002</v>
      </c>
      <c r="M21" s="4">
        <f>J21/G21</f>
        <v>0.9673278676358088</v>
      </c>
      <c r="N21" s="4">
        <f t="shared" si="5"/>
        <v>0.9673278676358088</v>
      </c>
      <c r="O21" s="4">
        <f t="shared" si="6"/>
        <v>0.9434810999046217</v>
      </c>
    </row>
    <row r="22" spans="1:15" x14ac:dyDescent="0.25">
      <c r="A22" s="10">
        <v>3</v>
      </c>
      <c r="B22" s="10">
        <v>1</v>
      </c>
      <c r="C22" s="10">
        <v>1</v>
      </c>
      <c r="D22" s="10">
        <v>3</v>
      </c>
      <c r="E22" s="10">
        <v>10</v>
      </c>
      <c r="F22" s="9" t="s">
        <v>18</v>
      </c>
      <c r="G22" s="8">
        <v>63000000</v>
      </c>
      <c r="H22" s="8">
        <v>0</v>
      </c>
      <c r="I22" s="8">
        <v>63000000</v>
      </c>
      <c r="J22" s="8">
        <v>63000000</v>
      </c>
      <c r="K22" s="8">
        <v>63000000</v>
      </c>
      <c r="L22" s="8">
        <v>63000000</v>
      </c>
      <c r="M22" s="2">
        <f>J22/$G22</f>
        <v>1</v>
      </c>
      <c r="N22" s="2">
        <f t="shared" si="5"/>
        <v>1</v>
      </c>
      <c r="O22" s="2">
        <f t="shared" si="6"/>
        <v>1</v>
      </c>
    </row>
    <row r="23" spans="1:15" ht="22.5" x14ac:dyDescent="0.25">
      <c r="A23" s="10">
        <v>3</v>
      </c>
      <c r="B23" s="10">
        <v>1</v>
      </c>
      <c r="C23" s="10">
        <v>1</v>
      </c>
      <c r="D23" s="10">
        <v>4</v>
      </c>
      <c r="E23" s="10">
        <v>10</v>
      </c>
      <c r="F23" s="9" t="s">
        <v>19</v>
      </c>
      <c r="G23" s="8">
        <v>70000000</v>
      </c>
      <c r="H23" s="8">
        <v>0</v>
      </c>
      <c r="I23" s="8">
        <v>70000000</v>
      </c>
      <c r="J23" s="8">
        <v>70000000</v>
      </c>
      <c r="K23" s="8">
        <v>70000000</v>
      </c>
      <c r="L23" s="8">
        <v>70000000</v>
      </c>
      <c r="M23" s="2">
        <f>J23/$G23</f>
        <v>1</v>
      </c>
      <c r="N23" s="2">
        <f t="shared" si="5"/>
        <v>1</v>
      </c>
      <c r="O23" s="2">
        <f t="shared" si="6"/>
        <v>1</v>
      </c>
    </row>
    <row r="24" spans="1:15" x14ac:dyDescent="0.25">
      <c r="A24" s="10">
        <v>3</v>
      </c>
      <c r="B24" s="10">
        <v>2</v>
      </c>
      <c r="C24" s="10">
        <v>1</v>
      </c>
      <c r="D24" s="10">
        <v>1</v>
      </c>
      <c r="E24" s="10">
        <v>11</v>
      </c>
      <c r="F24" s="9" t="s">
        <v>20</v>
      </c>
      <c r="G24" s="8">
        <v>573000000</v>
      </c>
      <c r="H24" s="8">
        <v>0</v>
      </c>
      <c r="I24" s="8">
        <v>456243239</v>
      </c>
      <c r="J24" s="8">
        <v>456243239</v>
      </c>
      <c r="K24" s="8">
        <v>456243239</v>
      </c>
      <c r="L24" s="8">
        <v>456243239</v>
      </c>
      <c r="M24" s="2">
        <f>J24/$G24</f>
        <v>0.79623601919720766</v>
      </c>
      <c r="N24" s="2">
        <f t="shared" si="5"/>
        <v>0.79623601919720766</v>
      </c>
      <c r="O24" s="2">
        <f t="shared" si="6"/>
        <v>0.79623601919720766</v>
      </c>
    </row>
    <row r="25" spans="1:15" x14ac:dyDescent="0.25">
      <c r="A25" s="10">
        <v>3</v>
      </c>
      <c r="B25" s="10">
        <v>6</v>
      </c>
      <c r="C25" s="10">
        <v>1</v>
      </c>
      <c r="D25" s="10">
        <v>1</v>
      </c>
      <c r="E25" s="10">
        <v>10</v>
      </c>
      <c r="F25" s="9" t="s">
        <v>21</v>
      </c>
      <c r="G25" s="8">
        <v>207000000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2">
        <f>J25/$G25</f>
        <v>0</v>
      </c>
      <c r="N25" s="2">
        <f t="shared" si="5"/>
        <v>0</v>
      </c>
      <c r="O25" s="2">
        <f t="shared" si="6"/>
        <v>0</v>
      </c>
    </row>
    <row r="26" spans="1:15" x14ac:dyDescent="0.25">
      <c r="A26" s="16" t="s">
        <v>41</v>
      </c>
      <c r="B26" s="17"/>
      <c r="C26" s="17"/>
      <c r="D26" s="17"/>
      <c r="E26" s="17"/>
      <c r="F26" s="18"/>
      <c r="G26" s="3">
        <f>SUM(G22:G25)</f>
        <v>913000000</v>
      </c>
      <c r="H26" s="3">
        <f>SUM(H22:H25)</f>
        <v>0</v>
      </c>
      <c r="I26" s="3">
        <f>SUM(I22:I25)</f>
        <v>589243239</v>
      </c>
      <c r="J26" s="3">
        <f t="shared" ref="J26:K26" si="10">SUM(J22:J25)</f>
        <v>589243239</v>
      </c>
      <c r="K26" s="3">
        <f t="shared" si="10"/>
        <v>589243239</v>
      </c>
      <c r="L26" s="3">
        <f>SUM(L22:L25)</f>
        <v>589243239</v>
      </c>
      <c r="M26" s="4">
        <f>J26/G26</f>
        <v>0.64539237568455643</v>
      </c>
      <c r="N26" s="4">
        <f t="shared" si="5"/>
        <v>0.64539237568455643</v>
      </c>
      <c r="O26" s="4">
        <f t="shared" si="6"/>
        <v>0.64539237568455643</v>
      </c>
    </row>
    <row r="27" spans="1:15" ht="22.5" x14ac:dyDescent="0.25">
      <c r="A27" s="10">
        <v>112</v>
      </c>
      <c r="B27" s="10">
        <v>1000</v>
      </c>
      <c r="C27" s="10">
        <v>2</v>
      </c>
      <c r="D27" s="10" t="s">
        <v>0</v>
      </c>
      <c r="E27" s="11">
        <v>11</v>
      </c>
      <c r="F27" s="12" t="s">
        <v>22</v>
      </c>
      <c r="G27" s="13">
        <v>5063842750</v>
      </c>
      <c r="H27" s="8">
        <v>0</v>
      </c>
      <c r="I27" s="8">
        <v>4953236251.1899996</v>
      </c>
      <c r="J27" s="8">
        <v>4953236251.1899996</v>
      </c>
      <c r="K27" s="8">
        <v>4334991946.9700003</v>
      </c>
      <c r="L27" s="8">
        <v>4310672175.3500004</v>
      </c>
      <c r="M27" s="2">
        <f>J27/$G27</f>
        <v>0.97815759606476715</v>
      </c>
      <c r="N27" s="2">
        <f t="shared" si="5"/>
        <v>0.85606764684191672</v>
      </c>
      <c r="O27" s="2">
        <f t="shared" si="6"/>
        <v>0.85126501516067032</v>
      </c>
    </row>
    <row r="28" spans="1:15" x14ac:dyDescent="0.25">
      <c r="A28" s="16" t="s">
        <v>42</v>
      </c>
      <c r="B28" s="17"/>
      <c r="C28" s="17"/>
      <c r="D28" s="17"/>
      <c r="E28" s="17"/>
      <c r="F28" s="18"/>
      <c r="G28" s="3">
        <f>SUM(G27)</f>
        <v>5063842750</v>
      </c>
      <c r="H28" s="3">
        <f>SUM(H27)</f>
        <v>0</v>
      </c>
      <c r="I28" s="3">
        <f>SUM(I27)</f>
        <v>4953236251.1899996</v>
      </c>
      <c r="J28" s="3">
        <f t="shared" ref="J28:L28" si="11">SUM(J27)</f>
        <v>4953236251.1899996</v>
      </c>
      <c r="K28" s="3">
        <f t="shared" si="11"/>
        <v>4334991946.9700003</v>
      </c>
      <c r="L28" s="3">
        <f t="shared" si="11"/>
        <v>4310672175.3500004</v>
      </c>
      <c r="M28" s="4">
        <f>J28/G28</f>
        <v>0.97815759606476715</v>
      </c>
      <c r="N28" s="4">
        <f t="shared" si="5"/>
        <v>0.85606764684191672</v>
      </c>
      <c r="O28" s="4">
        <f t="shared" si="6"/>
        <v>0.85126501516067032</v>
      </c>
    </row>
    <row r="29" spans="1:15" ht="22.5" x14ac:dyDescent="0.25">
      <c r="A29" s="10">
        <v>310</v>
      </c>
      <c r="B29" s="10">
        <v>1000</v>
      </c>
      <c r="C29" s="10">
        <v>1</v>
      </c>
      <c r="D29" s="10" t="s">
        <v>0</v>
      </c>
      <c r="E29" s="10">
        <v>11</v>
      </c>
      <c r="F29" s="9" t="s">
        <v>23</v>
      </c>
      <c r="G29" s="8">
        <v>3635000000</v>
      </c>
      <c r="H29" s="8">
        <v>0</v>
      </c>
      <c r="I29" s="8">
        <v>3635000000</v>
      </c>
      <c r="J29" s="8">
        <v>3635000000</v>
      </c>
      <c r="K29" s="8">
        <v>3635000000</v>
      </c>
      <c r="L29" s="8">
        <v>3614224655</v>
      </c>
      <c r="M29" s="2">
        <f t="shared" ref="M29:M34" si="12">J29/$G29</f>
        <v>1</v>
      </c>
      <c r="N29" s="2">
        <f t="shared" si="5"/>
        <v>1</v>
      </c>
      <c r="O29" s="2">
        <f t="shared" si="6"/>
        <v>0.99428463686382396</v>
      </c>
    </row>
    <row r="30" spans="1:15" x14ac:dyDescent="0.25">
      <c r="A30" s="10">
        <v>310</v>
      </c>
      <c r="B30" s="10">
        <v>1000</v>
      </c>
      <c r="C30" s="10">
        <v>2</v>
      </c>
      <c r="D30" s="10" t="s">
        <v>0</v>
      </c>
      <c r="E30" s="10">
        <v>11</v>
      </c>
      <c r="F30" s="9" t="s">
        <v>24</v>
      </c>
      <c r="G30" s="8">
        <v>187515005751</v>
      </c>
      <c r="H30" s="8">
        <v>0</v>
      </c>
      <c r="I30" s="8">
        <v>187515005751</v>
      </c>
      <c r="J30" s="8">
        <v>187515005751</v>
      </c>
      <c r="K30" s="8">
        <v>187515005751</v>
      </c>
      <c r="L30" s="8">
        <v>131834618810</v>
      </c>
      <c r="M30" s="2">
        <f t="shared" si="12"/>
        <v>1</v>
      </c>
      <c r="N30" s="2">
        <f t="shared" si="5"/>
        <v>1</v>
      </c>
      <c r="O30" s="2">
        <f t="shared" si="6"/>
        <v>0.70306170048631933</v>
      </c>
    </row>
    <row r="31" spans="1:15" ht="22.5" x14ac:dyDescent="0.25">
      <c r="A31" s="10">
        <v>310</v>
      </c>
      <c r="B31" s="10">
        <v>1000</v>
      </c>
      <c r="C31" s="10">
        <v>4</v>
      </c>
      <c r="D31" s="10" t="s">
        <v>0</v>
      </c>
      <c r="E31" s="10">
        <v>11</v>
      </c>
      <c r="F31" s="9" t="s">
        <v>25</v>
      </c>
      <c r="G31" s="8">
        <v>4056684181</v>
      </c>
      <c r="H31" s="8">
        <v>0</v>
      </c>
      <c r="I31" s="8">
        <v>4056684181</v>
      </c>
      <c r="J31" s="8">
        <v>4056684181</v>
      </c>
      <c r="K31" s="8">
        <v>4056684181</v>
      </c>
      <c r="L31" s="8">
        <v>4056684181</v>
      </c>
      <c r="M31" s="2">
        <f t="shared" si="12"/>
        <v>1</v>
      </c>
      <c r="N31" s="2">
        <f t="shared" si="5"/>
        <v>1</v>
      </c>
      <c r="O31" s="2">
        <f t="shared" si="6"/>
        <v>1</v>
      </c>
    </row>
    <row r="32" spans="1:15" ht="22.5" x14ac:dyDescent="0.25">
      <c r="A32" s="10">
        <v>310</v>
      </c>
      <c r="B32" s="10">
        <v>1000</v>
      </c>
      <c r="C32" s="10">
        <v>4</v>
      </c>
      <c r="D32" s="10" t="s">
        <v>0</v>
      </c>
      <c r="E32" s="10">
        <v>13</v>
      </c>
      <c r="F32" s="9" t="s">
        <v>25</v>
      </c>
      <c r="G32" s="8">
        <v>1726525691</v>
      </c>
      <c r="H32" s="8">
        <v>0</v>
      </c>
      <c r="I32" s="8">
        <v>1726525691</v>
      </c>
      <c r="J32" s="8">
        <v>1726525691</v>
      </c>
      <c r="K32" s="8">
        <v>1726525691</v>
      </c>
      <c r="L32" s="8">
        <v>1726525691</v>
      </c>
      <c r="M32" s="2">
        <f t="shared" si="12"/>
        <v>1</v>
      </c>
      <c r="N32" s="2">
        <f t="shared" si="5"/>
        <v>1</v>
      </c>
      <c r="O32" s="2">
        <f t="shared" si="6"/>
        <v>1</v>
      </c>
    </row>
    <row r="33" spans="1:15" ht="22.5" x14ac:dyDescent="0.25">
      <c r="A33" s="10">
        <v>310</v>
      </c>
      <c r="B33" s="10">
        <v>1000</v>
      </c>
      <c r="C33" s="10">
        <v>12</v>
      </c>
      <c r="D33" s="10" t="s">
        <v>0</v>
      </c>
      <c r="E33" s="10">
        <v>11</v>
      </c>
      <c r="F33" s="9" t="s">
        <v>26</v>
      </c>
      <c r="G33" s="8">
        <v>3362926545</v>
      </c>
      <c r="H33" s="8">
        <v>0</v>
      </c>
      <c r="I33" s="8">
        <v>3362926545</v>
      </c>
      <c r="J33" s="8">
        <v>3362926545</v>
      </c>
      <c r="K33" s="8">
        <v>3362926545</v>
      </c>
      <c r="L33" s="8">
        <v>3362926545</v>
      </c>
      <c r="M33" s="2">
        <f t="shared" si="12"/>
        <v>1</v>
      </c>
      <c r="N33" s="2">
        <f t="shared" si="5"/>
        <v>1</v>
      </c>
      <c r="O33" s="2">
        <f t="shared" si="6"/>
        <v>1</v>
      </c>
    </row>
    <row r="34" spans="1:15" ht="22.5" x14ac:dyDescent="0.25">
      <c r="A34" s="10">
        <v>310</v>
      </c>
      <c r="B34" s="10">
        <v>1000</v>
      </c>
      <c r="C34" s="10">
        <v>12</v>
      </c>
      <c r="D34" s="10" t="s">
        <v>0</v>
      </c>
      <c r="E34" s="10">
        <v>13</v>
      </c>
      <c r="F34" s="9" t="s">
        <v>26</v>
      </c>
      <c r="G34" s="8">
        <v>1694073455</v>
      </c>
      <c r="H34" s="8">
        <v>0</v>
      </c>
      <c r="I34" s="8">
        <v>1694073455</v>
      </c>
      <c r="J34" s="8">
        <v>1694073455</v>
      </c>
      <c r="K34" s="8">
        <v>1694073455</v>
      </c>
      <c r="L34" s="8">
        <v>1694073455</v>
      </c>
      <c r="M34" s="2">
        <f t="shared" si="12"/>
        <v>1</v>
      </c>
      <c r="N34" s="2">
        <f t="shared" si="5"/>
        <v>1</v>
      </c>
      <c r="O34" s="2">
        <f t="shared" si="6"/>
        <v>1</v>
      </c>
    </row>
    <row r="35" spans="1:15" x14ac:dyDescent="0.25">
      <c r="A35" s="16" t="s">
        <v>43</v>
      </c>
      <c r="B35" s="17"/>
      <c r="C35" s="17"/>
      <c r="D35" s="17"/>
      <c r="E35" s="17"/>
      <c r="F35" s="18"/>
      <c r="G35" s="3">
        <f>SUM(G29:G34)</f>
        <v>201990215623</v>
      </c>
      <c r="H35" s="3">
        <f t="shared" ref="H35:L35" si="13">SUM(H29:H34)</f>
        <v>0</v>
      </c>
      <c r="I35" s="3">
        <f t="shared" si="13"/>
        <v>201990215623</v>
      </c>
      <c r="J35" s="3">
        <f t="shared" si="13"/>
        <v>201990215623</v>
      </c>
      <c r="K35" s="3">
        <f t="shared" si="13"/>
        <v>201990215623</v>
      </c>
      <c r="L35" s="3">
        <f t="shared" si="13"/>
        <v>146289053337</v>
      </c>
      <c r="M35" s="4">
        <f>J35/G35</f>
        <v>1</v>
      </c>
      <c r="N35" s="4">
        <f t="shared" si="5"/>
        <v>1</v>
      </c>
      <c r="O35" s="4">
        <f t="shared" si="6"/>
        <v>0.7242383146421203</v>
      </c>
    </row>
    <row r="36" spans="1:15" s="7" customFormat="1" ht="33.75" x14ac:dyDescent="0.25">
      <c r="A36" s="10">
        <v>410</v>
      </c>
      <c r="B36" s="10">
        <v>1000</v>
      </c>
      <c r="C36" s="10">
        <v>108</v>
      </c>
      <c r="D36" s="10" t="s">
        <v>0</v>
      </c>
      <c r="E36" s="10">
        <v>11</v>
      </c>
      <c r="F36" s="9" t="s">
        <v>27</v>
      </c>
      <c r="G36" s="8">
        <v>5525131170</v>
      </c>
      <c r="H36" s="8">
        <v>0</v>
      </c>
      <c r="I36" s="8">
        <v>5525131170</v>
      </c>
      <c r="J36" s="8">
        <v>5525131170</v>
      </c>
      <c r="K36" s="8">
        <v>5525131170</v>
      </c>
      <c r="L36" s="8">
        <v>5509131170</v>
      </c>
      <c r="M36" s="2">
        <f>J36/$G36</f>
        <v>1</v>
      </c>
      <c r="N36" s="2">
        <f t="shared" si="5"/>
        <v>1</v>
      </c>
      <c r="O36" s="2">
        <f t="shared" si="6"/>
        <v>0.99710414114928603</v>
      </c>
    </row>
    <row r="37" spans="1:15" s="7" customFormat="1" ht="33.75" x14ac:dyDescent="0.25">
      <c r="A37" s="10">
        <v>410</v>
      </c>
      <c r="B37" s="10">
        <v>1000</v>
      </c>
      <c r="C37" s="10">
        <v>108</v>
      </c>
      <c r="D37" s="10" t="s">
        <v>0</v>
      </c>
      <c r="E37" s="10">
        <v>13</v>
      </c>
      <c r="F37" s="9" t="s">
        <v>27</v>
      </c>
      <c r="G37" s="8">
        <v>16575393510</v>
      </c>
      <c r="H37" s="8">
        <v>0</v>
      </c>
      <c r="I37" s="8">
        <v>16575393510</v>
      </c>
      <c r="J37" s="8">
        <v>16575393510</v>
      </c>
      <c r="K37" s="8">
        <v>16575393510</v>
      </c>
      <c r="L37" s="8">
        <v>16575393510</v>
      </c>
      <c r="M37" s="2">
        <f>J37/$G37</f>
        <v>1</v>
      </c>
      <c r="N37" s="2">
        <f t="shared" si="5"/>
        <v>1</v>
      </c>
      <c r="O37" s="2">
        <f t="shared" si="6"/>
        <v>1</v>
      </c>
    </row>
    <row r="38" spans="1:15" s="7" customFormat="1" x14ac:dyDescent="0.25">
      <c r="A38" s="10">
        <v>410</v>
      </c>
      <c r="B38" s="10">
        <v>1000</v>
      </c>
      <c r="C38" s="10">
        <v>109</v>
      </c>
      <c r="D38" s="10" t="s">
        <v>0</v>
      </c>
      <c r="E38" s="10">
        <v>11</v>
      </c>
      <c r="F38" s="9" t="s">
        <v>28</v>
      </c>
      <c r="G38" s="8">
        <v>3315078702</v>
      </c>
      <c r="H38" s="8">
        <v>0</v>
      </c>
      <c r="I38" s="8">
        <v>3315078702</v>
      </c>
      <c r="J38" s="8">
        <v>3315078702</v>
      </c>
      <c r="K38" s="8">
        <v>3315078702</v>
      </c>
      <c r="L38" s="8">
        <v>3315078702</v>
      </c>
      <c r="M38" s="2">
        <f>J38/$G38</f>
        <v>1</v>
      </c>
      <c r="N38" s="2">
        <f t="shared" si="5"/>
        <v>1</v>
      </c>
      <c r="O38" s="2">
        <f t="shared" si="6"/>
        <v>1</v>
      </c>
    </row>
    <row r="39" spans="1:15" s="7" customFormat="1" x14ac:dyDescent="0.25">
      <c r="A39" s="10">
        <v>410</v>
      </c>
      <c r="B39" s="10">
        <v>1000</v>
      </c>
      <c r="C39" s="10">
        <v>109</v>
      </c>
      <c r="D39" s="10" t="s">
        <v>0</v>
      </c>
      <c r="E39" s="10">
        <v>13</v>
      </c>
      <c r="F39" s="9" t="s">
        <v>28</v>
      </c>
      <c r="G39" s="8">
        <v>9945236106</v>
      </c>
      <c r="H39" s="8">
        <v>0</v>
      </c>
      <c r="I39" s="8">
        <v>9945236106</v>
      </c>
      <c r="J39" s="8">
        <v>9945236106</v>
      </c>
      <c r="K39" s="8">
        <v>9945236106</v>
      </c>
      <c r="L39" s="8">
        <v>9945236106</v>
      </c>
      <c r="M39" s="2">
        <f>J39/$G39</f>
        <v>1</v>
      </c>
      <c r="N39" s="2">
        <f t="shared" si="5"/>
        <v>1</v>
      </c>
      <c r="O39" s="2">
        <f t="shared" si="6"/>
        <v>1</v>
      </c>
    </row>
    <row r="40" spans="1:15" x14ac:dyDescent="0.25">
      <c r="A40" s="16" t="s">
        <v>44</v>
      </c>
      <c r="B40" s="17"/>
      <c r="C40" s="17"/>
      <c r="D40" s="17"/>
      <c r="E40" s="17"/>
      <c r="F40" s="18"/>
      <c r="G40" s="3">
        <f>SUM(G36:G39)</f>
        <v>35360839488</v>
      </c>
      <c r="H40" s="3">
        <f t="shared" ref="H40:L40" si="14">SUM(H36:H39)</f>
        <v>0</v>
      </c>
      <c r="I40" s="3">
        <f t="shared" si="14"/>
        <v>35360839488</v>
      </c>
      <c r="J40" s="3">
        <f t="shared" si="14"/>
        <v>35360839488</v>
      </c>
      <c r="K40" s="3">
        <f t="shared" si="14"/>
        <v>35360839488</v>
      </c>
      <c r="L40" s="3">
        <f t="shared" si="14"/>
        <v>35344839488</v>
      </c>
      <c r="M40" s="4">
        <f>J40/G40</f>
        <v>1</v>
      </c>
      <c r="N40" s="4">
        <f t="shared" si="5"/>
        <v>1</v>
      </c>
      <c r="O40" s="4">
        <f t="shared" si="6"/>
        <v>0.99954752205457598</v>
      </c>
    </row>
    <row r="41" spans="1:15" s="7" customFormat="1" x14ac:dyDescent="0.25">
      <c r="A41" s="10">
        <v>520</v>
      </c>
      <c r="B41" s="10">
        <v>1000</v>
      </c>
      <c r="C41" s="10">
        <v>1</v>
      </c>
      <c r="D41" s="10" t="s">
        <v>0</v>
      </c>
      <c r="E41" s="10">
        <v>11</v>
      </c>
      <c r="F41" s="9" t="s">
        <v>29</v>
      </c>
      <c r="G41" s="8">
        <v>5352843588</v>
      </c>
      <c r="H41" s="8">
        <v>0</v>
      </c>
      <c r="I41" s="8">
        <v>5329375197.7799997</v>
      </c>
      <c r="J41" s="8">
        <v>5329375197.7799997</v>
      </c>
      <c r="K41" s="8">
        <v>5329375197.7799997</v>
      </c>
      <c r="L41" s="8">
        <v>5209011608.7799997</v>
      </c>
      <c r="M41" s="2">
        <f>J41/$G41</f>
        <v>0.99561571530455106</v>
      </c>
      <c r="N41" s="2">
        <f t="shared" si="5"/>
        <v>0.99561571530455106</v>
      </c>
      <c r="O41" s="2">
        <f t="shared" si="6"/>
        <v>0.97312979973066227</v>
      </c>
    </row>
    <row r="42" spans="1:15" s="7" customFormat="1" x14ac:dyDescent="0.25">
      <c r="A42" s="10">
        <v>520</v>
      </c>
      <c r="B42" s="10">
        <v>1000</v>
      </c>
      <c r="C42" s="10">
        <v>1</v>
      </c>
      <c r="D42" s="10" t="s">
        <v>0</v>
      </c>
      <c r="E42" s="10">
        <v>13</v>
      </c>
      <c r="F42" s="9" t="s">
        <v>29</v>
      </c>
      <c r="G42" s="8">
        <v>5352843588</v>
      </c>
      <c r="H42" s="8">
        <v>0</v>
      </c>
      <c r="I42" s="8">
        <v>5315244271.5600004</v>
      </c>
      <c r="J42" s="8">
        <v>5315244271.5600004</v>
      </c>
      <c r="K42" s="8">
        <v>5315244271.5600004</v>
      </c>
      <c r="L42" s="8">
        <v>4933681534.1999998</v>
      </c>
      <c r="M42" s="2">
        <f>J42/$G42</f>
        <v>0.99297582381740246</v>
      </c>
      <c r="N42" s="2">
        <f t="shared" si="5"/>
        <v>0.99297582381740246</v>
      </c>
      <c r="O42" s="2">
        <f t="shared" si="6"/>
        <v>0.92169357334862589</v>
      </c>
    </row>
    <row r="43" spans="1:15" s="7" customFormat="1" ht="22.5" x14ac:dyDescent="0.25">
      <c r="A43" s="10">
        <v>520</v>
      </c>
      <c r="B43" s="10">
        <v>1000</v>
      </c>
      <c r="C43" s="10">
        <v>3</v>
      </c>
      <c r="D43" s="10" t="s">
        <v>0</v>
      </c>
      <c r="E43" s="10">
        <v>11</v>
      </c>
      <c r="F43" s="9" t="s">
        <v>30</v>
      </c>
      <c r="G43" s="8">
        <v>14523040000</v>
      </c>
      <c r="H43" s="8">
        <v>0</v>
      </c>
      <c r="I43" s="8">
        <v>14409778153.370001</v>
      </c>
      <c r="J43" s="8">
        <v>14409778153.370001</v>
      </c>
      <c r="K43" s="8">
        <v>11758208310.889999</v>
      </c>
      <c r="L43" s="8">
        <v>10722088296.379999</v>
      </c>
      <c r="M43" s="2">
        <f>J43/$G43</f>
        <v>0.99220123013983308</v>
      </c>
      <c r="N43" s="2">
        <f t="shared" si="5"/>
        <v>0.8096244526552292</v>
      </c>
      <c r="O43" s="2">
        <f t="shared" si="6"/>
        <v>0.73828126180055964</v>
      </c>
    </row>
    <row r="44" spans="1:15" x14ac:dyDescent="0.25">
      <c r="A44" s="16" t="s">
        <v>45</v>
      </c>
      <c r="B44" s="17"/>
      <c r="C44" s="17"/>
      <c r="D44" s="17"/>
      <c r="E44" s="17"/>
      <c r="F44" s="18"/>
      <c r="G44" s="3">
        <f>SUM(G41:G43)</f>
        <v>25228727176</v>
      </c>
      <c r="H44" s="3">
        <f t="shared" ref="H44:L44" si="15">SUM(H41:H43)</f>
        <v>0</v>
      </c>
      <c r="I44" s="3">
        <f t="shared" si="15"/>
        <v>25054397622.709999</v>
      </c>
      <c r="J44" s="3">
        <f t="shared" si="15"/>
        <v>25054397622.709999</v>
      </c>
      <c r="K44" s="3">
        <f>SUM(K41:K43)</f>
        <v>22402827780.23</v>
      </c>
      <c r="L44" s="3">
        <f t="shared" si="15"/>
        <v>20864781439.360001</v>
      </c>
      <c r="M44" s="4">
        <f>J44/G44</f>
        <v>0.99309003771479043</v>
      </c>
      <c r="N44" s="4">
        <f>K44/$G44</f>
        <v>0.88798882416635472</v>
      </c>
      <c r="O44" s="4">
        <f t="shared" si="6"/>
        <v>0.82702473627795992</v>
      </c>
    </row>
    <row r="45" spans="1:15" ht="22.5" x14ac:dyDescent="0.25">
      <c r="A45" s="10">
        <v>630</v>
      </c>
      <c r="B45" s="10">
        <v>300</v>
      </c>
      <c r="C45" s="10">
        <v>1</v>
      </c>
      <c r="D45" s="10" t="s">
        <v>0</v>
      </c>
      <c r="E45" s="10">
        <v>16</v>
      </c>
      <c r="F45" s="9" t="s">
        <v>31</v>
      </c>
      <c r="G45" s="8">
        <v>17000000000</v>
      </c>
      <c r="H45" s="8">
        <v>0</v>
      </c>
      <c r="I45" s="8">
        <v>16999245808</v>
      </c>
      <c r="J45" s="8">
        <v>16999245808</v>
      </c>
      <c r="K45" s="8">
        <v>16999245808</v>
      </c>
      <c r="L45" s="8">
        <v>16719897550</v>
      </c>
      <c r="M45" s="2">
        <f>J45/$G45</f>
        <v>0.99995563576470592</v>
      </c>
      <c r="N45" s="2">
        <f>K45/$G45</f>
        <v>0.99995563576470592</v>
      </c>
      <c r="O45" s="2">
        <f t="shared" si="6"/>
        <v>0.98352338529411765</v>
      </c>
    </row>
    <row r="46" spans="1:15" x14ac:dyDescent="0.25">
      <c r="A46" s="16" t="s">
        <v>46</v>
      </c>
      <c r="B46" s="17"/>
      <c r="C46" s="17"/>
      <c r="D46" s="17"/>
      <c r="E46" s="17"/>
      <c r="F46" s="18"/>
      <c r="G46" s="3">
        <f>SUM(G45)</f>
        <v>17000000000</v>
      </c>
      <c r="H46" s="3">
        <f>SUM(H45)</f>
        <v>0</v>
      </c>
      <c r="I46" s="3">
        <f>SUM(I45)</f>
        <v>16999245808</v>
      </c>
      <c r="J46" s="3">
        <f t="shared" ref="J46:L46" si="16">SUM(J45)</f>
        <v>16999245808</v>
      </c>
      <c r="K46" s="3">
        <f t="shared" si="16"/>
        <v>16999245808</v>
      </c>
      <c r="L46" s="3">
        <f t="shared" si="16"/>
        <v>16719897550</v>
      </c>
      <c r="M46" s="4">
        <f>J46/G46</f>
        <v>0.99995563576470592</v>
      </c>
      <c r="N46" s="4">
        <f t="shared" si="5"/>
        <v>0.99995563576470592</v>
      </c>
      <c r="O46" s="4">
        <f t="shared" si="6"/>
        <v>0.98352338529411765</v>
      </c>
    </row>
    <row r="47" spans="1:15" x14ac:dyDescent="0.25">
      <c r="A47" s="16" t="s">
        <v>47</v>
      </c>
      <c r="B47" s="17"/>
      <c r="C47" s="17"/>
      <c r="D47" s="17"/>
      <c r="E47" s="17"/>
      <c r="F47" s="18"/>
      <c r="G47" s="3">
        <f>G46+G44+G40+G35+G28</f>
        <v>284643625037</v>
      </c>
      <c r="H47" s="3">
        <f t="shared" ref="H47:L47" si="17">H46+H44+H40+H35+H28</f>
        <v>0</v>
      </c>
      <c r="I47" s="3">
        <f t="shared" si="17"/>
        <v>284357934792.89996</v>
      </c>
      <c r="J47" s="3">
        <f t="shared" si="17"/>
        <v>284357934792.89996</v>
      </c>
      <c r="K47" s="3">
        <f t="shared" si="17"/>
        <v>281088120646.19995</v>
      </c>
      <c r="L47" s="3">
        <f t="shared" si="17"/>
        <v>223529243989.70999</v>
      </c>
      <c r="M47" s="4">
        <f>J47/G47</f>
        <v>0.9989963230546165</v>
      </c>
      <c r="N47" s="4">
        <f t="shared" si="5"/>
        <v>0.98750892667862178</v>
      </c>
      <c r="O47" s="4">
        <f t="shared" si="6"/>
        <v>0.78529510000673319</v>
      </c>
    </row>
    <row r="48" spans="1:15" x14ac:dyDescent="0.25">
      <c r="A48" s="19" t="s">
        <v>48</v>
      </c>
      <c r="B48" s="20"/>
      <c r="C48" s="20"/>
      <c r="D48" s="20"/>
      <c r="E48" s="20"/>
      <c r="F48" s="21"/>
      <c r="G48" s="5">
        <f>G47+G26+G21+G17</f>
        <v>306516490806</v>
      </c>
      <c r="H48" s="5">
        <f t="shared" ref="H48:L48" si="18">H47+H26+H21+H17</f>
        <v>0</v>
      </c>
      <c r="I48" s="5">
        <f t="shared" si="18"/>
        <v>304868126162.72998</v>
      </c>
      <c r="J48" s="5">
        <f t="shared" si="18"/>
        <v>304868126162.72998</v>
      </c>
      <c r="K48" s="5">
        <f t="shared" si="18"/>
        <v>301586931166.02997</v>
      </c>
      <c r="L48" s="5">
        <f t="shared" si="18"/>
        <v>243681486927.73999</v>
      </c>
      <c r="M48" s="6">
        <f>J48/($G$48-$H$48)</f>
        <v>0.99462226440432111</v>
      </c>
      <c r="N48" s="6">
        <f>K48/($G$48-$H$48)</f>
        <v>0.98391747332416757</v>
      </c>
      <c r="O48" s="6">
        <f t="shared" ref="O48" si="19">L48/($G$48-$H$48)</f>
        <v>0.79500286032561474</v>
      </c>
    </row>
  </sheetData>
  <mergeCells count="15">
    <mergeCell ref="A17:F17"/>
    <mergeCell ref="A1:O1"/>
    <mergeCell ref="A3:O3"/>
    <mergeCell ref="A4:O4"/>
    <mergeCell ref="A5:O5"/>
    <mergeCell ref="A6:O6"/>
    <mergeCell ref="A46:F46"/>
    <mergeCell ref="A47:F47"/>
    <mergeCell ref="A48:F48"/>
    <mergeCell ref="A21:F21"/>
    <mergeCell ref="A26:F26"/>
    <mergeCell ref="A28:F28"/>
    <mergeCell ref="A35:F35"/>
    <mergeCell ref="A40:F40"/>
    <mergeCell ref="A44:F44"/>
  </mergeCells>
  <printOptions horizontalCentered="1" verticalCentered="1"/>
  <pageMargins left="0.39370078740157483" right="0.39370078740157483" top="0.39370078740157483" bottom="0.39370078740157483" header="0.78740157480314965" footer="0.78740157480314965"/>
  <pageSetup paperSize="5" scale="74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DICIEMBRE 2016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PATRICIA ROBAYO AREVALO</dc:creator>
  <cp:lastModifiedBy>Luisa Fernanda Ortiz Cuellar</cp:lastModifiedBy>
  <cp:lastPrinted>2016-04-05T15:24:46Z</cp:lastPrinted>
  <dcterms:created xsi:type="dcterms:W3CDTF">2015-01-20T20:51:54Z</dcterms:created>
  <dcterms:modified xsi:type="dcterms:W3CDTF">2017-01-31T18:49:10Z</dcterms:modified>
</cp:coreProperties>
</file>