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3\INFORMES PRESUPUESTALES\PUBLICACION PAGINA WEB\JUNIO 2023\"/>
    </mc:Choice>
  </mc:AlternateContent>
  <xr:revisionPtr revIDLastSave="0" documentId="13_ncr:1_{4FC363DE-0008-464C-AB98-228E8CC7F6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J37" i="1"/>
  <c r="K37" i="1"/>
  <c r="L37" i="1"/>
  <c r="M37" i="1"/>
  <c r="N37" i="1"/>
  <c r="O37" i="1"/>
  <c r="P37" i="1"/>
  <c r="Q37" i="1"/>
  <c r="R37" i="1"/>
  <c r="S34" i="1"/>
  <c r="T34" i="1"/>
  <c r="U34" i="1"/>
  <c r="S35" i="1"/>
  <c r="T35" i="1"/>
  <c r="U35" i="1"/>
  <c r="S36" i="1"/>
  <c r="T36" i="1"/>
  <c r="U36" i="1"/>
  <c r="U16" i="1"/>
  <c r="T16" i="1"/>
  <c r="S16" i="1"/>
  <c r="U15" i="1"/>
  <c r="T15" i="1"/>
  <c r="S15" i="1"/>
  <c r="R11" i="1"/>
  <c r="Q11" i="1"/>
  <c r="P11" i="1"/>
  <c r="O11" i="1"/>
  <c r="N11" i="1"/>
  <c r="M11" i="1"/>
  <c r="L11" i="1"/>
  <c r="K11" i="1"/>
  <c r="J11" i="1"/>
  <c r="I11" i="1"/>
  <c r="R21" i="1" l="1"/>
  <c r="Q21" i="1"/>
  <c r="P21" i="1"/>
  <c r="O21" i="1"/>
  <c r="N21" i="1"/>
  <c r="M21" i="1"/>
  <c r="L21" i="1"/>
  <c r="K21" i="1"/>
  <c r="J21" i="1"/>
  <c r="I21" i="1"/>
  <c r="R17" i="1"/>
  <c r="Q17" i="1"/>
  <c r="P17" i="1"/>
  <c r="O17" i="1"/>
  <c r="N17" i="1"/>
  <c r="M17" i="1"/>
  <c r="L17" i="1"/>
  <c r="K17" i="1"/>
  <c r="J17" i="1"/>
  <c r="R13" i="1"/>
  <c r="Q13" i="1"/>
  <c r="P13" i="1"/>
  <c r="O13" i="1"/>
  <c r="N13" i="1"/>
  <c r="M13" i="1"/>
  <c r="L13" i="1"/>
  <c r="K13" i="1"/>
  <c r="J13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3" i="1"/>
  <c r="T23" i="1"/>
  <c r="S23" i="1"/>
  <c r="U20" i="1"/>
  <c r="T20" i="1"/>
  <c r="S20" i="1"/>
  <c r="U19" i="1"/>
  <c r="T19" i="1"/>
  <c r="S19" i="1"/>
  <c r="U18" i="1"/>
  <c r="T18" i="1"/>
  <c r="S18" i="1"/>
  <c r="U14" i="1"/>
  <c r="T14" i="1"/>
  <c r="S14" i="1"/>
  <c r="U12" i="1"/>
  <c r="T12" i="1"/>
  <c r="S12" i="1"/>
  <c r="U10" i="1"/>
  <c r="T10" i="1"/>
  <c r="S10" i="1"/>
  <c r="U9" i="1"/>
  <c r="T9" i="1"/>
  <c r="S9" i="1"/>
  <c r="U8" i="1"/>
  <c r="T8" i="1"/>
  <c r="S8" i="1"/>
  <c r="O22" i="1" l="1"/>
  <c r="R22" i="1"/>
  <c r="J22" i="1"/>
  <c r="Q22" i="1"/>
  <c r="L22" i="1"/>
  <c r="K22" i="1"/>
  <c r="P22" i="1"/>
  <c r="M22" i="1"/>
  <c r="N22" i="1"/>
  <c r="I13" i="1"/>
  <c r="R24" i="1"/>
  <c r="Q24" i="1"/>
  <c r="P24" i="1"/>
  <c r="O24" i="1"/>
  <c r="N24" i="1"/>
  <c r="M24" i="1"/>
  <c r="L24" i="1"/>
  <c r="K24" i="1"/>
  <c r="J24" i="1"/>
  <c r="I24" i="1"/>
  <c r="U21" i="1"/>
  <c r="I17" i="1"/>
  <c r="S24" i="1" l="1"/>
  <c r="T24" i="1"/>
  <c r="U24" i="1"/>
  <c r="U13" i="1"/>
  <c r="T13" i="1"/>
  <c r="S13" i="1"/>
  <c r="U11" i="1"/>
  <c r="S37" i="1"/>
  <c r="T37" i="1"/>
  <c r="U37" i="1"/>
  <c r="J38" i="1"/>
  <c r="R38" i="1"/>
  <c r="S21" i="1"/>
  <c r="T21" i="1"/>
  <c r="M38" i="1"/>
  <c r="T17" i="1"/>
  <c r="S17" i="1"/>
  <c r="U17" i="1"/>
  <c r="O38" i="1"/>
  <c r="P38" i="1"/>
  <c r="N38" i="1"/>
  <c r="Q38" i="1"/>
  <c r="S11" i="1"/>
  <c r="K38" i="1"/>
  <c r="T11" i="1"/>
  <c r="I22" i="1"/>
  <c r="I38" i="1" s="1"/>
  <c r="U22" i="1" l="1"/>
  <c r="L38" i="1"/>
  <c r="U38" i="1" s="1"/>
  <c r="T22" i="1"/>
  <c r="S22" i="1"/>
  <c r="T38" i="1" l="1"/>
  <c r="S38" i="1"/>
</calcChain>
</file>

<file path=xl/sharedStrings.xml><?xml version="1.0" encoding="utf-8"?>
<sst xmlns="http://schemas.openxmlformats.org/spreadsheetml/2006/main" count="214" uniqueCount="85">
  <si>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</si>
  <si>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</si>
  <si>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</si>
  <si>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</si>
  <si>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</si>
  <si>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</si>
  <si>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</si>
  <si>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</si>
  <si>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</si>
  <si>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</si>
  <si>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</si>
  <si>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</si>
  <si>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</si>
  <si>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</si>
  <si>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</si>
  <si>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</si>
  <si>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</si>
  <si>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</si>
  <si>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</si>
  <si>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</si>
  <si>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</si>
  <si>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</si>
  <si>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</si>
  <si>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</si>
  <si>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</si>
  <si>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</si>
  <si>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</si>
  <si>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</si>
  <si>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</si>
  <si>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</si>
  <si>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</si>
  <si>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</si>
  <si>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06</t>
  </si>
  <si>
    <t>008</t>
  </si>
  <si>
    <t>CENTRO INTERNACIONAL DE FÍSICA (DECRETO 267 DE 1984)</t>
  </si>
  <si>
    <t>009</t>
  </si>
  <si>
    <t>CENTRO INTERNACIONAL DE INVESTIGACIONES MÉDICAS - CIDEIM (DECRETO 578 DE 1990)</t>
  </si>
  <si>
    <t>08</t>
  </si>
  <si>
    <t>IMPUESTOS</t>
  </si>
  <si>
    <t>TASAS Y DERECHOS ADMINISTRATIVOS</t>
  </si>
  <si>
    <t>11</t>
  </si>
  <si>
    <t>SSF</t>
  </si>
  <si>
    <t>CUOTA DE FISCALIZACIÓN Y AUDITAJE</t>
  </si>
  <si>
    <t>B</t>
  </si>
  <si>
    <t>APORTES AL FONDO DE CONTINGENCIAS</t>
  </si>
  <si>
    <t>C</t>
  </si>
  <si>
    <t>3901</t>
  </si>
  <si>
    <t>1000</t>
  </si>
  <si>
    <t>5</t>
  </si>
  <si>
    <t>APOYO AL PROCESO DE TRANSFORMACIÓN DIGITAL PARA LA GESTIÓN Y PRESTACIÓN DE SERVICIOS DE TI EN EL SECTOR CTI Y A NIVEL  NACIONAL</t>
  </si>
  <si>
    <t>6</t>
  </si>
  <si>
    <t>ADMINISTRACIÓN SISTEMA NACIONAL DE CIENCIA Y TECNOLOGÍA  NACIONAL</t>
  </si>
  <si>
    <t>8</t>
  </si>
  <si>
    <t>FORTALECIMIENTO CAPACIDADES REGIONALES EN CIENCIA, TECNOLOGÍA E INNOVACIÓN NACIONAL</t>
  </si>
  <si>
    <t>9</t>
  </si>
  <si>
    <t>FORTALECIMIENTO DE LA INSERCION DE ACTORES DEL SNCTI EN EL CONTEXTO  INTERNACIONAL DE CIENCIA, TECNOLOGIA E INNOVACION  NACIONAL</t>
  </si>
  <si>
    <t>3902</t>
  </si>
  <si>
    <t>16</t>
  </si>
  <si>
    <t>MEJORAMIENTO DEL IMPACTO DE LA INVESTIGACIÓN CIENTÍFICA EN EL SECTOR SALUD.  NACIONAL</t>
  </si>
  <si>
    <t>CAPACITACIÓN DE RECURSOS HUMANOS PARA LA INVESTIGACIÓN  NACIONAL</t>
  </si>
  <si>
    <t>FORTALECIMIENTO DE LAS CAPACIDADES PARA LA GENERACION DE CONOCIMIENTO A NIVEL  NACIONAL</t>
  </si>
  <si>
    <t>3903</t>
  </si>
  <si>
    <t>INCREMENTO DE LAS ACTIVIDADES DE CIENCIA, TECNOLOGÍA E INNOVACIÓN EN LA CONSTRUCCIÓN DE LA BIOECONOMÍA A NIVEL   NACIONAL</t>
  </si>
  <si>
    <t>FORTALECIMIENTO DE LAS CAPACIDADES DE TRANSFERENCIA Y USO DEL CONOCIMIENTO PARA LA INNOVACIÓN A NIVEL NACIONAL</t>
  </si>
  <si>
    <t>3904</t>
  </si>
  <si>
    <t>APOYO AL FOMENTO Y DESARROLLO DE LA APROPIACION SOCIAL DEL CONOCIMIENTO  NACIONAL</t>
  </si>
  <si>
    <t>7</t>
  </si>
  <si>
    <t>DESARROLLO DE VOCACIONES EN CIENCIA, TECNOLOGIA E INNOVACION DE LOS NINOS, NINAS, ADOLESCENTES Y JOVENES A NIVEL  NACIONAL</t>
  </si>
  <si>
    <t xml:space="preserve">MINISTERIO DE CIENCIA, TECNOLOGIA E INNOVACIÓN </t>
  </si>
  <si>
    <t>SECCION: 390101</t>
  </si>
  <si>
    <t>CIFRAS EN PESOS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</si>
  <si>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</si>
  <si>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</si>
  <si>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</si>
  <si>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</si>
  <si>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</si>
  <si>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 xml:space="preserve">TOTAL SERVICIO DE LA DEUDA PUBLICA </t>
  </si>
  <si>
    <t>TOTAL INVERSIÓN</t>
  </si>
  <si>
    <t>TOTAL EJECUCION PRESUPUESTO DE GASTOS</t>
  </si>
  <si>
    <t>%
COMP</t>
  </si>
  <si>
    <t>%
OBLI</t>
  </si>
  <si>
    <t>%
PAGOS</t>
  </si>
  <si>
    <t>VIGENCIA 2023</t>
  </si>
  <si>
    <t>IMPLEMENTACION DE MISIONES PARA ATENDER LOS RETOS DEL PAIS A TRAVES DE LA INVESTIGACION Y LA INNOVACION A NIVEL  NACIONAL</t>
  </si>
  <si>
    <t>EJECUCION ACUMULADA PRESUPUESTO DE GASTOS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</si>
</sst>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 tint="4.9989318521683403E-2"/>
      <name val="Arial Narrow"/>
      <family val="2"/>
    </font>
    <font>
      <sz val="11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sz val="10"/>
      <color theme="1" tint="4.9989318521683403E-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43" fontId="4" fillId="0" borderId="0" xfId="2" applyFont="1" applyFill="1" applyBorder="1" applyAlignment="1">
      <alignment horizontal="center" vertical="center" wrapText="1" readingOrder="1"/>
    </xf>
    <xf numFmtId="43" fontId="4" fillId="0" borderId="1" xfId="2" applyFont="1" applyFill="1" applyBorder="1" applyAlignment="1">
      <alignment horizontal="center" vertical="center" wrapText="1" readingOrder="1"/>
    </xf>
    <xf numFmtId="43" fontId="5" fillId="0" borderId="1" xfId="2" applyFont="1" applyFill="1" applyBorder="1" applyAlignment="1">
      <alignment horizontal="right" vertical="center" wrapText="1" readingOrder="1"/>
    </xf>
    <xf numFmtId="43" fontId="4" fillId="2" borderId="1" xfId="2" applyFont="1" applyFill="1" applyBorder="1" applyAlignment="1">
      <alignment horizontal="right" vertical="center" wrapText="1" readingOrder="1"/>
    </xf>
    <xf numFmtId="43" fontId="3" fillId="0" borderId="0" xfId="2" applyFont="1"/>
    <xf numFmtId="43" fontId="3" fillId="0" borderId="0" xfId="2" applyFont="1" applyFill="1" applyBorder="1"/>
    <xf numFmtId="43" fontId="4" fillId="3" borderId="1" xfId="2" applyFont="1" applyFill="1" applyBorder="1" applyAlignment="1">
      <alignment horizontal="right" vertical="center" wrapText="1" readingOrder="1"/>
    </xf>
    <xf numFmtId="10" fontId="4" fillId="3" borderId="1" xfId="1" applyNumberFormat="1" applyFont="1" applyFill="1" applyBorder="1" applyAlignment="1">
      <alignment horizontal="center" vertical="center" wrapText="1" readingOrder="1"/>
    </xf>
    <xf numFmtId="43" fontId="2" fillId="4" borderId="1" xfId="2" applyFont="1" applyFill="1" applyBorder="1" applyAlignment="1">
      <alignment horizontal="right" vertical="center" wrapText="1" readingOrder="1"/>
    </xf>
    <xf numFmtId="10" fontId="2" fillId="4" borderId="1" xfId="1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</xdr:colOff>
      <xdr:row>0</xdr:row>
      <xdr:rowOff>212911</xdr:rowOff>
    </xdr:from>
    <xdr:to>
      <xdr:col>7</xdr:col>
      <xdr:colOff>224118</xdr:colOff>
      <xdr:row>5</xdr:row>
      <xdr:rowOff>44823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5DA553-4EB0-5DDF-A717-2DC49A30030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212911" y="212911"/>
          <a:ext cx="2442883" cy="728383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18</xdr:col>
      <xdr:colOff>470649</xdr:colOff>
      <xdr:row>1</xdr:row>
      <xdr:rowOff>67236</xdr:rowOff>
    </xdr:from>
    <xdr:to>
      <xdr:col>20</xdr:col>
      <xdr:colOff>538668</xdr:colOff>
      <xdr:row>4</xdr:row>
      <xdr:rowOff>23795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63F3C1-1AC4-5CFE-A860-98E0B6EA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2590" y="280148"/>
          <a:ext cx="1278255" cy="483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showGridLines="0" tabSelected="1" zoomScale="85" zoomScaleNormal="85" workbookViewId="0">
      <selection activeCell="J17" sqref="J17"/>
    </sheetView>
  </sheetViews>
  <sheetFormatPr baseColWidth="10" defaultRowHeight="16.5" x14ac:dyDescent="0.3"/>
  <cols>
    <col min="1" max="7" width="5.28515625" style="1" customWidth="1"/>
    <col min="8" max="8" width="32.5703125" style="1" customWidth="1"/>
    <col min="9" max="9" width="18.85546875" style="14" customWidth="1"/>
    <col min="10" max="10" width="16.5703125" style="14" customWidth="1"/>
    <col min="11" max="11" width="16" style="14" customWidth="1"/>
    <col min="12" max="12" width="18.85546875" style="14" customWidth="1"/>
    <col min="13" max="13" width="15.42578125" style="14" customWidth="1"/>
    <col min="14" max="14" width="18.140625" style="14" customWidth="1"/>
    <col min="15" max="15" width="17.85546875" style="14" customWidth="1"/>
    <col min="16" max="16" width="17.5703125" style="14" customWidth="1"/>
    <col min="17" max="17" width="17.28515625" style="14" customWidth="1"/>
    <col min="18" max="18" width="16.7109375" style="14" customWidth="1"/>
    <col min="19" max="19" width="9.7109375" style="1" customWidth="1"/>
    <col min="20" max="20" width="8.42578125" style="1" customWidth="1"/>
    <col min="21" max="21" width="9.7109375" style="1" customWidth="1"/>
    <col min="22" max="16384" width="11.42578125" style="1"/>
  </cols>
  <sheetData>
    <row r="1" spans="1:21" x14ac:dyDescent="0.3">
      <c r="A1" s="21" t="s">
        <v>68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x14ac:dyDescent="0.3">
      <c r="A2" s="21" t="s">
        <v>84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s="2" customFormat="1" ht="12.75" x14ac:dyDescent="0.2">
      <c r="A3" s="22" t="s">
        <v>82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s="2" customFormat="1" ht="12.75" x14ac:dyDescent="0.2">
      <c r="A4" s="22" t="s">
        <v>69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s="2" customFormat="1" ht="12.75" x14ac:dyDescent="0.2">
      <c r="A5" s="22" t="s">
        <v>70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s="2" customFormat="1" ht="12.75" x14ac:dyDescent="0.2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9" t="s">
        <v>0</v>
      </c>
      <c r="J6" s="9" t="s">
        <v>0</v>
      </c>
      <c r="K6" s="9" t="s">
        <v>0</v>
      </c>
      <c r="L6" s="9" t="s">
        <v>0</v>
      </c>
      <c r="M6" s="9" t="s">
        <v>0</v>
      </c>
      <c r="N6" s="9" t="s">
        <v>0</v>
      </c>
      <c r="O6" s="9" t="s">
        <v>0</v>
      </c>
      <c r="P6" s="9" t="s">
        <v>0</v>
      </c>
      <c r="Q6" s="9" t="s">
        <v>0</v>
      </c>
      <c r="R6" s="9" t="s">
        <v>0</v>
      </c>
    </row>
    <row r="7" spans="1:21" s="2" customFormat="1" ht="25.5" x14ac:dyDescent="0.2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0" t="s">
        <v>18</v>
      </c>
      <c r="S7" s="4" t="s">
        <v>79</v>
      </c>
      <c r="T7" s="4" t="s">
        <v>80</v>
      </c>
      <c r="U7" s="4" t="s">
        <v>81</v>
      </c>
    </row>
    <row r="8" spans="1:21" s="2" customFormat="1" ht="12.75" x14ac:dyDescent="0.2">
      <c r="A8" s="5" t="s">
        <v>19</v>
      </c>
      <c r="B8" s="5" t="s">
        <v>20</v>
      </c>
      <c r="C8" s="5" t="s">
        <v>20</v>
      </c>
      <c r="D8" s="5" t="s">
        <v>20</v>
      </c>
      <c r="E8" s="5"/>
      <c r="F8" s="5" t="s">
        <v>21</v>
      </c>
      <c r="G8" s="5" t="s">
        <v>22</v>
      </c>
      <c r="H8" s="6" t="s">
        <v>23</v>
      </c>
      <c r="I8" s="11">
        <v>11066194000</v>
      </c>
      <c r="J8" s="11">
        <v>0</v>
      </c>
      <c r="K8" s="11">
        <v>30000000</v>
      </c>
      <c r="L8" s="11">
        <v>11036194000</v>
      </c>
      <c r="M8" s="11">
        <v>0</v>
      </c>
      <c r="N8" s="11">
        <v>11036194000</v>
      </c>
      <c r="O8" s="11">
        <v>0</v>
      </c>
      <c r="P8" s="11">
        <v>4586470703</v>
      </c>
      <c r="Q8" s="11">
        <v>4586470703</v>
      </c>
      <c r="R8" s="11">
        <v>4586470703</v>
      </c>
      <c r="S8" s="7">
        <f>P8/($L8-M8)</f>
        <v>0.41558445810213196</v>
      </c>
      <c r="T8" s="7">
        <f t="shared" ref="T8:T37" si="0">Q8/($L8-M8)</f>
        <v>0.41558445810213196</v>
      </c>
      <c r="U8" s="7">
        <f>R8/($L8-M8)</f>
        <v>0.41558445810213196</v>
      </c>
    </row>
    <row r="9" spans="1:21" s="2" customFormat="1" ht="25.5" x14ac:dyDescent="0.2">
      <c r="A9" s="5" t="s">
        <v>19</v>
      </c>
      <c r="B9" s="5" t="s">
        <v>20</v>
      </c>
      <c r="C9" s="5" t="s">
        <v>20</v>
      </c>
      <c r="D9" s="5" t="s">
        <v>24</v>
      </c>
      <c r="E9" s="5"/>
      <c r="F9" s="5" t="s">
        <v>21</v>
      </c>
      <c r="G9" s="5" t="s">
        <v>22</v>
      </c>
      <c r="H9" s="6" t="s">
        <v>25</v>
      </c>
      <c r="I9" s="11">
        <v>3888597000</v>
      </c>
      <c r="J9" s="11">
        <v>0</v>
      </c>
      <c r="K9" s="11">
        <v>0</v>
      </c>
      <c r="L9" s="11">
        <v>3888597000</v>
      </c>
      <c r="M9" s="11">
        <v>0</v>
      </c>
      <c r="N9" s="11">
        <v>3888597000</v>
      </c>
      <c r="O9" s="11">
        <v>0</v>
      </c>
      <c r="P9" s="11">
        <v>1490539120</v>
      </c>
      <c r="Q9" s="11">
        <v>1428015983</v>
      </c>
      <c r="R9" s="11">
        <v>1428015983</v>
      </c>
      <c r="S9" s="7">
        <f t="shared" ref="S9:S10" si="1">P9/($L9-M9)</f>
        <v>0.38331025817280628</v>
      </c>
      <c r="T9" s="7">
        <f t="shared" si="0"/>
        <v>0.36723167327444833</v>
      </c>
      <c r="U9" s="7">
        <f t="shared" ref="U9:U10" si="2">R9/($L9-M9)</f>
        <v>0.36723167327444833</v>
      </c>
    </row>
    <row r="10" spans="1:21" s="2" customFormat="1" ht="25.5" x14ac:dyDescent="0.2">
      <c r="A10" s="5" t="s">
        <v>19</v>
      </c>
      <c r="B10" s="5" t="s">
        <v>20</v>
      </c>
      <c r="C10" s="5" t="s">
        <v>20</v>
      </c>
      <c r="D10" s="5" t="s">
        <v>26</v>
      </c>
      <c r="E10" s="5"/>
      <c r="F10" s="5" t="s">
        <v>21</v>
      </c>
      <c r="G10" s="5" t="s">
        <v>22</v>
      </c>
      <c r="H10" s="6" t="s">
        <v>27</v>
      </c>
      <c r="I10" s="11">
        <v>1854984000</v>
      </c>
      <c r="J10" s="11">
        <v>0</v>
      </c>
      <c r="K10" s="11">
        <v>0</v>
      </c>
      <c r="L10" s="11">
        <v>1854984000</v>
      </c>
      <c r="M10" s="11">
        <v>0</v>
      </c>
      <c r="N10" s="11">
        <v>1854984000</v>
      </c>
      <c r="O10" s="11">
        <v>0</v>
      </c>
      <c r="P10" s="11">
        <v>880618996</v>
      </c>
      <c r="Q10" s="11">
        <v>880618996</v>
      </c>
      <c r="R10" s="11">
        <v>880618996</v>
      </c>
      <c r="S10" s="7">
        <f t="shared" si="1"/>
        <v>0.47473131628089515</v>
      </c>
      <c r="T10" s="7">
        <f t="shared" si="0"/>
        <v>0.47473131628089515</v>
      </c>
      <c r="U10" s="7">
        <f t="shared" si="2"/>
        <v>0.47473131628089515</v>
      </c>
    </row>
    <row r="11" spans="1:21" s="2" customFormat="1" ht="12.75" x14ac:dyDescent="0.2">
      <c r="A11" s="19" t="s">
        <v>71</v>
      </c>
      <c r="B11" s="19"/>
      <c r="C11" s="19"/>
      <c r="D11" s="19"/>
      <c r="E11" s="19"/>
      <c r="F11" s="19"/>
      <c r="G11" s="19"/>
      <c r="H11" s="20"/>
      <c r="I11" s="12">
        <f>SUM(I8:I10)</f>
        <v>16809775000</v>
      </c>
      <c r="J11" s="12">
        <f t="shared" ref="J11:R11" si="3">SUM(J8:J10)</f>
        <v>0</v>
      </c>
      <c r="K11" s="12">
        <f t="shared" si="3"/>
        <v>30000000</v>
      </c>
      <c r="L11" s="12">
        <f t="shared" si="3"/>
        <v>16779775000</v>
      </c>
      <c r="M11" s="12">
        <f t="shared" si="3"/>
        <v>0</v>
      </c>
      <c r="N11" s="12">
        <f t="shared" si="3"/>
        <v>16779775000</v>
      </c>
      <c r="O11" s="12">
        <f t="shared" si="3"/>
        <v>0</v>
      </c>
      <c r="P11" s="12">
        <f t="shared" si="3"/>
        <v>6957628819</v>
      </c>
      <c r="Q11" s="12">
        <f t="shared" si="3"/>
        <v>6895105682</v>
      </c>
      <c r="R11" s="12">
        <f t="shared" si="3"/>
        <v>6895105682</v>
      </c>
      <c r="S11" s="8">
        <f>P11/(L11-M11)</f>
        <v>0.41464374933513709</v>
      </c>
      <c r="T11" s="8">
        <f t="shared" si="0"/>
        <v>0.41091764829981331</v>
      </c>
      <c r="U11" s="8">
        <f>R11/($L11-M11)</f>
        <v>0.41091764829981331</v>
      </c>
    </row>
    <row r="12" spans="1:21" s="2" customFormat="1" ht="12.75" x14ac:dyDescent="0.2">
      <c r="A12" s="5" t="s">
        <v>19</v>
      </c>
      <c r="B12" s="5" t="s">
        <v>24</v>
      </c>
      <c r="C12" s="5"/>
      <c r="D12" s="5"/>
      <c r="E12" s="5"/>
      <c r="F12" s="5" t="s">
        <v>21</v>
      </c>
      <c r="G12" s="5" t="s">
        <v>22</v>
      </c>
      <c r="H12" s="6" t="s">
        <v>28</v>
      </c>
      <c r="I12" s="11">
        <v>8895741000</v>
      </c>
      <c r="J12" s="11">
        <v>0</v>
      </c>
      <c r="K12" s="11">
        <v>0</v>
      </c>
      <c r="L12" s="11">
        <v>8895741000</v>
      </c>
      <c r="M12" s="11">
        <v>0</v>
      </c>
      <c r="N12" s="11">
        <v>8459091658.1300001</v>
      </c>
      <c r="O12" s="11">
        <v>436649341.87</v>
      </c>
      <c r="P12" s="11">
        <v>6353956888.5799999</v>
      </c>
      <c r="Q12" s="11">
        <v>2451570201.3299999</v>
      </c>
      <c r="R12" s="11">
        <v>2451570201.3299999</v>
      </c>
      <c r="S12" s="7">
        <f>P12/($L12-M12)</f>
        <v>0.71426954635707129</v>
      </c>
      <c r="T12" s="7">
        <f t="shared" si="0"/>
        <v>0.27558920626511046</v>
      </c>
      <c r="U12" s="7">
        <f>R12/($L12-M12)</f>
        <v>0.27558920626511046</v>
      </c>
    </row>
    <row r="13" spans="1:21" s="2" customFormat="1" ht="12.75" x14ac:dyDescent="0.2">
      <c r="A13" s="25" t="s">
        <v>72</v>
      </c>
      <c r="B13" s="19"/>
      <c r="C13" s="19"/>
      <c r="D13" s="19"/>
      <c r="E13" s="19"/>
      <c r="F13" s="19"/>
      <c r="G13" s="19"/>
      <c r="H13" s="20"/>
      <c r="I13" s="12">
        <f>+I12</f>
        <v>8895741000</v>
      </c>
      <c r="J13" s="12">
        <f t="shared" ref="J13:R13" si="4">+J12</f>
        <v>0</v>
      </c>
      <c r="K13" s="12">
        <f t="shared" si="4"/>
        <v>0</v>
      </c>
      <c r="L13" s="12">
        <f t="shared" si="4"/>
        <v>8895741000</v>
      </c>
      <c r="M13" s="12">
        <f t="shared" si="4"/>
        <v>0</v>
      </c>
      <c r="N13" s="12">
        <f t="shared" si="4"/>
        <v>8459091658.1300001</v>
      </c>
      <c r="O13" s="12">
        <f t="shared" si="4"/>
        <v>436649341.87</v>
      </c>
      <c r="P13" s="12">
        <f t="shared" si="4"/>
        <v>6353956888.5799999</v>
      </c>
      <c r="Q13" s="12">
        <f t="shared" si="4"/>
        <v>2451570201.3299999</v>
      </c>
      <c r="R13" s="12">
        <f t="shared" si="4"/>
        <v>2451570201.3299999</v>
      </c>
      <c r="S13" s="8">
        <f>P13/(L13-M13)</f>
        <v>0.71426954635707129</v>
      </c>
      <c r="T13" s="8">
        <f t="shared" si="0"/>
        <v>0.27558920626511046</v>
      </c>
      <c r="U13" s="8">
        <f>R13/($L13-M13)</f>
        <v>0.27558920626511046</v>
      </c>
    </row>
    <row r="14" spans="1:21" s="2" customFormat="1" ht="38.25" x14ac:dyDescent="0.2">
      <c r="A14" s="5" t="s">
        <v>19</v>
      </c>
      <c r="B14" s="5" t="s">
        <v>26</v>
      </c>
      <c r="C14" s="5" t="s">
        <v>29</v>
      </c>
      <c r="D14" s="5" t="s">
        <v>24</v>
      </c>
      <c r="E14" s="5" t="s">
        <v>30</v>
      </c>
      <c r="F14" s="5" t="s">
        <v>21</v>
      </c>
      <c r="G14" s="5" t="s">
        <v>22</v>
      </c>
      <c r="H14" s="6" t="s">
        <v>31</v>
      </c>
      <c r="I14" s="11">
        <v>34664000</v>
      </c>
      <c r="J14" s="11">
        <v>30000000</v>
      </c>
      <c r="K14" s="11">
        <v>0</v>
      </c>
      <c r="L14" s="11">
        <v>64664000</v>
      </c>
      <c r="M14" s="11">
        <v>0</v>
      </c>
      <c r="N14" s="11">
        <v>64664000</v>
      </c>
      <c r="O14" s="11">
        <v>0</v>
      </c>
      <c r="P14" s="11">
        <v>20107587</v>
      </c>
      <c r="Q14" s="11">
        <v>20107587</v>
      </c>
      <c r="R14" s="11">
        <v>20107587</v>
      </c>
      <c r="S14" s="7">
        <f t="shared" ref="S14" si="5">P14/($L14-M14)</f>
        <v>0.31095488989236669</v>
      </c>
      <c r="T14" s="7">
        <f t="shared" si="0"/>
        <v>0.31095488989236669</v>
      </c>
      <c r="U14" s="7">
        <f t="shared" ref="U14" si="6">R14/($L14-M14)</f>
        <v>0.31095488989236669</v>
      </c>
    </row>
    <row r="15" spans="1:21" s="2" customFormat="1" ht="25.5" x14ac:dyDescent="0.2">
      <c r="A15" s="5" t="s">
        <v>19</v>
      </c>
      <c r="B15" s="5" t="s">
        <v>26</v>
      </c>
      <c r="C15" s="5" t="s">
        <v>32</v>
      </c>
      <c r="D15" s="5" t="s">
        <v>20</v>
      </c>
      <c r="E15" s="5" t="s">
        <v>33</v>
      </c>
      <c r="F15" s="5" t="s">
        <v>21</v>
      </c>
      <c r="G15" s="5" t="s">
        <v>22</v>
      </c>
      <c r="H15" s="6" t="s">
        <v>34</v>
      </c>
      <c r="I15" s="11">
        <v>72557000</v>
      </c>
      <c r="J15" s="11">
        <v>0</v>
      </c>
      <c r="K15" s="11">
        <v>0</v>
      </c>
      <c r="L15" s="11">
        <v>72557000</v>
      </c>
      <c r="M15" s="11">
        <v>0</v>
      </c>
      <c r="N15" s="11">
        <v>72557000</v>
      </c>
      <c r="O15" s="11">
        <v>0</v>
      </c>
      <c r="P15" s="11">
        <v>72557000</v>
      </c>
      <c r="Q15" s="11">
        <v>72557000</v>
      </c>
      <c r="R15" s="11">
        <v>72557000</v>
      </c>
      <c r="S15" s="7">
        <f t="shared" ref="S15:S16" si="7">P15/($L15-M15)</f>
        <v>1</v>
      </c>
      <c r="T15" s="7">
        <f t="shared" ref="T15:T16" si="8">Q15/($L15-M15)</f>
        <v>1</v>
      </c>
      <c r="U15" s="7">
        <f t="shared" ref="U15:U16" si="9">R15/($L15-M15)</f>
        <v>1</v>
      </c>
    </row>
    <row r="16" spans="1:21" s="2" customFormat="1" ht="38.25" x14ac:dyDescent="0.2">
      <c r="A16" s="5" t="s">
        <v>19</v>
      </c>
      <c r="B16" s="5" t="s">
        <v>26</v>
      </c>
      <c r="C16" s="5" t="s">
        <v>32</v>
      </c>
      <c r="D16" s="5" t="s">
        <v>20</v>
      </c>
      <c r="E16" s="5" t="s">
        <v>35</v>
      </c>
      <c r="F16" s="5" t="s">
        <v>21</v>
      </c>
      <c r="G16" s="5" t="s">
        <v>22</v>
      </c>
      <c r="H16" s="6" t="s">
        <v>36</v>
      </c>
      <c r="I16" s="11">
        <v>80619000</v>
      </c>
      <c r="J16" s="11">
        <v>0</v>
      </c>
      <c r="K16" s="11">
        <v>0</v>
      </c>
      <c r="L16" s="11">
        <v>80619000</v>
      </c>
      <c r="M16" s="11">
        <v>0</v>
      </c>
      <c r="N16" s="11">
        <v>80619000</v>
      </c>
      <c r="O16" s="11">
        <v>0</v>
      </c>
      <c r="P16" s="11">
        <v>0</v>
      </c>
      <c r="Q16" s="11">
        <v>0</v>
      </c>
      <c r="R16" s="11">
        <v>0</v>
      </c>
      <c r="S16" s="7">
        <f t="shared" si="7"/>
        <v>0</v>
      </c>
      <c r="T16" s="7">
        <f t="shared" si="8"/>
        <v>0</v>
      </c>
      <c r="U16" s="7">
        <f t="shared" si="9"/>
        <v>0</v>
      </c>
    </row>
    <row r="17" spans="1:21" s="2" customFormat="1" ht="12.75" x14ac:dyDescent="0.2">
      <c r="A17" s="25" t="s">
        <v>73</v>
      </c>
      <c r="B17" s="19"/>
      <c r="C17" s="19"/>
      <c r="D17" s="19"/>
      <c r="E17" s="19"/>
      <c r="F17" s="19"/>
      <c r="G17" s="19"/>
      <c r="H17" s="20"/>
      <c r="I17" s="12">
        <f t="shared" ref="I17:R17" si="10">SUM(I14:I16)</f>
        <v>187840000</v>
      </c>
      <c r="J17" s="12">
        <f t="shared" si="10"/>
        <v>30000000</v>
      </c>
      <c r="K17" s="12">
        <f t="shared" si="10"/>
        <v>0</v>
      </c>
      <c r="L17" s="12">
        <f t="shared" si="10"/>
        <v>217840000</v>
      </c>
      <c r="M17" s="12">
        <f t="shared" si="10"/>
        <v>0</v>
      </c>
      <c r="N17" s="12">
        <f t="shared" si="10"/>
        <v>217840000</v>
      </c>
      <c r="O17" s="12">
        <f t="shared" si="10"/>
        <v>0</v>
      </c>
      <c r="P17" s="12">
        <f t="shared" si="10"/>
        <v>92664587</v>
      </c>
      <c r="Q17" s="12">
        <f t="shared" si="10"/>
        <v>92664587</v>
      </c>
      <c r="R17" s="12">
        <f t="shared" si="10"/>
        <v>92664587</v>
      </c>
      <c r="S17" s="8">
        <f>P17/(L17-M17)</f>
        <v>0.42537911770106501</v>
      </c>
      <c r="T17" s="8">
        <f t="shared" si="0"/>
        <v>0.42537911770106501</v>
      </c>
      <c r="U17" s="8">
        <f>R17/($L17-M17)</f>
        <v>0.42537911770106501</v>
      </c>
    </row>
    <row r="18" spans="1:21" s="2" customFormat="1" ht="12.75" x14ac:dyDescent="0.2">
      <c r="A18" s="5" t="s">
        <v>19</v>
      </c>
      <c r="B18" s="5" t="s">
        <v>37</v>
      </c>
      <c r="C18" s="5" t="s">
        <v>20</v>
      </c>
      <c r="D18" s="5"/>
      <c r="E18" s="5"/>
      <c r="F18" s="5" t="s">
        <v>21</v>
      </c>
      <c r="G18" s="5" t="s">
        <v>22</v>
      </c>
      <c r="H18" s="6" t="s">
        <v>38</v>
      </c>
      <c r="I18" s="11">
        <v>182494000</v>
      </c>
      <c r="J18" s="11">
        <v>0</v>
      </c>
      <c r="K18" s="11">
        <v>0</v>
      </c>
      <c r="L18" s="11">
        <v>182494000</v>
      </c>
      <c r="M18" s="11">
        <v>0</v>
      </c>
      <c r="N18" s="11">
        <v>152484000</v>
      </c>
      <c r="O18" s="11">
        <v>30010000</v>
      </c>
      <c r="P18" s="11">
        <v>152484000</v>
      </c>
      <c r="Q18" s="11">
        <v>152484000</v>
      </c>
      <c r="R18" s="11">
        <v>152484000</v>
      </c>
      <c r="S18" s="7">
        <f>P18/($L18-M18)</f>
        <v>0.83555623746534136</v>
      </c>
      <c r="T18" s="7">
        <f t="shared" si="0"/>
        <v>0.83555623746534136</v>
      </c>
      <c r="U18" s="7">
        <f>R18/($L18-M18)</f>
        <v>0.83555623746534136</v>
      </c>
    </row>
    <row r="19" spans="1:21" s="2" customFormat="1" ht="12.75" x14ac:dyDescent="0.2">
      <c r="A19" s="5" t="s">
        <v>19</v>
      </c>
      <c r="B19" s="5" t="s">
        <v>37</v>
      </c>
      <c r="C19" s="5" t="s">
        <v>26</v>
      </c>
      <c r="D19" s="5"/>
      <c r="E19" s="5"/>
      <c r="F19" s="5" t="s">
        <v>21</v>
      </c>
      <c r="G19" s="5" t="s">
        <v>22</v>
      </c>
      <c r="H19" s="6" t="s">
        <v>39</v>
      </c>
      <c r="I19" s="11">
        <v>686000</v>
      </c>
      <c r="J19" s="11">
        <v>0</v>
      </c>
      <c r="K19" s="11">
        <v>0</v>
      </c>
      <c r="L19" s="11">
        <v>686000</v>
      </c>
      <c r="M19" s="11">
        <v>0</v>
      </c>
      <c r="N19" s="11">
        <v>0</v>
      </c>
      <c r="O19" s="11">
        <v>686000</v>
      </c>
      <c r="P19" s="11">
        <v>0</v>
      </c>
      <c r="Q19" s="11">
        <v>0</v>
      </c>
      <c r="R19" s="11">
        <v>0</v>
      </c>
      <c r="S19" s="7">
        <f>P19/($L19-M19)</f>
        <v>0</v>
      </c>
      <c r="T19" s="7">
        <f t="shared" si="0"/>
        <v>0</v>
      </c>
      <c r="U19" s="7">
        <f t="shared" ref="U19:U37" si="11">R19/($L19-M19)</f>
        <v>0</v>
      </c>
    </row>
    <row r="20" spans="1:21" s="2" customFormat="1" ht="12.75" x14ac:dyDescent="0.2">
      <c r="A20" s="5" t="s">
        <v>19</v>
      </c>
      <c r="B20" s="5" t="s">
        <v>37</v>
      </c>
      <c r="C20" s="5" t="s">
        <v>29</v>
      </c>
      <c r="D20" s="5" t="s">
        <v>20</v>
      </c>
      <c r="E20" s="5"/>
      <c r="F20" s="5" t="s">
        <v>40</v>
      </c>
      <c r="G20" s="5" t="s">
        <v>41</v>
      </c>
      <c r="H20" s="6" t="s">
        <v>42</v>
      </c>
      <c r="I20" s="11">
        <v>1148461000</v>
      </c>
      <c r="J20" s="11">
        <v>0</v>
      </c>
      <c r="K20" s="11">
        <v>0</v>
      </c>
      <c r="L20" s="11">
        <v>1148461000</v>
      </c>
      <c r="M20" s="11">
        <v>0</v>
      </c>
      <c r="N20" s="11">
        <v>0</v>
      </c>
      <c r="O20" s="11">
        <v>1148461000</v>
      </c>
      <c r="P20" s="11">
        <v>0</v>
      </c>
      <c r="Q20" s="11">
        <v>0</v>
      </c>
      <c r="R20" s="11">
        <v>0</v>
      </c>
      <c r="S20" s="7">
        <f>P20/($L20-M20)</f>
        <v>0</v>
      </c>
      <c r="T20" s="7">
        <f t="shared" si="0"/>
        <v>0</v>
      </c>
      <c r="U20" s="7">
        <f t="shared" si="11"/>
        <v>0</v>
      </c>
    </row>
    <row r="21" spans="1:21" s="2" customFormat="1" ht="12.75" x14ac:dyDescent="0.2">
      <c r="A21" s="25" t="s">
        <v>74</v>
      </c>
      <c r="B21" s="19"/>
      <c r="C21" s="19"/>
      <c r="D21" s="19"/>
      <c r="E21" s="19"/>
      <c r="F21" s="19"/>
      <c r="G21" s="19"/>
      <c r="H21" s="20"/>
      <c r="I21" s="12">
        <f>SUM(I18:I20)</f>
        <v>1331641000</v>
      </c>
      <c r="J21" s="12">
        <f t="shared" ref="J21:R21" si="12">SUM(J18:J20)</f>
        <v>0</v>
      </c>
      <c r="K21" s="12">
        <f t="shared" si="12"/>
        <v>0</v>
      </c>
      <c r="L21" s="12">
        <f t="shared" si="12"/>
        <v>1331641000</v>
      </c>
      <c r="M21" s="12">
        <f t="shared" si="12"/>
        <v>0</v>
      </c>
      <c r="N21" s="12">
        <f t="shared" si="12"/>
        <v>152484000</v>
      </c>
      <c r="O21" s="12">
        <f t="shared" si="12"/>
        <v>1179157000</v>
      </c>
      <c r="P21" s="12">
        <f t="shared" si="12"/>
        <v>152484000</v>
      </c>
      <c r="Q21" s="12">
        <f t="shared" si="12"/>
        <v>152484000</v>
      </c>
      <c r="R21" s="12">
        <f t="shared" si="12"/>
        <v>152484000</v>
      </c>
      <c r="S21" s="8">
        <f>P21/(L21-M21)</f>
        <v>0.11450833971017714</v>
      </c>
      <c r="T21" s="8">
        <f t="shared" si="0"/>
        <v>0.11450833971017714</v>
      </c>
      <c r="U21" s="8">
        <f t="shared" si="11"/>
        <v>0.11450833971017714</v>
      </c>
    </row>
    <row r="22" spans="1:21" s="2" customFormat="1" ht="12.75" x14ac:dyDescent="0.2">
      <c r="A22" s="26" t="s">
        <v>75</v>
      </c>
      <c r="B22" s="26"/>
      <c r="C22" s="26"/>
      <c r="D22" s="26"/>
      <c r="E22" s="26"/>
      <c r="F22" s="26"/>
      <c r="G22" s="26"/>
      <c r="H22" s="27"/>
      <c r="I22" s="15">
        <f t="shared" ref="I22:R22" si="13">+I11+I13+I17+I21</f>
        <v>27224997000</v>
      </c>
      <c r="J22" s="15">
        <f t="shared" si="13"/>
        <v>30000000</v>
      </c>
      <c r="K22" s="15">
        <f t="shared" si="13"/>
        <v>30000000</v>
      </c>
      <c r="L22" s="15">
        <f t="shared" si="13"/>
        <v>27224997000</v>
      </c>
      <c r="M22" s="15">
        <f t="shared" si="13"/>
        <v>0</v>
      </c>
      <c r="N22" s="15">
        <f t="shared" si="13"/>
        <v>25609190658.130001</v>
      </c>
      <c r="O22" s="15">
        <f t="shared" si="13"/>
        <v>1615806341.8699999</v>
      </c>
      <c r="P22" s="15">
        <f t="shared" si="13"/>
        <v>13556734294.58</v>
      </c>
      <c r="Q22" s="15">
        <f t="shared" si="13"/>
        <v>9591824470.3299999</v>
      </c>
      <c r="R22" s="15">
        <f t="shared" si="13"/>
        <v>9591824470.3299999</v>
      </c>
      <c r="S22" s="16">
        <f>P22/(L22-M22)</f>
        <v>0.49795172776621427</v>
      </c>
      <c r="T22" s="16">
        <f t="shared" si="0"/>
        <v>0.35231682377522394</v>
      </c>
      <c r="U22" s="16">
        <f t="shared" si="11"/>
        <v>0.35231682377522394</v>
      </c>
    </row>
    <row r="23" spans="1:21" s="2" customFormat="1" ht="25.5" x14ac:dyDescent="0.2">
      <c r="A23" s="5" t="s">
        <v>43</v>
      </c>
      <c r="B23" s="5" t="s">
        <v>21</v>
      </c>
      <c r="C23" s="5" t="s">
        <v>29</v>
      </c>
      <c r="D23" s="5" t="s">
        <v>20</v>
      </c>
      <c r="E23" s="5"/>
      <c r="F23" s="5" t="s">
        <v>40</v>
      </c>
      <c r="G23" s="5" t="s">
        <v>22</v>
      </c>
      <c r="H23" s="6" t="s">
        <v>44</v>
      </c>
      <c r="I23" s="11">
        <v>124298017</v>
      </c>
      <c r="J23" s="11">
        <v>0</v>
      </c>
      <c r="K23" s="11">
        <v>0</v>
      </c>
      <c r="L23" s="11">
        <v>124298017</v>
      </c>
      <c r="M23" s="11">
        <v>0</v>
      </c>
      <c r="N23" s="11">
        <v>0</v>
      </c>
      <c r="O23" s="11">
        <v>124298017</v>
      </c>
      <c r="P23" s="11">
        <v>0</v>
      </c>
      <c r="Q23" s="11">
        <v>0</v>
      </c>
      <c r="R23" s="11">
        <v>0</v>
      </c>
      <c r="S23" s="7">
        <f>P23/($L23-M23)</f>
        <v>0</v>
      </c>
      <c r="T23" s="7">
        <f t="shared" si="0"/>
        <v>0</v>
      </c>
      <c r="U23" s="7">
        <f t="shared" si="11"/>
        <v>0</v>
      </c>
    </row>
    <row r="24" spans="1:21" s="2" customFormat="1" ht="12.75" x14ac:dyDescent="0.2">
      <c r="A24" s="26" t="s">
        <v>76</v>
      </c>
      <c r="B24" s="26"/>
      <c r="C24" s="26"/>
      <c r="D24" s="26"/>
      <c r="E24" s="26"/>
      <c r="F24" s="26"/>
      <c r="G24" s="26"/>
      <c r="H24" s="27"/>
      <c r="I24" s="15">
        <f>+I23</f>
        <v>124298017</v>
      </c>
      <c r="J24" s="15">
        <f t="shared" ref="J24:R24" si="14">+J23</f>
        <v>0</v>
      </c>
      <c r="K24" s="15">
        <f t="shared" si="14"/>
        <v>0</v>
      </c>
      <c r="L24" s="15">
        <f t="shared" si="14"/>
        <v>124298017</v>
      </c>
      <c r="M24" s="15">
        <f t="shared" si="14"/>
        <v>0</v>
      </c>
      <c r="N24" s="15">
        <f t="shared" si="14"/>
        <v>0</v>
      </c>
      <c r="O24" s="15">
        <f t="shared" si="14"/>
        <v>124298017</v>
      </c>
      <c r="P24" s="15">
        <f t="shared" si="14"/>
        <v>0</v>
      </c>
      <c r="Q24" s="15">
        <f t="shared" si="14"/>
        <v>0</v>
      </c>
      <c r="R24" s="15">
        <f t="shared" si="14"/>
        <v>0</v>
      </c>
      <c r="S24" s="16">
        <f>P24/(L24-M24)</f>
        <v>0</v>
      </c>
      <c r="T24" s="16">
        <f t="shared" si="0"/>
        <v>0</v>
      </c>
      <c r="U24" s="16">
        <f t="shared" si="11"/>
        <v>0</v>
      </c>
    </row>
    <row r="25" spans="1:21" s="2" customFormat="1" ht="63.75" x14ac:dyDescent="0.2">
      <c r="A25" s="5" t="s">
        <v>45</v>
      </c>
      <c r="B25" s="5" t="s">
        <v>46</v>
      </c>
      <c r="C25" s="5" t="s">
        <v>47</v>
      </c>
      <c r="D25" s="5" t="s">
        <v>48</v>
      </c>
      <c r="E25" s="5"/>
      <c r="F25" s="5" t="s">
        <v>40</v>
      </c>
      <c r="G25" s="5" t="s">
        <v>22</v>
      </c>
      <c r="H25" s="6" t="s">
        <v>49</v>
      </c>
      <c r="I25" s="11">
        <v>9500000000</v>
      </c>
      <c r="J25" s="11">
        <v>0</v>
      </c>
      <c r="K25" s="11">
        <v>0</v>
      </c>
      <c r="L25" s="11">
        <v>9500000000</v>
      </c>
      <c r="M25" s="11">
        <v>0</v>
      </c>
      <c r="N25" s="11">
        <v>7978150133</v>
      </c>
      <c r="O25" s="11">
        <v>1521849867</v>
      </c>
      <c r="P25" s="11">
        <v>2568755560.6700001</v>
      </c>
      <c r="Q25" s="11">
        <v>38593920</v>
      </c>
      <c r="R25" s="11">
        <v>38593920</v>
      </c>
      <c r="S25" s="7">
        <f t="shared" ref="S25:S33" si="15">P25/($L25-M25)</f>
        <v>0.27039532217578949</v>
      </c>
      <c r="T25" s="7">
        <f t="shared" si="0"/>
        <v>4.0625178947368418E-3</v>
      </c>
      <c r="U25" s="7">
        <f t="shared" si="11"/>
        <v>4.0625178947368418E-3</v>
      </c>
    </row>
    <row r="26" spans="1:21" s="2" customFormat="1" ht="25.5" x14ac:dyDescent="0.2">
      <c r="A26" s="5" t="s">
        <v>45</v>
      </c>
      <c r="B26" s="5" t="s">
        <v>46</v>
      </c>
      <c r="C26" s="5" t="s">
        <v>47</v>
      </c>
      <c r="D26" s="5" t="s">
        <v>50</v>
      </c>
      <c r="E26" s="5"/>
      <c r="F26" s="5" t="s">
        <v>40</v>
      </c>
      <c r="G26" s="5" t="s">
        <v>22</v>
      </c>
      <c r="H26" s="6" t="s">
        <v>51</v>
      </c>
      <c r="I26" s="11">
        <v>21500000000</v>
      </c>
      <c r="J26" s="11">
        <v>0</v>
      </c>
      <c r="K26" s="11">
        <v>0</v>
      </c>
      <c r="L26" s="11">
        <v>21500000000</v>
      </c>
      <c r="M26" s="11">
        <v>0</v>
      </c>
      <c r="N26" s="11">
        <v>17063919722</v>
      </c>
      <c r="O26" s="11">
        <v>4436080278</v>
      </c>
      <c r="P26" s="11">
        <v>13408745202.15</v>
      </c>
      <c r="Q26" s="11">
        <v>5187765382.1499996</v>
      </c>
      <c r="R26" s="11">
        <v>5187765382.1499996</v>
      </c>
      <c r="S26" s="7">
        <f t="shared" si="15"/>
        <v>0.62366256754186045</v>
      </c>
      <c r="T26" s="7">
        <f t="shared" si="0"/>
        <v>0.2412914131232558</v>
      </c>
      <c r="U26" s="7">
        <f t="shared" si="11"/>
        <v>0.2412914131232558</v>
      </c>
    </row>
    <row r="27" spans="1:21" s="2" customFormat="1" ht="38.25" x14ac:dyDescent="0.2">
      <c r="A27" s="5" t="s">
        <v>45</v>
      </c>
      <c r="B27" s="5" t="s">
        <v>46</v>
      </c>
      <c r="C27" s="5" t="s">
        <v>47</v>
      </c>
      <c r="D27" s="5" t="s">
        <v>52</v>
      </c>
      <c r="E27" s="5" t="s">
        <v>0</v>
      </c>
      <c r="F27" s="5" t="s">
        <v>40</v>
      </c>
      <c r="G27" s="5" t="s">
        <v>22</v>
      </c>
      <c r="H27" s="6" t="s">
        <v>53</v>
      </c>
      <c r="I27" s="11">
        <v>5000000000</v>
      </c>
      <c r="J27" s="11">
        <v>0</v>
      </c>
      <c r="K27" s="11">
        <v>0</v>
      </c>
      <c r="L27" s="11">
        <v>5000000000</v>
      </c>
      <c r="M27" s="11">
        <v>0</v>
      </c>
      <c r="N27" s="11">
        <v>4703400000</v>
      </c>
      <c r="O27" s="11">
        <v>296600000</v>
      </c>
      <c r="P27" s="11">
        <v>4217400000</v>
      </c>
      <c r="Q27" s="11">
        <v>66000000</v>
      </c>
      <c r="R27" s="11">
        <v>66000000</v>
      </c>
      <c r="S27" s="7">
        <f t="shared" si="15"/>
        <v>0.84348000000000001</v>
      </c>
      <c r="T27" s="7">
        <f t="shared" si="0"/>
        <v>1.32E-2</v>
      </c>
      <c r="U27" s="7">
        <f t="shared" si="11"/>
        <v>1.32E-2</v>
      </c>
    </row>
    <row r="28" spans="1:21" s="2" customFormat="1" ht="63.75" x14ac:dyDescent="0.2">
      <c r="A28" s="5" t="s">
        <v>45</v>
      </c>
      <c r="B28" s="5" t="s">
        <v>46</v>
      </c>
      <c r="C28" s="5" t="s">
        <v>47</v>
      </c>
      <c r="D28" s="5" t="s">
        <v>54</v>
      </c>
      <c r="E28" s="5"/>
      <c r="F28" s="5" t="s">
        <v>40</v>
      </c>
      <c r="G28" s="5" t="s">
        <v>22</v>
      </c>
      <c r="H28" s="6" t="s">
        <v>55</v>
      </c>
      <c r="I28" s="11">
        <v>4000000000</v>
      </c>
      <c r="J28" s="11">
        <v>0</v>
      </c>
      <c r="K28" s="11">
        <v>0</v>
      </c>
      <c r="L28" s="11">
        <v>4000000000</v>
      </c>
      <c r="M28" s="11">
        <v>0</v>
      </c>
      <c r="N28" s="11">
        <v>3801000000</v>
      </c>
      <c r="O28" s="11">
        <v>199000000</v>
      </c>
      <c r="P28" s="11">
        <v>3777000000</v>
      </c>
      <c r="Q28" s="11">
        <v>118500000</v>
      </c>
      <c r="R28" s="11">
        <v>118500000</v>
      </c>
      <c r="S28" s="7">
        <f t="shared" si="15"/>
        <v>0.94425000000000003</v>
      </c>
      <c r="T28" s="7">
        <f t="shared" si="0"/>
        <v>2.9624999999999999E-2</v>
      </c>
      <c r="U28" s="7">
        <f t="shared" si="11"/>
        <v>2.9624999999999999E-2</v>
      </c>
    </row>
    <row r="29" spans="1:21" s="2" customFormat="1" ht="38.25" x14ac:dyDescent="0.2">
      <c r="A29" s="5" t="s">
        <v>45</v>
      </c>
      <c r="B29" s="5" t="s">
        <v>56</v>
      </c>
      <c r="C29" s="5" t="s">
        <v>47</v>
      </c>
      <c r="D29" s="5" t="s">
        <v>48</v>
      </c>
      <c r="E29" s="5"/>
      <c r="F29" s="5" t="s">
        <v>57</v>
      </c>
      <c r="G29" s="5" t="s">
        <v>41</v>
      </c>
      <c r="H29" s="6" t="s">
        <v>58</v>
      </c>
      <c r="I29" s="11">
        <v>67920000000</v>
      </c>
      <c r="J29" s="11">
        <v>0</v>
      </c>
      <c r="K29" s="11">
        <v>0</v>
      </c>
      <c r="L29" s="11">
        <v>67920000000</v>
      </c>
      <c r="M29" s="11">
        <v>0</v>
      </c>
      <c r="N29" s="11">
        <v>6000000000</v>
      </c>
      <c r="O29" s="11">
        <v>61920000000</v>
      </c>
      <c r="P29" s="11">
        <v>0</v>
      </c>
      <c r="Q29" s="11">
        <v>0</v>
      </c>
      <c r="R29" s="11">
        <v>0</v>
      </c>
      <c r="S29" s="7">
        <f t="shared" si="15"/>
        <v>0</v>
      </c>
      <c r="T29" s="7">
        <f t="shared" si="0"/>
        <v>0</v>
      </c>
      <c r="U29" s="7">
        <f t="shared" si="11"/>
        <v>0</v>
      </c>
    </row>
    <row r="30" spans="1:21" s="2" customFormat="1" ht="38.25" x14ac:dyDescent="0.2">
      <c r="A30" s="5" t="s">
        <v>45</v>
      </c>
      <c r="B30" s="5" t="s">
        <v>56</v>
      </c>
      <c r="C30" s="5" t="s">
        <v>47</v>
      </c>
      <c r="D30" s="5" t="s">
        <v>50</v>
      </c>
      <c r="E30" s="5"/>
      <c r="F30" s="5" t="s">
        <v>40</v>
      </c>
      <c r="G30" s="5" t="s">
        <v>22</v>
      </c>
      <c r="H30" s="6" t="s">
        <v>59</v>
      </c>
      <c r="I30" s="11">
        <v>162788927119</v>
      </c>
      <c r="J30" s="11">
        <v>0</v>
      </c>
      <c r="K30" s="11">
        <v>0</v>
      </c>
      <c r="L30" s="11">
        <v>162788927119</v>
      </c>
      <c r="M30" s="11">
        <v>0</v>
      </c>
      <c r="N30" s="11">
        <v>162788927119</v>
      </c>
      <c r="O30" s="11">
        <v>0</v>
      </c>
      <c r="P30" s="11">
        <v>162788927119</v>
      </c>
      <c r="Q30" s="11">
        <v>98000000000</v>
      </c>
      <c r="R30" s="11">
        <v>98000000000</v>
      </c>
      <c r="S30" s="7">
        <f t="shared" si="15"/>
        <v>1</v>
      </c>
      <c r="T30" s="7">
        <f t="shared" si="0"/>
        <v>0.60200654758515126</v>
      </c>
      <c r="U30" s="7">
        <f t="shared" si="11"/>
        <v>0.60200654758515126</v>
      </c>
    </row>
    <row r="31" spans="1:21" s="2" customFormat="1" ht="38.25" x14ac:dyDescent="0.2">
      <c r="A31" s="5" t="s">
        <v>45</v>
      </c>
      <c r="B31" s="5" t="s">
        <v>56</v>
      </c>
      <c r="C31" s="5" t="s">
        <v>47</v>
      </c>
      <c r="D31" s="5" t="s">
        <v>52</v>
      </c>
      <c r="E31" s="5"/>
      <c r="F31" s="5" t="s">
        <v>40</v>
      </c>
      <c r="G31" s="5" t="s">
        <v>22</v>
      </c>
      <c r="H31" s="6" t="s">
        <v>60</v>
      </c>
      <c r="I31" s="11">
        <v>28000000000</v>
      </c>
      <c r="J31" s="11">
        <v>0</v>
      </c>
      <c r="K31" s="11">
        <v>0</v>
      </c>
      <c r="L31" s="11">
        <v>28000000000</v>
      </c>
      <c r="M31" s="11">
        <v>0</v>
      </c>
      <c r="N31" s="11">
        <v>27721946430</v>
      </c>
      <c r="O31" s="11">
        <v>278053570</v>
      </c>
      <c r="P31" s="11">
        <v>27217500000</v>
      </c>
      <c r="Q31" s="11">
        <v>228400000</v>
      </c>
      <c r="R31" s="11">
        <v>228400000</v>
      </c>
      <c r="S31" s="7">
        <f t="shared" si="15"/>
        <v>0.97205357142857141</v>
      </c>
      <c r="T31" s="7">
        <f t="shared" si="0"/>
        <v>8.1571428571428576E-3</v>
      </c>
      <c r="U31" s="7">
        <f t="shared" si="11"/>
        <v>8.1571428571428576E-3</v>
      </c>
    </row>
    <row r="32" spans="1:21" s="2" customFormat="1" ht="51" x14ac:dyDescent="0.2">
      <c r="A32" s="5" t="s">
        <v>45</v>
      </c>
      <c r="B32" s="5" t="s">
        <v>61</v>
      </c>
      <c r="C32" s="5" t="s">
        <v>47</v>
      </c>
      <c r="D32" s="5" t="s">
        <v>48</v>
      </c>
      <c r="E32" s="5"/>
      <c r="F32" s="5" t="s">
        <v>40</v>
      </c>
      <c r="G32" s="5" t="s">
        <v>22</v>
      </c>
      <c r="H32" s="6" t="s">
        <v>62</v>
      </c>
      <c r="I32" s="11">
        <v>8500000000</v>
      </c>
      <c r="J32" s="11">
        <v>0</v>
      </c>
      <c r="K32" s="11">
        <v>0</v>
      </c>
      <c r="L32" s="11">
        <v>8500000000</v>
      </c>
      <c r="M32" s="11">
        <v>0</v>
      </c>
      <c r="N32" s="11">
        <v>8500000000</v>
      </c>
      <c r="O32" s="11">
        <v>0</v>
      </c>
      <c r="P32" s="11">
        <v>8500000000</v>
      </c>
      <c r="Q32" s="11">
        <v>300000000</v>
      </c>
      <c r="R32" s="11">
        <v>300000000</v>
      </c>
      <c r="S32" s="7">
        <f t="shared" si="15"/>
        <v>1</v>
      </c>
      <c r="T32" s="7">
        <f t="shared" si="0"/>
        <v>3.5294117647058823E-2</v>
      </c>
      <c r="U32" s="7">
        <f t="shared" si="11"/>
        <v>3.5294117647058823E-2</v>
      </c>
    </row>
    <row r="33" spans="1:21" s="2" customFormat="1" ht="51" x14ac:dyDescent="0.2">
      <c r="A33" s="5" t="s">
        <v>45</v>
      </c>
      <c r="B33" s="5" t="s">
        <v>61</v>
      </c>
      <c r="C33" s="5" t="s">
        <v>47</v>
      </c>
      <c r="D33" s="5" t="s">
        <v>50</v>
      </c>
      <c r="E33" s="5" t="s">
        <v>0</v>
      </c>
      <c r="F33" s="5" t="s">
        <v>40</v>
      </c>
      <c r="G33" s="5" t="s">
        <v>22</v>
      </c>
      <c r="H33" s="6" t="s">
        <v>63</v>
      </c>
      <c r="I33" s="11">
        <v>15000000000</v>
      </c>
      <c r="J33" s="11">
        <v>0</v>
      </c>
      <c r="K33" s="11">
        <v>0</v>
      </c>
      <c r="L33" s="11">
        <v>15000000000</v>
      </c>
      <c r="M33" s="11">
        <v>0</v>
      </c>
      <c r="N33" s="11">
        <v>15000000000</v>
      </c>
      <c r="O33" s="11">
        <v>0</v>
      </c>
      <c r="P33" s="11">
        <v>15000000000</v>
      </c>
      <c r="Q33" s="11">
        <v>980000000</v>
      </c>
      <c r="R33" s="11">
        <v>980000000</v>
      </c>
      <c r="S33" s="7">
        <f t="shared" si="15"/>
        <v>1</v>
      </c>
      <c r="T33" s="7">
        <f t="shared" si="0"/>
        <v>6.5333333333333327E-2</v>
      </c>
      <c r="U33" s="7">
        <f t="shared" si="11"/>
        <v>6.5333333333333327E-2</v>
      </c>
    </row>
    <row r="34" spans="1:21" s="2" customFormat="1" ht="51" x14ac:dyDescent="0.2">
      <c r="A34" s="5" t="s">
        <v>45</v>
      </c>
      <c r="B34" s="5" t="s">
        <v>61</v>
      </c>
      <c r="C34" s="5" t="s">
        <v>47</v>
      </c>
      <c r="D34" s="5" t="s">
        <v>66</v>
      </c>
      <c r="E34" s="5"/>
      <c r="F34" s="5" t="s">
        <v>40</v>
      </c>
      <c r="G34" s="5" t="s">
        <v>22</v>
      </c>
      <c r="H34" s="6" t="s">
        <v>83</v>
      </c>
      <c r="I34" s="11">
        <v>34402362826</v>
      </c>
      <c r="J34" s="11">
        <v>0</v>
      </c>
      <c r="K34" s="11">
        <v>0</v>
      </c>
      <c r="L34" s="11">
        <v>34402362826</v>
      </c>
      <c r="M34" s="11">
        <v>0</v>
      </c>
      <c r="N34" s="11">
        <v>33995618682</v>
      </c>
      <c r="O34" s="11">
        <v>406744144</v>
      </c>
      <c r="P34" s="11">
        <v>33532791213</v>
      </c>
      <c r="Q34" s="11">
        <v>3230978923</v>
      </c>
      <c r="R34" s="11">
        <v>3230978923</v>
      </c>
      <c r="S34" s="7">
        <f t="shared" ref="S34:S36" si="16">P34/($L34-M34)</f>
        <v>0.97472349159858251</v>
      </c>
      <c r="T34" s="7">
        <f t="shared" ref="T34:T36" si="17">Q34/($L34-M34)</f>
        <v>9.3917355018363707E-2</v>
      </c>
      <c r="U34" s="7">
        <f t="shared" ref="U34:U36" si="18">R34/($L34-M34)</f>
        <v>9.3917355018363707E-2</v>
      </c>
    </row>
    <row r="35" spans="1:21" s="2" customFormat="1" ht="38.25" x14ac:dyDescent="0.2">
      <c r="A35" s="5" t="s">
        <v>45</v>
      </c>
      <c r="B35" s="5" t="s">
        <v>64</v>
      </c>
      <c r="C35" s="5" t="s">
        <v>47</v>
      </c>
      <c r="D35" s="5" t="s">
        <v>50</v>
      </c>
      <c r="E35" s="5"/>
      <c r="F35" s="5" t="s">
        <v>40</v>
      </c>
      <c r="G35" s="5" t="s">
        <v>22</v>
      </c>
      <c r="H35" s="6" t="s">
        <v>65</v>
      </c>
      <c r="I35" s="11">
        <v>6000000000</v>
      </c>
      <c r="J35" s="11">
        <v>0</v>
      </c>
      <c r="K35" s="11">
        <v>0</v>
      </c>
      <c r="L35" s="11">
        <v>6000000000</v>
      </c>
      <c r="M35" s="11">
        <v>0</v>
      </c>
      <c r="N35" s="11">
        <v>6000000000</v>
      </c>
      <c r="O35" s="11">
        <v>0</v>
      </c>
      <c r="P35" s="11">
        <v>4909090000</v>
      </c>
      <c r="Q35" s="11">
        <v>0</v>
      </c>
      <c r="R35" s="11">
        <v>0</v>
      </c>
      <c r="S35" s="7">
        <f t="shared" si="16"/>
        <v>0.8181816666666667</v>
      </c>
      <c r="T35" s="7">
        <f t="shared" si="17"/>
        <v>0</v>
      </c>
      <c r="U35" s="7">
        <f t="shared" si="18"/>
        <v>0</v>
      </c>
    </row>
    <row r="36" spans="1:21" s="2" customFormat="1" ht="51" x14ac:dyDescent="0.2">
      <c r="A36" s="5" t="s">
        <v>45</v>
      </c>
      <c r="B36" s="5" t="s">
        <v>64</v>
      </c>
      <c r="C36" s="5" t="s">
        <v>47</v>
      </c>
      <c r="D36" s="5" t="s">
        <v>66</v>
      </c>
      <c r="E36" s="5"/>
      <c r="F36" s="5" t="s">
        <v>40</v>
      </c>
      <c r="G36" s="5" t="s">
        <v>22</v>
      </c>
      <c r="H36" s="6" t="s">
        <v>67</v>
      </c>
      <c r="I36" s="11">
        <v>10000000000</v>
      </c>
      <c r="J36" s="11">
        <v>0</v>
      </c>
      <c r="K36" s="11">
        <v>0</v>
      </c>
      <c r="L36" s="11">
        <v>10000000000</v>
      </c>
      <c r="M36" s="11">
        <v>0</v>
      </c>
      <c r="N36" s="11">
        <v>9999911780</v>
      </c>
      <c r="O36" s="11">
        <v>88220</v>
      </c>
      <c r="P36" s="11">
        <v>9959828447</v>
      </c>
      <c r="Q36" s="11">
        <v>2438976600</v>
      </c>
      <c r="R36" s="11">
        <v>2438976600</v>
      </c>
      <c r="S36" s="7">
        <f t="shared" si="16"/>
        <v>0.99598284469999998</v>
      </c>
      <c r="T36" s="7">
        <f t="shared" si="17"/>
        <v>0.24389765999999999</v>
      </c>
      <c r="U36" s="7">
        <f t="shared" si="18"/>
        <v>0.24389765999999999</v>
      </c>
    </row>
    <row r="37" spans="1:21" s="2" customFormat="1" ht="12.75" x14ac:dyDescent="0.2">
      <c r="A37" s="26" t="s">
        <v>77</v>
      </c>
      <c r="B37" s="26"/>
      <c r="C37" s="26"/>
      <c r="D37" s="26"/>
      <c r="E37" s="26"/>
      <c r="F37" s="26"/>
      <c r="G37" s="26"/>
      <c r="H37" s="27"/>
      <c r="I37" s="15">
        <f>SUM(I25:I36)</f>
        <v>372611289945</v>
      </c>
      <c r="J37" s="15">
        <f t="shared" ref="J37:R37" si="19">SUM(J25:J36)</f>
        <v>0</v>
      </c>
      <c r="K37" s="15">
        <f t="shared" si="19"/>
        <v>0</v>
      </c>
      <c r="L37" s="15">
        <f t="shared" si="19"/>
        <v>372611289945</v>
      </c>
      <c r="M37" s="15">
        <f t="shared" si="19"/>
        <v>0</v>
      </c>
      <c r="N37" s="15">
        <f t="shared" si="19"/>
        <v>303552873866</v>
      </c>
      <c r="O37" s="15">
        <f t="shared" si="19"/>
        <v>69058416079</v>
      </c>
      <c r="P37" s="15">
        <f t="shared" si="19"/>
        <v>285880037541.82001</v>
      </c>
      <c r="Q37" s="15">
        <f t="shared" si="19"/>
        <v>110589214825.14999</v>
      </c>
      <c r="R37" s="15">
        <f t="shared" si="19"/>
        <v>110589214825.14999</v>
      </c>
      <c r="S37" s="16">
        <f>P37/(L37-M37)</f>
        <v>0.76723396541209976</v>
      </c>
      <c r="T37" s="16">
        <f t="shared" si="0"/>
        <v>0.29679512620638449</v>
      </c>
      <c r="U37" s="16">
        <f t="shared" si="11"/>
        <v>0.29679512620638449</v>
      </c>
    </row>
    <row r="38" spans="1:21" x14ac:dyDescent="0.3">
      <c r="A38" s="23" t="s">
        <v>78</v>
      </c>
      <c r="B38" s="23"/>
      <c r="C38" s="23"/>
      <c r="D38" s="23"/>
      <c r="E38" s="23"/>
      <c r="F38" s="23"/>
      <c r="G38" s="23"/>
      <c r="H38" s="24"/>
      <c r="I38" s="17">
        <f>+I22+I24+I37</f>
        <v>399960584962</v>
      </c>
      <c r="J38" s="17">
        <f t="shared" ref="J38:R38" si="20">+J22+J24+J37</f>
        <v>30000000</v>
      </c>
      <c r="K38" s="17">
        <f t="shared" si="20"/>
        <v>30000000</v>
      </c>
      <c r="L38" s="17">
        <f t="shared" si="20"/>
        <v>399960584962</v>
      </c>
      <c r="M38" s="17">
        <f t="shared" si="20"/>
        <v>0</v>
      </c>
      <c r="N38" s="17">
        <f t="shared" si="20"/>
        <v>329162064524.13</v>
      </c>
      <c r="O38" s="17">
        <f t="shared" si="20"/>
        <v>70798520437.869995</v>
      </c>
      <c r="P38" s="17">
        <f t="shared" si="20"/>
        <v>299436771836.40002</v>
      </c>
      <c r="Q38" s="17">
        <f t="shared" si="20"/>
        <v>120181039295.48</v>
      </c>
      <c r="R38" s="17">
        <f t="shared" si="20"/>
        <v>120181039295.48</v>
      </c>
      <c r="S38" s="18">
        <f>P38/($L$38-$M$38)</f>
        <v>0.74866570130866605</v>
      </c>
      <c r="T38" s="18">
        <f>Q38/($L$38-$M$38)</f>
        <v>0.30048220703272127</v>
      </c>
      <c r="U38" s="18">
        <f>R38/($L$38-$M$38)</f>
        <v>0.30048220703272127</v>
      </c>
    </row>
    <row r="39" spans="1:21" ht="0" hidden="1" customHeight="1" x14ac:dyDescent="0.3"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21" ht="33.950000000000003" customHeight="1" x14ac:dyDescent="0.3"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2" spans="1:21" x14ac:dyDescent="0.3">
      <c r="S42" s="14"/>
    </row>
  </sheetData>
  <mergeCells count="13">
    <mergeCell ref="A38:H38"/>
    <mergeCell ref="A13:H13"/>
    <mergeCell ref="A17:H17"/>
    <mergeCell ref="A21:H21"/>
    <mergeCell ref="A22:H22"/>
    <mergeCell ref="A24:H24"/>
    <mergeCell ref="A37:H37"/>
    <mergeCell ref="A11:H11"/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Luisa Fernanda Ortiz</cp:lastModifiedBy>
  <dcterms:created xsi:type="dcterms:W3CDTF">2022-08-10T18:40:50Z</dcterms:created>
  <dcterms:modified xsi:type="dcterms:W3CDTF">2023-07-28T20:23:04Z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