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Gestión Financiera_17 Presupuesto\2021\INFORMES PRESUPUESTALES\PAGINA WEB\OCTUBRE 2021\"/>
    </mc:Choice>
  </mc:AlternateContent>
  <xr:revisionPtr revIDLastSave="0" documentId="13_ncr:1_{18FE1AFE-EE1D-4728-AAFB-8F356873A2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UCION OCTUBRE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" i="2" l="1"/>
  <c r="S9" i="2"/>
  <c r="S10" i="2"/>
  <c r="Q11" i="2"/>
  <c r="Q13" i="2"/>
  <c r="Q19" i="2"/>
  <c r="Q23" i="2"/>
  <c r="Q39" i="2"/>
  <c r="L11" i="2"/>
  <c r="L13" i="2"/>
  <c r="L19" i="2"/>
  <c r="L23" i="2"/>
  <c r="L39" i="2"/>
  <c r="M11" i="2"/>
  <c r="M13" i="2"/>
  <c r="M19" i="2"/>
  <c r="M23" i="2"/>
  <c r="M39" i="2"/>
  <c r="T38" i="2"/>
  <c r="T37" i="2"/>
  <c r="T36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8" i="2"/>
  <c r="T17" i="2"/>
  <c r="T16" i="2"/>
  <c r="T15" i="2"/>
  <c r="T12" i="2"/>
  <c r="T10" i="2"/>
  <c r="T9" i="2"/>
  <c r="T8" i="2"/>
  <c r="P11" i="2"/>
  <c r="P13" i="2"/>
  <c r="P19" i="2"/>
  <c r="P23" i="2"/>
  <c r="P39" i="2"/>
  <c r="S38" i="2"/>
  <c r="S37" i="2"/>
  <c r="S36" i="2"/>
  <c r="S35" i="2"/>
  <c r="S34" i="2"/>
  <c r="S33" i="2"/>
  <c r="S32" i="2"/>
  <c r="S30" i="2"/>
  <c r="S29" i="2"/>
  <c r="S28" i="2"/>
  <c r="S27" i="2"/>
  <c r="S26" i="2"/>
  <c r="S25" i="2"/>
  <c r="S24" i="2"/>
  <c r="S20" i="2"/>
  <c r="U18" i="2"/>
  <c r="S18" i="2"/>
  <c r="U17" i="2"/>
  <c r="S17" i="2"/>
  <c r="U16" i="2"/>
  <c r="S16" i="2"/>
  <c r="U15" i="2"/>
  <c r="S15" i="2"/>
  <c r="S12" i="2"/>
  <c r="R11" i="2"/>
  <c r="R13" i="2"/>
  <c r="R19" i="2"/>
  <c r="R23" i="2"/>
  <c r="R39" i="2"/>
  <c r="O11" i="2"/>
  <c r="O13" i="2"/>
  <c r="O19" i="2"/>
  <c r="O23" i="2"/>
  <c r="O39" i="2"/>
  <c r="N11" i="2"/>
  <c r="N13" i="2"/>
  <c r="N19" i="2"/>
  <c r="N23" i="2"/>
  <c r="N39" i="2"/>
  <c r="K11" i="2"/>
  <c r="K13" i="2"/>
  <c r="K19" i="2"/>
  <c r="K23" i="2"/>
  <c r="K39" i="2"/>
  <c r="J11" i="2"/>
  <c r="J13" i="2"/>
  <c r="J19" i="2"/>
  <c r="J23" i="2"/>
  <c r="J39" i="2"/>
  <c r="I11" i="2"/>
  <c r="I13" i="2"/>
  <c r="I19" i="2"/>
  <c r="I23" i="2"/>
  <c r="I39" i="2"/>
  <c r="U38" i="2"/>
  <c r="U37" i="2"/>
  <c r="U36" i="2"/>
  <c r="U35" i="2"/>
  <c r="U34" i="2"/>
  <c r="U33" i="2"/>
  <c r="U32" i="2"/>
  <c r="U30" i="2"/>
  <c r="U29" i="2"/>
  <c r="U28" i="2"/>
  <c r="U27" i="2"/>
  <c r="U26" i="2"/>
  <c r="U22" i="2"/>
  <c r="S22" i="2"/>
  <c r="U25" i="2"/>
  <c r="U24" i="2"/>
  <c r="U20" i="2"/>
  <c r="U12" i="2"/>
  <c r="U10" i="2"/>
  <c r="U9" i="2"/>
  <c r="U8" i="2"/>
  <c r="U21" i="2"/>
  <c r="S21" i="2"/>
  <c r="U13" i="2" l="1"/>
  <c r="U39" i="2"/>
  <c r="T23" i="2"/>
  <c r="S19" i="2"/>
  <c r="S39" i="2"/>
  <c r="T39" i="2"/>
  <c r="S23" i="2"/>
  <c r="U23" i="2"/>
  <c r="U19" i="2"/>
  <c r="T13" i="2"/>
  <c r="S11" i="2"/>
  <c r="U11" i="2"/>
  <c r="T11" i="2"/>
  <c r="K40" i="2"/>
  <c r="N40" i="2"/>
  <c r="T19" i="2"/>
  <c r="P40" i="2"/>
  <c r="I40" i="2"/>
  <c r="J40" i="2"/>
  <c r="L40" i="2"/>
  <c r="O40" i="2"/>
  <c r="S13" i="2"/>
  <c r="M40" i="2"/>
  <c r="Q40" i="2"/>
  <c r="R40" i="2"/>
  <c r="S40" i="2" l="1"/>
  <c r="T40" i="2"/>
  <c r="U40" i="2"/>
</calcChain>
</file>

<file path=xl/sharedStrings.xml><?xml version="1.0" encoding="utf-8"?>
<sst xmlns="http://schemas.openxmlformats.org/spreadsheetml/2006/main" count="222" uniqueCount="83">
  <si>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</si>
  <si>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</si>
  <si>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</si>
  <si>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</si>
  <si>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</si>
  <si>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</si>
  <si>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</si>
  <si>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</si>
  <si>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</si>
  <si>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</si>
  <si>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</si>
  <si>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</si>
  <si>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</si>
  <si>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</si>
  <si>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</si>
  <si>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</si>
  <si>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</si>
  <si>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</si>
  <si>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APR. INICIAL</t>
  </si>
  <si>
    <t>APR. ADICIONADA</t>
  </si>
  <si>
    <t>APR. REDUCIDA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</si>
  <si>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</si>
  <si>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</si>
  <si>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</si>
  <si>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</si>
  <si>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%EJEC/
OBLI</t>
  </si>
  <si>
    <t>%EJEC./
PAGOS</t>
  </si>
  <si>
    <t>%EJEC/
COMP</t>
  </si>
  <si>
    <t>01</t>
  </si>
  <si>
    <t>02</t>
  </si>
  <si>
    <t>03</t>
  </si>
  <si>
    <t>SALARIO</t>
  </si>
  <si>
    <t>CONTRIBUCIONES INHERENTES A LA NÓMINA</t>
  </si>
  <si>
    <t>REMUNERACIONES NO CONSTITUTIVAS DE FACTOR SALARIAL</t>
  </si>
  <si>
    <t>ADQUISICIONES DIFERENTES DE ACTIVOS</t>
  </si>
  <si>
    <t>TOTAL ADQUISICIÓN DE BIENES Y SERVICIOS</t>
  </si>
  <si>
    <t>TOTAL TRANSFERENCIAS CORRIENTES</t>
  </si>
  <si>
    <t>04</t>
  </si>
  <si>
    <t>012</t>
  </si>
  <si>
    <t>06</t>
  </si>
  <si>
    <t>008</t>
  </si>
  <si>
    <t>009</t>
  </si>
  <si>
    <t>10</t>
  </si>
  <si>
    <t>001</t>
  </si>
  <si>
    <t>11</t>
  </si>
  <si>
    <t>CENTRO INTERNACIONAL DE FÍSICA (DECRETO 267 DE 1984)</t>
  </si>
  <si>
    <t>CENTRO INTERNACIONAL DE INVESTIGACIONES MÉDICAS - CIDEIM (DECRETO 578 DE 1990)</t>
  </si>
  <si>
    <t>SENTENCIAS</t>
  </si>
  <si>
    <t>08</t>
  </si>
  <si>
    <t>IMPUESTOS</t>
  </si>
  <si>
    <t>TASAS Y DERECHOS ADMINISTRATIVOS</t>
  </si>
  <si>
    <t>CUOTA DE FISCALIZACIÓN Y AUDITAJE</t>
  </si>
  <si>
    <t>TOTAL GASTOS POR TRIBUTOS, MULTAS, SANCIONES E INTERESES DE MORA</t>
  </si>
  <si>
    <t>APOYO AL PROCESO DE TRANSFORMACIÓN DIGITAL PARA LA GESTIÓN Y PRESTACIÓN DE SERVICIOS DE TI EN EL SECTOR CTI Y A NIVEL  NACIONAL</t>
  </si>
  <si>
    <t>16</t>
  </si>
  <si>
    <t xml:space="preserve">MINISTERIO DE CIENCIA, TECNOLOGIA E INNOVACIÓN </t>
  </si>
  <si>
    <t>INCAPACIDADES Y LICENCIAS DE MATERNIDAD Y PATERNIDAD (NO DE PENSIONES)</t>
  </si>
  <si>
    <t>TIPO</t>
  </si>
  <si>
    <t>A</t>
  </si>
  <si>
    <t>C</t>
  </si>
  <si>
    <t>TOTAL INVERSIÓN</t>
  </si>
  <si>
    <t>TOTAL FUNCIONAMIENTO E INVERSIÓN</t>
  </si>
  <si>
    <t>3901</t>
  </si>
  <si>
    <t>1000</t>
  </si>
  <si>
    <t>5</t>
  </si>
  <si>
    <t>6</t>
  </si>
  <si>
    <t>7</t>
  </si>
  <si>
    <t>3902</t>
  </si>
  <si>
    <t>3903</t>
  </si>
  <si>
    <t>4</t>
  </si>
  <si>
    <t>3904</t>
  </si>
  <si>
    <t>FORTALECIMIENTO DE LAS CAPACIDADES DE LOS ACTORES DEL SNCTEI PARA LA GENERACIÓN DE CONOCIMIENTO A NIVEL  NACIONAL</t>
  </si>
  <si>
    <t>INCREMENTO DE LAS ACTIVIDADES DE CIENCIA, TECNOLOGÍA E INNOVACIÓN EN LA CONSTRUCCIÓN DE LA BIOECONOMÍA A NIVEL   NACIONAL</t>
  </si>
  <si>
    <t>DESARROLLO DE VOCACIONES CIENTÍFICAS Y CAPACIDADES PARA LA INVESTIGACIÓN EN NIÑOS Y JÓVENES A NIVEL  NACIONAL</t>
  </si>
  <si>
    <t>APOYO  AL FOMENTO Y DESARROLLO DE LA APROPIACIÓN SOCIAL DE LA CTEI - ASCTI  NACIONAL</t>
  </si>
  <si>
    <t>APR. DISPONIBLE</t>
  </si>
  <si>
    <t>VIGENCIA 2021</t>
  </si>
  <si>
    <t>007</t>
  </si>
  <si>
    <t>PROVISIÓN PARA GASTOS INSTITUCIONALES Y/O SECTORIALES CONTINGENTES- PREVIO CONCEPTO DGPPN</t>
  </si>
  <si>
    <t>8</t>
  </si>
  <si>
    <t>FORTALECIMIENTO CAPACIDADES REGIONALES EN CIENCIA, TECNOLOGÍA E INNOVACIÓN NACIONAL</t>
  </si>
  <si>
    <t>FORTALECIMIENTO DE LAS CAPACIDADES DE TRANSFERENCIA Y USO DEL CONOCIMIENTO PARA LA INNOVACIÓN A NIVEL NACIONAL</t>
  </si>
  <si>
    <t>EJECUCION ACUMULADA PRESUPUESTO DE GASTOS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</si>
</sst>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240A]&quot;$&quot;\ #,##0;\(&quot;$&quot;\ #,##0\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/>
      <diagonal/>
    </border>
    <border>
      <left/>
      <right style="thin">
        <color rgb="FFD3D3D3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6">
    <xf numFmtId="0" fontId="2" fillId="0" borderId="0" xfId="0" applyFont="1" applyFill="1" applyBorder="1"/>
    <xf numFmtId="0" fontId="5" fillId="0" borderId="0" xfId="0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right" vertical="center" wrapText="1" readingOrder="1"/>
    </xf>
    <xf numFmtId="10" fontId="8" fillId="0" borderId="1" xfId="1" applyNumberFormat="1" applyFont="1" applyFill="1" applyBorder="1" applyAlignment="1">
      <alignment horizontal="center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0" fontId="6" fillId="2" borderId="1" xfId="1" applyNumberFormat="1" applyFont="1" applyFill="1" applyBorder="1" applyAlignment="1">
      <alignment horizontal="center" vertical="center" wrapText="1" readingOrder="1"/>
    </xf>
    <xf numFmtId="164" fontId="10" fillId="3" borderId="1" xfId="0" applyNumberFormat="1" applyFont="1" applyFill="1" applyBorder="1" applyAlignment="1">
      <alignment horizontal="right" vertical="center" wrapText="1" readingOrder="1"/>
    </xf>
    <xf numFmtId="10" fontId="10" fillId="3" borderId="1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6" fillId="0" borderId="5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  <xf numFmtId="43" fontId="2" fillId="0" borderId="0" xfId="4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0" fontId="9" fillId="2" borderId="3" xfId="0" applyNumberFormat="1" applyFont="1" applyFill="1" applyBorder="1" applyAlignment="1">
      <alignment horizontal="center" vertical="center" wrapText="1" readingOrder="1"/>
    </xf>
    <xf numFmtId="0" fontId="9" fillId="2" borderId="4" xfId="0" applyNumberFormat="1" applyFont="1" applyFill="1" applyBorder="1" applyAlignment="1">
      <alignment horizontal="center" vertical="center" wrapText="1" readingOrder="1"/>
    </xf>
    <xf numFmtId="0" fontId="9" fillId="2" borderId="6" xfId="0" applyNumberFormat="1" applyFont="1" applyFill="1" applyBorder="1" applyAlignment="1">
      <alignment horizontal="center" vertical="center" wrapText="1" readingOrder="1"/>
    </xf>
    <xf numFmtId="0" fontId="9" fillId="2" borderId="7" xfId="0" applyNumberFormat="1" applyFont="1" applyFill="1" applyBorder="1" applyAlignment="1">
      <alignment horizontal="center" vertical="center" wrapText="1" readingOrder="1"/>
    </xf>
    <xf numFmtId="0" fontId="9" fillId="2" borderId="8" xfId="0" applyNumberFormat="1" applyFont="1" applyFill="1" applyBorder="1" applyAlignment="1">
      <alignment horizontal="center" vertical="center" wrapText="1" readingOrder="1"/>
    </xf>
    <xf numFmtId="0" fontId="10" fillId="3" borderId="9" xfId="0" applyNumberFormat="1" applyFont="1" applyFill="1" applyBorder="1" applyAlignment="1">
      <alignment horizontal="center" vertical="center" wrapText="1" readingOrder="1"/>
    </xf>
    <xf numFmtId="0" fontId="10" fillId="3" borderId="0" xfId="0" applyNumberFormat="1" applyFont="1" applyFill="1" applyBorder="1" applyAlignment="1">
      <alignment horizontal="center" vertical="center" wrapText="1" readingOrder="1"/>
    </xf>
    <xf numFmtId="0" fontId="10" fillId="3" borderId="10" xfId="0" applyNumberFormat="1" applyFont="1" applyFill="1" applyBorder="1" applyAlignment="1">
      <alignment horizontal="center" vertical="center" wrapText="1" readingOrder="1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64024</xdr:colOff>
      <xdr:row>0</xdr:row>
      <xdr:rowOff>162810</xdr:rowOff>
    </xdr:from>
    <xdr:to>
      <xdr:col>7</xdr:col>
      <xdr:colOff>326825</xdr:colOff>
      <xdr:row>4</xdr:row>
      <xdr:rowOff>49099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4024" y="162810"/>
          <a:ext cx="3363012" cy="632578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47"/>
  <sheetViews>
    <sheetView showGridLines="0" tabSelected="1" zoomScale="85" zoomScaleNormal="85" workbookViewId="0">
      <selection activeCell="I14" sqref="I14"/>
    </sheetView>
  </sheetViews>
  <sheetFormatPr baseColWidth="10" defaultRowHeight="15" x14ac:dyDescent="0.25"/>
  <cols>
    <col min="1" max="1" width="6.85546875" customWidth="1"/>
    <col min="2" max="2" width="5.42578125" customWidth="1"/>
    <col min="3" max="3" width="6.140625" customWidth="1"/>
    <col min="4" max="5" width="5.42578125" customWidth="1"/>
    <col min="6" max="6" width="11.28515625" customWidth="1"/>
    <col min="7" max="7" width="5.5703125" customWidth="1"/>
    <col min="8" max="8" width="42.7109375" customWidth="1"/>
    <col min="9" max="9" width="18.7109375" customWidth="1"/>
    <col min="10" max="11" width="17.28515625" customWidth="1"/>
    <col min="12" max="12" width="18.28515625" customWidth="1"/>
    <col min="13" max="13" width="15.85546875" customWidth="1"/>
    <col min="14" max="17" width="18.28515625" customWidth="1"/>
    <col min="18" max="18" width="17.28515625" customWidth="1"/>
    <col min="19" max="21" width="9" customWidth="1"/>
  </cols>
  <sheetData>
    <row r="1" spans="1:21" s="1" customFormat="1" x14ac:dyDescent="0.25">
      <c r="B1" s="15" t="s">
        <v>55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" customFormat="1" x14ac:dyDescent="0.25">
      <c r="B2" s="15" t="s">
        <v>82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s="1" customFormat="1" ht="15" customHeight="1" x14ac:dyDescent="0.2">
      <c r="B3" s="16" t="s">
        <v>76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" customFormat="1" ht="15" customHeight="1" x14ac:dyDescent="0.2">
      <c r="B4" s="16" t="s">
        <v>9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" customFormat="1" ht="15" customHeight="1" x14ac:dyDescent="0.2"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24" x14ac:dyDescent="0.2">
      <c r="A7" s="2" t="s">
        <v>57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11</v>
      </c>
      <c r="G7" s="2" t="s">
        <v>14</v>
      </c>
      <c r="H7" s="2" t="s">
        <v>4</v>
      </c>
      <c r="I7" s="2" t="s">
        <v>18</v>
      </c>
      <c r="J7" s="2" t="s">
        <v>19</v>
      </c>
      <c r="K7" s="2" t="s">
        <v>20</v>
      </c>
      <c r="L7" s="2" t="s">
        <v>5</v>
      </c>
      <c r="M7" s="2" t="s">
        <v>12</v>
      </c>
      <c r="N7" s="2" t="s">
        <v>75</v>
      </c>
      <c r="O7" s="2" t="s">
        <v>13</v>
      </c>
      <c r="P7" s="2" t="s">
        <v>6</v>
      </c>
      <c r="Q7" s="2" t="s">
        <v>7</v>
      </c>
      <c r="R7" s="2" t="s">
        <v>8</v>
      </c>
      <c r="S7" s="2" t="s">
        <v>27</v>
      </c>
      <c r="T7" s="2" t="s">
        <v>25</v>
      </c>
      <c r="U7" s="2" t="s">
        <v>26</v>
      </c>
    </row>
    <row r="8" spans="1:21" s="1" customFormat="1" ht="14.25" x14ac:dyDescent="0.2">
      <c r="A8" s="3" t="s">
        <v>58</v>
      </c>
      <c r="B8" s="3" t="s">
        <v>28</v>
      </c>
      <c r="C8" s="3" t="s">
        <v>28</v>
      </c>
      <c r="D8" s="3" t="s">
        <v>28</v>
      </c>
      <c r="E8" s="3"/>
      <c r="F8" s="3" t="s">
        <v>42</v>
      </c>
      <c r="G8" s="3" t="s">
        <v>15</v>
      </c>
      <c r="H8" s="4" t="s">
        <v>31</v>
      </c>
      <c r="I8" s="5">
        <v>9215354000</v>
      </c>
      <c r="J8" s="5">
        <v>0</v>
      </c>
      <c r="K8" s="5">
        <v>0</v>
      </c>
      <c r="L8" s="5">
        <v>9215354000</v>
      </c>
      <c r="M8" s="5">
        <v>0</v>
      </c>
      <c r="N8" s="5">
        <v>9215354000</v>
      </c>
      <c r="O8" s="5">
        <v>0</v>
      </c>
      <c r="P8" s="5">
        <v>7640545225</v>
      </c>
      <c r="Q8" s="5">
        <v>7621823466</v>
      </c>
      <c r="R8" s="5">
        <v>7620984683</v>
      </c>
      <c r="S8" s="6">
        <f>P8/($L8-M8)</f>
        <v>0.82911033314618188</v>
      </c>
      <c r="T8" s="6">
        <f t="shared" ref="T8:T13" si="0">Q8/($L8-M8)</f>
        <v>0.82707874987764984</v>
      </c>
      <c r="U8" s="6">
        <f>R8/($L8-M8)</f>
        <v>0.8269877297171655</v>
      </c>
    </row>
    <row r="9" spans="1:21" s="1" customFormat="1" ht="14.25" x14ac:dyDescent="0.2">
      <c r="A9" s="3" t="s">
        <v>58</v>
      </c>
      <c r="B9" s="3" t="s">
        <v>28</v>
      </c>
      <c r="C9" s="3" t="s">
        <v>28</v>
      </c>
      <c r="D9" s="3" t="s">
        <v>29</v>
      </c>
      <c r="E9" s="3"/>
      <c r="F9" s="3" t="s">
        <v>42</v>
      </c>
      <c r="G9" s="3" t="s">
        <v>15</v>
      </c>
      <c r="H9" s="4" t="s">
        <v>32</v>
      </c>
      <c r="I9" s="5">
        <v>3224121000</v>
      </c>
      <c r="J9" s="5">
        <v>0</v>
      </c>
      <c r="K9" s="5">
        <v>0</v>
      </c>
      <c r="L9" s="5">
        <v>3224121000</v>
      </c>
      <c r="M9" s="5">
        <v>0</v>
      </c>
      <c r="N9" s="5">
        <v>3224121000</v>
      </c>
      <c r="O9" s="5">
        <v>0</v>
      </c>
      <c r="P9" s="5">
        <v>2587361613</v>
      </c>
      <c r="Q9" s="5">
        <v>2587361613</v>
      </c>
      <c r="R9" s="5">
        <v>2587361613</v>
      </c>
      <c r="S9" s="6">
        <f>P9/($L9-M9)</f>
        <v>0.80250139898595618</v>
      </c>
      <c r="T9" s="6">
        <f t="shared" si="0"/>
        <v>0.80250139898595618</v>
      </c>
      <c r="U9" s="6">
        <f t="shared" ref="U9:U10" si="1">R9/($L9-M9)</f>
        <v>0.80250139898595618</v>
      </c>
    </row>
    <row r="10" spans="1:21" s="1" customFormat="1" ht="22.5" x14ac:dyDescent="0.2">
      <c r="A10" s="3" t="s">
        <v>58</v>
      </c>
      <c r="B10" s="3" t="s">
        <v>28</v>
      </c>
      <c r="C10" s="3" t="s">
        <v>28</v>
      </c>
      <c r="D10" s="3" t="s">
        <v>30</v>
      </c>
      <c r="E10" s="3"/>
      <c r="F10" s="3" t="s">
        <v>42</v>
      </c>
      <c r="G10" s="3" t="s">
        <v>15</v>
      </c>
      <c r="H10" s="4" t="s">
        <v>33</v>
      </c>
      <c r="I10" s="5">
        <v>1521526000</v>
      </c>
      <c r="J10" s="5">
        <v>0</v>
      </c>
      <c r="K10" s="5">
        <v>0</v>
      </c>
      <c r="L10" s="5">
        <v>1521526000</v>
      </c>
      <c r="M10" s="5">
        <v>0</v>
      </c>
      <c r="N10" s="5">
        <v>1521526000</v>
      </c>
      <c r="O10" s="5">
        <v>0</v>
      </c>
      <c r="P10" s="5">
        <v>1430808467</v>
      </c>
      <c r="Q10" s="5">
        <v>1407169454</v>
      </c>
      <c r="R10" s="5">
        <v>1405678118</v>
      </c>
      <c r="S10" s="6">
        <f>P10/($L10-M10)</f>
        <v>0.94037727058229703</v>
      </c>
      <c r="T10" s="6">
        <f t="shared" si="0"/>
        <v>0.92484088605781301</v>
      </c>
      <c r="U10" s="6">
        <f t="shared" si="1"/>
        <v>0.923860727979673</v>
      </c>
    </row>
    <row r="11" spans="1:21" s="1" customFormat="1" ht="14.25" customHeight="1" x14ac:dyDescent="0.2">
      <c r="A11" s="18" t="s">
        <v>17</v>
      </c>
      <c r="B11" s="18"/>
      <c r="C11" s="18"/>
      <c r="D11" s="18"/>
      <c r="E11" s="18"/>
      <c r="F11" s="18"/>
      <c r="G11" s="18"/>
      <c r="H11" s="19"/>
      <c r="I11" s="7">
        <f>SUM(I8:I10)</f>
        <v>13961001000</v>
      </c>
      <c r="J11" s="7">
        <f t="shared" ref="J11:R11" si="2">SUM(J8:J10)</f>
        <v>0</v>
      </c>
      <c r="K11" s="7">
        <f t="shared" si="2"/>
        <v>0</v>
      </c>
      <c r="L11" s="7">
        <f t="shared" si="2"/>
        <v>13961001000</v>
      </c>
      <c r="M11" s="7">
        <f t="shared" si="2"/>
        <v>0</v>
      </c>
      <c r="N11" s="7">
        <f t="shared" si="2"/>
        <v>13961001000</v>
      </c>
      <c r="O11" s="7">
        <f t="shared" si="2"/>
        <v>0</v>
      </c>
      <c r="P11" s="7">
        <f t="shared" si="2"/>
        <v>11658715305</v>
      </c>
      <c r="Q11" s="7">
        <f t="shared" si="2"/>
        <v>11616354533</v>
      </c>
      <c r="R11" s="7">
        <f t="shared" si="2"/>
        <v>11614024414</v>
      </c>
      <c r="S11" s="8">
        <f>P11/(L11-M11)</f>
        <v>0.83509164600733143</v>
      </c>
      <c r="T11" s="8">
        <f t="shared" si="0"/>
        <v>0.83205742432079188</v>
      </c>
      <c r="U11" s="8">
        <f>R11/($L11-M11)</f>
        <v>0.83189052231999694</v>
      </c>
    </row>
    <row r="12" spans="1:21" s="1" customFormat="1" ht="14.25" x14ac:dyDescent="0.2">
      <c r="A12" s="3" t="s">
        <v>58</v>
      </c>
      <c r="B12" s="3" t="s">
        <v>29</v>
      </c>
      <c r="C12" s="3" t="s">
        <v>29</v>
      </c>
      <c r="D12" s="3"/>
      <c r="E12" s="3"/>
      <c r="F12" s="3">
        <v>10</v>
      </c>
      <c r="G12" s="3" t="s">
        <v>15</v>
      </c>
      <c r="H12" s="4" t="s">
        <v>34</v>
      </c>
      <c r="I12" s="5">
        <v>8423997000</v>
      </c>
      <c r="J12" s="5">
        <v>0</v>
      </c>
      <c r="K12" s="5">
        <v>0</v>
      </c>
      <c r="L12" s="5">
        <v>8423997000</v>
      </c>
      <c r="M12" s="5">
        <v>0</v>
      </c>
      <c r="N12" s="5">
        <v>8320263261.8800001</v>
      </c>
      <c r="O12" s="5">
        <v>103733738.12</v>
      </c>
      <c r="P12" s="5">
        <v>7927572882.0200005</v>
      </c>
      <c r="Q12" s="5">
        <v>5156637130.8500004</v>
      </c>
      <c r="R12" s="5">
        <v>5156637130.8500004</v>
      </c>
      <c r="S12" s="6">
        <f>P12/($L12-M12)</f>
        <v>0.94107024041200404</v>
      </c>
      <c r="T12" s="6">
        <f t="shared" si="0"/>
        <v>0.61213662954177217</v>
      </c>
      <c r="U12" s="6">
        <f>R12/($L12-M12)</f>
        <v>0.61213662954177217</v>
      </c>
    </row>
    <row r="13" spans="1:21" s="1" customFormat="1" ht="14.25" customHeight="1" x14ac:dyDescent="0.2">
      <c r="A13" s="17" t="s">
        <v>35</v>
      </c>
      <c r="B13" s="18"/>
      <c r="C13" s="18"/>
      <c r="D13" s="18"/>
      <c r="E13" s="18"/>
      <c r="F13" s="18"/>
      <c r="G13" s="18"/>
      <c r="H13" s="19"/>
      <c r="I13" s="7">
        <f>SUM(I12:I12)</f>
        <v>8423997000</v>
      </c>
      <c r="J13" s="7">
        <f t="shared" ref="J13:R13" si="3">SUM(J12:J12)</f>
        <v>0</v>
      </c>
      <c r="K13" s="7">
        <f t="shared" si="3"/>
        <v>0</v>
      </c>
      <c r="L13" s="7">
        <f t="shared" si="3"/>
        <v>8423997000</v>
      </c>
      <c r="M13" s="7">
        <f t="shared" si="3"/>
        <v>0</v>
      </c>
      <c r="N13" s="7">
        <f t="shared" si="3"/>
        <v>8320263261.8800001</v>
      </c>
      <c r="O13" s="7">
        <f t="shared" si="3"/>
        <v>103733738.12</v>
      </c>
      <c r="P13" s="7">
        <f t="shared" si="3"/>
        <v>7927572882.0200005</v>
      </c>
      <c r="Q13" s="7">
        <f t="shared" si="3"/>
        <v>5156637130.8500004</v>
      </c>
      <c r="R13" s="7">
        <f t="shared" si="3"/>
        <v>5156637130.8500004</v>
      </c>
      <c r="S13" s="8">
        <f>P13/(L13-M13)</f>
        <v>0.94107024041200404</v>
      </c>
      <c r="T13" s="8">
        <f t="shared" si="0"/>
        <v>0.61213662954177217</v>
      </c>
      <c r="U13" s="8">
        <f>R13/($L13-M13)</f>
        <v>0.61213662954177217</v>
      </c>
    </row>
    <row r="14" spans="1:21" s="1" customFormat="1" ht="33.75" x14ac:dyDescent="0.2">
      <c r="A14" s="3" t="s">
        <v>58</v>
      </c>
      <c r="B14" s="3" t="s">
        <v>30</v>
      </c>
      <c r="C14" s="3" t="s">
        <v>30</v>
      </c>
      <c r="D14" s="3" t="s">
        <v>37</v>
      </c>
      <c r="E14" s="3" t="s">
        <v>77</v>
      </c>
      <c r="F14" s="3" t="s">
        <v>44</v>
      </c>
      <c r="G14" s="3" t="s">
        <v>15</v>
      </c>
      <c r="H14" s="4" t="s">
        <v>78</v>
      </c>
      <c r="I14" s="5">
        <v>813000000</v>
      </c>
      <c r="J14" s="5">
        <v>0</v>
      </c>
      <c r="K14" s="5">
        <v>0</v>
      </c>
      <c r="L14" s="5">
        <v>813000000</v>
      </c>
      <c r="M14" s="5">
        <v>813000000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6">
        <v>0</v>
      </c>
      <c r="T14" s="6">
        <v>0</v>
      </c>
      <c r="U14" s="6">
        <v>0</v>
      </c>
    </row>
    <row r="15" spans="1:21" s="1" customFormat="1" ht="22.5" x14ac:dyDescent="0.2">
      <c r="A15" s="3" t="s">
        <v>58</v>
      </c>
      <c r="B15" s="3" t="s">
        <v>30</v>
      </c>
      <c r="C15" s="3" t="s">
        <v>37</v>
      </c>
      <c r="D15" s="3" t="s">
        <v>29</v>
      </c>
      <c r="E15" s="3" t="s">
        <v>38</v>
      </c>
      <c r="F15" s="3" t="s">
        <v>42</v>
      </c>
      <c r="G15" s="3" t="s">
        <v>15</v>
      </c>
      <c r="H15" s="4" t="s">
        <v>56</v>
      </c>
      <c r="I15" s="5">
        <v>31930000</v>
      </c>
      <c r="J15" s="5">
        <v>0</v>
      </c>
      <c r="K15" s="5">
        <v>0</v>
      </c>
      <c r="L15" s="5">
        <v>31930000</v>
      </c>
      <c r="M15" s="5">
        <v>0</v>
      </c>
      <c r="N15" s="5">
        <v>31930000</v>
      </c>
      <c r="O15" s="5">
        <v>0</v>
      </c>
      <c r="P15" s="5">
        <v>17426951</v>
      </c>
      <c r="Q15" s="5">
        <v>17426951</v>
      </c>
      <c r="R15" s="5">
        <v>17426951</v>
      </c>
      <c r="S15" s="6">
        <f t="shared" ref="S15:S18" si="4">P15/($L15-M15)</f>
        <v>0.54578612590040709</v>
      </c>
      <c r="T15" s="6">
        <f t="shared" ref="T15:T39" si="5">Q15/($L15-M15)</f>
        <v>0.54578612590040709</v>
      </c>
      <c r="U15" s="6">
        <f t="shared" ref="U15:U18" si="6">R15/($L15-M15)</f>
        <v>0.54578612590040709</v>
      </c>
    </row>
    <row r="16" spans="1:21" s="1" customFormat="1" ht="22.5" x14ac:dyDescent="0.2">
      <c r="A16" s="3" t="s">
        <v>58</v>
      </c>
      <c r="B16" s="3" t="s">
        <v>30</v>
      </c>
      <c r="C16" s="3" t="s">
        <v>39</v>
      </c>
      <c r="D16" s="3" t="s">
        <v>28</v>
      </c>
      <c r="E16" s="3" t="s">
        <v>40</v>
      </c>
      <c r="F16" s="3" t="s">
        <v>42</v>
      </c>
      <c r="G16" s="3" t="s">
        <v>15</v>
      </c>
      <c r="H16" s="4" t="s">
        <v>45</v>
      </c>
      <c r="I16" s="5">
        <v>66837000</v>
      </c>
      <c r="J16" s="5">
        <v>0</v>
      </c>
      <c r="K16" s="5">
        <v>0</v>
      </c>
      <c r="L16" s="5">
        <v>66837000</v>
      </c>
      <c r="M16" s="5">
        <v>0</v>
      </c>
      <c r="N16" s="5">
        <v>66837000</v>
      </c>
      <c r="O16" s="5">
        <v>0</v>
      </c>
      <c r="P16" s="5">
        <v>66837000</v>
      </c>
      <c r="Q16" s="5">
        <v>66837000</v>
      </c>
      <c r="R16" s="5">
        <v>66837000</v>
      </c>
      <c r="S16" s="6">
        <f t="shared" si="4"/>
        <v>1</v>
      </c>
      <c r="T16" s="6">
        <f t="shared" si="5"/>
        <v>1</v>
      </c>
      <c r="U16" s="6">
        <f t="shared" si="6"/>
        <v>1</v>
      </c>
    </row>
    <row r="17" spans="1:21" s="1" customFormat="1" ht="22.5" x14ac:dyDescent="0.2">
      <c r="A17" s="3" t="s">
        <v>58</v>
      </c>
      <c r="B17" s="3" t="s">
        <v>30</v>
      </c>
      <c r="C17" s="3" t="s">
        <v>39</v>
      </c>
      <c r="D17" s="3" t="s">
        <v>28</v>
      </c>
      <c r="E17" s="3" t="s">
        <v>41</v>
      </c>
      <c r="F17" s="3" t="s">
        <v>42</v>
      </c>
      <c r="G17" s="3" t="s">
        <v>15</v>
      </c>
      <c r="H17" s="4" t="s">
        <v>46</v>
      </c>
      <c r="I17" s="5">
        <v>74263000</v>
      </c>
      <c r="J17" s="5">
        <v>0</v>
      </c>
      <c r="K17" s="5">
        <v>0</v>
      </c>
      <c r="L17" s="5">
        <v>74263000</v>
      </c>
      <c r="M17" s="5">
        <v>0</v>
      </c>
      <c r="N17" s="5">
        <v>74263000</v>
      </c>
      <c r="O17" s="5">
        <v>0</v>
      </c>
      <c r="P17" s="5">
        <v>74263000</v>
      </c>
      <c r="Q17" s="5">
        <v>74263000</v>
      </c>
      <c r="R17" s="5">
        <v>74263000</v>
      </c>
      <c r="S17" s="6">
        <f t="shared" si="4"/>
        <v>1</v>
      </c>
      <c r="T17" s="6">
        <f t="shared" si="5"/>
        <v>1</v>
      </c>
      <c r="U17" s="6">
        <f t="shared" si="6"/>
        <v>1</v>
      </c>
    </row>
    <row r="18" spans="1:21" s="1" customFormat="1" ht="14.25" x14ac:dyDescent="0.2">
      <c r="A18" s="3" t="s">
        <v>58</v>
      </c>
      <c r="B18" s="3" t="s">
        <v>30</v>
      </c>
      <c r="C18" s="3" t="s">
        <v>42</v>
      </c>
      <c r="D18" s="3" t="s">
        <v>28</v>
      </c>
      <c r="E18" s="3" t="s">
        <v>43</v>
      </c>
      <c r="F18" s="3" t="s">
        <v>44</v>
      </c>
      <c r="G18" s="3" t="s">
        <v>15</v>
      </c>
      <c r="H18" s="4" t="s">
        <v>47</v>
      </c>
      <c r="I18" s="5">
        <v>213297000</v>
      </c>
      <c r="J18" s="5">
        <v>0</v>
      </c>
      <c r="K18" s="5">
        <v>0</v>
      </c>
      <c r="L18" s="5">
        <v>213297000</v>
      </c>
      <c r="M18" s="5">
        <v>0</v>
      </c>
      <c r="N18" s="5">
        <v>0</v>
      </c>
      <c r="O18" s="5">
        <v>213297000</v>
      </c>
      <c r="P18" s="5">
        <v>0</v>
      </c>
      <c r="Q18" s="5">
        <v>0</v>
      </c>
      <c r="R18" s="5">
        <v>0</v>
      </c>
      <c r="S18" s="6">
        <f t="shared" si="4"/>
        <v>0</v>
      </c>
      <c r="T18" s="6">
        <f t="shared" si="5"/>
        <v>0</v>
      </c>
      <c r="U18" s="6">
        <f t="shared" si="6"/>
        <v>0</v>
      </c>
    </row>
    <row r="19" spans="1:21" s="1" customFormat="1" ht="14.25" customHeight="1" x14ac:dyDescent="0.2">
      <c r="A19" s="17" t="s">
        <v>36</v>
      </c>
      <c r="B19" s="18"/>
      <c r="C19" s="18"/>
      <c r="D19" s="18"/>
      <c r="E19" s="18"/>
      <c r="F19" s="18"/>
      <c r="G19" s="18"/>
      <c r="H19" s="19"/>
      <c r="I19" s="7">
        <f>SUM(I14:I18)</f>
        <v>1199327000</v>
      </c>
      <c r="J19" s="7">
        <f t="shared" ref="J19:R19" si="7">SUM(J14:J18)</f>
        <v>0</v>
      </c>
      <c r="K19" s="7">
        <f t="shared" si="7"/>
        <v>0</v>
      </c>
      <c r="L19" s="7">
        <f t="shared" si="7"/>
        <v>1199327000</v>
      </c>
      <c r="M19" s="7">
        <f t="shared" si="7"/>
        <v>813000000</v>
      </c>
      <c r="N19" s="7">
        <f t="shared" si="7"/>
        <v>173030000</v>
      </c>
      <c r="O19" s="7">
        <f t="shared" si="7"/>
        <v>213297000</v>
      </c>
      <c r="P19" s="7">
        <f t="shared" si="7"/>
        <v>158526951</v>
      </c>
      <c r="Q19" s="7">
        <f t="shared" si="7"/>
        <v>158526951</v>
      </c>
      <c r="R19" s="7">
        <f t="shared" si="7"/>
        <v>158526951</v>
      </c>
      <c r="S19" s="8">
        <f>P19/(L19-M19)</f>
        <v>0.41034395990961026</v>
      </c>
      <c r="T19" s="8">
        <f t="shared" si="5"/>
        <v>0.41034395990961026</v>
      </c>
      <c r="U19" s="8">
        <f>R19/($L19-M19)</f>
        <v>0.41034395990961026</v>
      </c>
    </row>
    <row r="20" spans="1:21" s="1" customFormat="1" ht="14.25" x14ac:dyDescent="0.2">
      <c r="A20" s="3" t="s">
        <v>58</v>
      </c>
      <c r="B20" s="3" t="s">
        <v>48</v>
      </c>
      <c r="C20" s="3" t="s">
        <v>28</v>
      </c>
      <c r="D20" s="3"/>
      <c r="E20" s="3"/>
      <c r="F20" s="3" t="s">
        <v>42</v>
      </c>
      <c r="G20" s="3" t="s">
        <v>15</v>
      </c>
      <c r="H20" s="4" t="s">
        <v>49</v>
      </c>
      <c r="I20" s="5">
        <v>167782230</v>
      </c>
      <c r="J20" s="5">
        <v>0</v>
      </c>
      <c r="K20" s="5">
        <v>0</v>
      </c>
      <c r="L20" s="5">
        <v>167782230</v>
      </c>
      <c r="M20" s="5">
        <v>0</v>
      </c>
      <c r="N20" s="5">
        <v>163496000</v>
      </c>
      <c r="O20" s="5">
        <v>4286230</v>
      </c>
      <c r="P20" s="5">
        <v>163496000</v>
      </c>
      <c r="Q20" s="5">
        <v>163496000</v>
      </c>
      <c r="R20" s="5">
        <v>163496000</v>
      </c>
      <c r="S20" s="6">
        <f>P20/($L20-M20)</f>
        <v>0.97445361168462241</v>
      </c>
      <c r="T20" s="6">
        <f t="shared" si="5"/>
        <v>0.97445361168462241</v>
      </c>
      <c r="U20" s="6">
        <f>R20/($L20-M20)</f>
        <v>0.97445361168462241</v>
      </c>
    </row>
    <row r="21" spans="1:21" s="1" customFormat="1" ht="14.25" x14ac:dyDescent="0.2">
      <c r="A21" s="3" t="s">
        <v>58</v>
      </c>
      <c r="B21" s="3" t="s">
        <v>48</v>
      </c>
      <c r="C21" s="3" t="s">
        <v>30</v>
      </c>
      <c r="D21" s="3"/>
      <c r="E21" s="3"/>
      <c r="F21" s="3" t="s">
        <v>42</v>
      </c>
      <c r="G21" s="3" t="s">
        <v>15</v>
      </c>
      <c r="H21" s="4" t="s">
        <v>50</v>
      </c>
      <c r="I21" s="5">
        <v>629200</v>
      </c>
      <c r="J21" s="5">
        <v>0</v>
      </c>
      <c r="K21" s="5">
        <v>0</v>
      </c>
      <c r="L21" s="5">
        <v>629200</v>
      </c>
      <c r="M21" s="5">
        <v>0</v>
      </c>
      <c r="N21" s="5">
        <v>610000</v>
      </c>
      <c r="O21" s="5">
        <v>19200</v>
      </c>
      <c r="P21" s="5">
        <v>610000</v>
      </c>
      <c r="Q21" s="5">
        <v>610000</v>
      </c>
      <c r="R21" s="5">
        <v>610000</v>
      </c>
      <c r="S21" s="6">
        <f>P21/($L21-M21)</f>
        <v>0.96948506039415128</v>
      </c>
      <c r="T21" s="6">
        <f t="shared" si="5"/>
        <v>0.96948506039415128</v>
      </c>
      <c r="U21" s="6">
        <f t="shared" ref="U21" si="8">R21/($L21-M21)</f>
        <v>0.96948506039415128</v>
      </c>
    </row>
    <row r="22" spans="1:21" s="1" customFormat="1" ht="14.25" x14ac:dyDescent="0.2">
      <c r="A22" s="3" t="s">
        <v>58</v>
      </c>
      <c r="B22" s="3" t="s">
        <v>48</v>
      </c>
      <c r="C22" s="3" t="s">
        <v>37</v>
      </c>
      <c r="D22" s="3" t="s">
        <v>28</v>
      </c>
      <c r="E22" s="3"/>
      <c r="F22" s="3" t="s">
        <v>44</v>
      </c>
      <c r="G22" s="3" t="s">
        <v>16</v>
      </c>
      <c r="H22" s="4" t="s">
        <v>51</v>
      </c>
      <c r="I22" s="5">
        <v>633172930</v>
      </c>
      <c r="J22" s="5">
        <v>0</v>
      </c>
      <c r="K22" s="5">
        <v>0</v>
      </c>
      <c r="L22" s="5">
        <v>633172930</v>
      </c>
      <c r="M22" s="5">
        <v>0</v>
      </c>
      <c r="N22" s="5">
        <v>0</v>
      </c>
      <c r="O22" s="5">
        <v>633172930</v>
      </c>
      <c r="P22" s="5">
        <v>0</v>
      </c>
      <c r="Q22" s="5">
        <v>0</v>
      </c>
      <c r="R22" s="5">
        <v>0</v>
      </c>
      <c r="S22" s="6">
        <f>P22/($L22-M22)</f>
        <v>0</v>
      </c>
      <c r="T22" s="6">
        <f t="shared" si="5"/>
        <v>0</v>
      </c>
      <c r="U22" s="6">
        <f t="shared" ref="U22" si="9">R22/($L22-M22)</f>
        <v>0</v>
      </c>
    </row>
    <row r="23" spans="1:21" s="1" customFormat="1" ht="14.25" customHeight="1" x14ac:dyDescent="0.2">
      <c r="A23" s="17" t="s">
        <v>52</v>
      </c>
      <c r="B23" s="18"/>
      <c r="C23" s="18"/>
      <c r="D23" s="18"/>
      <c r="E23" s="18"/>
      <c r="F23" s="18"/>
      <c r="G23" s="18"/>
      <c r="H23" s="19"/>
      <c r="I23" s="7">
        <f t="shared" ref="I23:R23" si="10">SUM(I20:I22)</f>
        <v>801584360</v>
      </c>
      <c r="J23" s="7">
        <f t="shared" si="10"/>
        <v>0</v>
      </c>
      <c r="K23" s="7">
        <f t="shared" si="10"/>
        <v>0</v>
      </c>
      <c r="L23" s="7">
        <f t="shared" si="10"/>
        <v>801584360</v>
      </c>
      <c r="M23" s="7">
        <f t="shared" si="10"/>
        <v>0</v>
      </c>
      <c r="N23" s="7">
        <f t="shared" si="10"/>
        <v>164106000</v>
      </c>
      <c r="O23" s="7">
        <f t="shared" si="10"/>
        <v>637478360</v>
      </c>
      <c r="P23" s="7">
        <f t="shared" si="10"/>
        <v>164106000</v>
      </c>
      <c r="Q23" s="7">
        <f t="shared" si="10"/>
        <v>164106000</v>
      </c>
      <c r="R23" s="7">
        <f t="shared" si="10"/>
        <v>164106000</v>
      </c>
      <c r="S23" s="8">
        <f>P23/(L23-M23)</f>
        <v>0.20472704831716029</v>
      </c>
      <c r="T23" s="8">
        <f t="shared" si="5"/>
        <v>0.20472704831716029</v>
      </c>
      <c r="U23" s="8">
        <f t="shared" ref="U23:U39" si="11">R23/($L23-M23)</f>
        <v>0.20472704831716029</v>
      </c>
    </row>
    <row r="24" spans="1:21" s="1" customFormat="1" ht="33.75" x14ac:dyDescent="0.2">
      <c r="A24" s="3" t="s">
        <v>59</v>
      </c>
      <c r="B24" s="3" t="s">
        <v>62</v>
      </c>
      <c r="C24" s="3" t="s">
        <v>63</v>
      </c>
      <c r="D24" s="3" t="s">
        <v>64</v>
      </c>
      <c r="E24" s="3"/>
      <c r="F24" s="3" t="s">
        <v>44</v>
      </c>
      <c r="G24" s="3" t="s">
        <v>15</v>
      </c>
      <c r="H24" s="4" t="s">
        <v>53</v>
      </c>
      <c r="I24" s="5">
        <v>4000000000</v>
      </c>
      <c r="J24" s="5">
        <v>0</v>
      </c>
      <c r="K24" s="5">
        <v>0</v>
      </c>
      <c r="L24" s="5">
        <v>4000000000</v>
      </c>
      <c r="M24" s="5">
        <v>0</v>
      </c>
      <c r="N24" s="5">
        <v>4000000000</v>
      </c>
      <c r="O24" s="5">
        <v>0</v>
      </c>
      <c r="P24" s="5">
        <v>2841327034.9099998</v>
      </c>
      <c r="Q24" s="5">
        <v>1800512570.25</v>
      </c>
      <c r="R24" s="5">
        <v>1800512570.25</v>
      </c>
      <c r="S24" s="6">
        <f t="shared" ref="S24:S38" si="12">P24/($L24-M24)</f>
        <v>0.71033175872749998</v>
      </c>
      <c r="T24" s="6">
        <f t="shared" si="5"/>
        <v>0.4501281425625</v>
      </c>
      <c r="U24" s="6">
        <f t="shared" si="11"/>
        <v>0.4501281425625</v>
      </c>
    </row>
    <row r="25" spans="1:21" s="1" customFormat="1" ht="22.5" x14ac:dyDescent="0.2">
      <c r="A25" s="3" t="s">
        <v>59</v>
      </c>
      <c r="B25" s="3" t="s">
        <v>62</v>
      </c>
      <c r="C25" s="3" t="s">
        <v>63</v>
      </c>
      <c r="D25" s="3" t="s">
        <v>65</v>
      </c>
      <c r="E25" s="3"/>
      <c r="F25" s="3" t="s">
        <v>44</v>
      </c>
      <c r="G25" s="3" t="s">
        <v>15</v>
      </c>
      <c r="H25" s="4" t="s">
        <v>21</v>
      </c>
      <c r="I25" s="5">
        <v>16745239642</v>
      </c>
      <c r="J25" s="5">
        <v>2366015633</v>
      </c>
      <c r="K25" s="5">
        <v>0</v>
      </c>
      <c r="L25" s="5">
        <v>19111255275</v>
      </c>
      <c r="M25" s="5">
        <v>0</v>
      </c>
      <c r="N25" s="5">
        <v>18642353525</v>
      </c>
      <c r="O25" s="5">
        <v>468901750</v>
      </c>
      <c r="P25" s="5">
        <v>14806293762</v>
      </c>
      <c r="Q25" s="5">
        <v>10265345280.5</v>
      </c>
      <c r="R25" s="5">
        <v>10262849561.5</v>
      </c>
      <c r="S25" s="6">
        <f t="shared" si="12"/>
        <v>0.77474208517158749</v>
      </c>
      <c r="T25" s="6">
        <f t="shared" si="5"/>
        <v>0.53713610816179103</v>
      </c>
      <c r="U25" s="6">
        <f t="shared" si="11"/>
        <v>0.53700551919920914</v>
      </c>
    </row>
    <row r="26" spans="1:21" s="1" customFormat="1" ht="22.5" x14ac:dyDescent="0.2">
      <c r="A26" s="3" t="s">
        <v>59</v>
      </c>
      <c r="B26" s="3" t="s">
        <v>62</v>
      </c>
      <c r="C26" s="3" t="s">
        <v>63</v>
      </c>
      <c r="D26" s="3" t="s">
        <v>65</v>
      </c>
      <c r="E26" s="3"/>
      <c r="F26" s="3" t="s">
        <v>44</v>
      </c>
      <c r="G26" s="3" t="s">
        <v>16</v>
      </c>
      <c r="H26" s="4" t="s">
        <v>21</v>
      </c>
      <c r="I26" s="5">
        <v>5000000000</v>
      </c>
      <c r="J26" s="5">
        <v>0</v>
      </c>
      <c r="K26" s="5">
        <v>2366015633</v>
      </c>
      <c r="L26" s="5">
        <v>2633984367</v>
      </c>
      <c r="M26" s="5">
        <v>0</v>
      </c>
      <c r="N26" s="5">
        <v>0</v>
      </c>
      <c r="O26" s="5">
        <v>2633984367</v>
      </c>
      <c r="P26" s="5">
        <v>0</v>
      </c>
      <c r="Q26" s="5">
        <v>0</v>
      </c>
      <c r="R26" s="5">
        <v>0</v>
      </c>
      <c r="S26" s="6">
        <f t="shared" si="12"/>
        <v>0</v>
      </c>
      <c r="T26" s="6">
        <f t="shared" si="5"/>
        <v>0</v>
      </c>
      <c r="U26" s="6">
        <f t="shared" ref="U26:U38" si="13">R26/($L26-M26)</f>
        <v>0</v>
      </c>
    </row>
    <row r="27" spans="1:21" s="1" customFormat="1" ht="33.75" x14ac:dyDescent="0.2">
      <c r="A27" s="3" t="s">
        <v>59</v>
      </c>
      <c r="B27" s="3" t="s">
        <v>62</v>
      </c>
      <c r="C27" s="3" t="s">
        <v>63</v>
      </c>
      <c r="D27" s="3" t="s">
        <v>66</v>
      </c>
      <c r="E27" s="3"/>
      <c r="F27" s="3" t="s">
        <v>44</v>
      </c>
      <c r="G27" s="3" t="s">
        <v>15</v>
      </c>
      <c r="H27" s="4" t="s">
        <v>22</v>
      </c>
      <c r="I27" s="5">
        <v>2600000000</v>
      </c>
      <c r="J27" s="5">
        <v>0</v>
      </c>
      <c r="K27" s="5">
        <v>0</v>
      </c>
      <c r="L27" s="5">
        <v>2600000000</v>
      </c>
      <c r="M27" s="5">
        <v>0</v>
      </c>
      <c r="N27" s="5">
        <v>2600000000</v>
      </c>
      <c r="O27" s="5">
        <v>0</v>
      </c>
      <c r="P27" s="5">
        <v>2600000000</v>
      </c>
      <c r="Q27" s="5">
        <v>500000000</v>
      </c>
      <c r="R27" s="5">
        <v>500000000</v>
      </c>
      <c r="S27" s="6">
        <f t="shared" si="12"/>
        <v>1</v>
      </c>
      <c r="T27" s="6">
        <f t="shared" si="5"/>
        <v>0.19230769230769232</v>
      </c>
      <c r="U27" s="6">
        <f t="shared" si="13"/>
        <v>0.19230769230769232</v>
      </c>
    </row>
    <row r="28" spans="1:21" s="1" customFormat="1" ht="22.5" x14ac:dyDescent="0.2">
      <c r="A28" s="3" t="s">
        <v>59</v>
      </c>
      <c r="B28" s="3" t="s">
        <v>62</v>
      </c>
      <c r="C28" s="3" t="s">
        <v>63</v>
      </c>
      <c r="D28" s="3" t="s">
        <v>79</v>
      </c>
      <c r="E28" s="3"/>
      <c r="F28" s="3" t="s">
        <v>44</v>
      </c>
      <c r="G28" s="3" t="s">
        <v>15</v>
      </c>
      <c r="H28" s="4" t="s">
        <v>80</v>
      </c>
      <c r="I28" s="5">
        <v>10000000000</v>
      </c>
      <c r="J28" s="5">
        <v>0</v>
      </c>
      <c r="K28" s="5">
        <v>0</v>
      </c>
      <c r="L28" s="5">
        <v>10000000000</v>
      </c>
      <c r="M28" s="5">
        <v>0</v>
      </c>
      <c r="N28" s="5">
        <v>10000000000</v>
      </c>
      <c r="O28" s="5">
        <v>0</v>
      </c>
      <c r="P28" s="5">
        <v>9300000000</v>
      </c>
      <c r="Q28" s="5">
        <v>4394691076</v>
      </c>
      <c r="R28" s="5">
        <v>4394691076</v>
      </c>
      <c r="S28" s="6">
        <f t="shared" si="12"/>
        <v>0.93</v>
      </c>
      <c r="T28" s="6">
        <f t="shared" si="5"/>
        <v>0.43946910760000002</v>
      </c>
      <c r="U28" s="6">
        <f t="shared" si="13"/>
        <v>0.43946910760000002</v>
      </c>
    </row>
    <row r="29" spans="1:21" s="1" customFormat="1" ht="22.5" x14ac:dyDescent="0.2">
      <c r="A29" s="3" t="s">
        <v>59</v>
      </c>
      <c r="B29" s="3" t="s">
        <v>67</v>
      </c>
      <c r="C29" s="3" t="s">
        <v>63</v>
      </c>
      <c r="D29" s="3" t="s">
        <v>64</v>
      </c>
      <c r="E29" s="3"/>
      <c r="F29" s="3" t="s">
        <v>54</v>
      </c>
      <c r="G29" s="3" t="s">
        <v>16</v>
      </c>
      <c r="H29" s="4" t="s">
        <v>23</v>
      </c>
      <c r="I29" s="5">
        <v>60000000000</v>
      </c>
      <c r="J29" s="5">
        <v>0</v>
      </c>
      <c r="K29" s="5">
        <v>0</v>
      </c>
      <c r="L29" s="5">
        <v>60000000000</v>
      </c>
      <c r="M29" s="5">
        <v>0</v>
      </c>
      <c r="N29" s="5">
        <v>58271699849</v>
      </c>
      <c r="O29" s="5">
        <v>1728300151</v>
      </c>
      <c r="P29" s="5">
        <v>15452247826</v>
      </c>
      <c r="Q29" s="5">
        <v>13658380833</v>
      </c>
      <c r="R29" s="5">
        <v>11638000000</v>
      </c>
      <c r="S29" s="6">
        <f t="shared" si="12"/>
        <v>0.25753746376666664</v>
      </c>
      <c r="T29" s="6">
        <f t="shared" si="5"/>
        <v>0.22763968055</v>
      </c>
      <c r="U29" s="6">
        <f t="shared" si="13"/>
        <v>0.19396666666666668</v>
      </c>
    </row>
    <row r="30" spans="1:21" s="1" customFormat="1" ht="22.5" x14ac:dyDescent="0.2">
      <c r="A30" s="3" t="s">
        <v>59</v>
      </c>
      <c r="B30" s="3" t="s">
        <v>67</v>
      </c>
      <c r="C30" s="3" t="s">
        <v>63</v>
      </c>
      <c r="D30" s="3" t="s">
        <v>65</v>
      </c>
      <c r="E30" s="3"/>
      <c r="F30" s="3" t="s">
        <v>44</v>
      </c>
      <c r="G30" s="3" t="s">
        <v>15</v>
      </c>
      <c r="H30" s="4" t="s">
        <v>24</v>
      </c>
      <c r="I30" s="5">
        <v>113119922885</v>
      </c>
      <c r="J30" s="5">
        <v>0</v>
      </c>
      <c r="K30" s="5">
        <v>27366015633</v>
      </c>
      <c r="L30" s="5">
        <v>85753907252</v>
      </c>
      <c r="M30" s="5">
        <v>0</v>
      </c>
      <c r="N30" s="5">
        <v>85753907252</v>
      </c>
      <c r="O30" s="5">
        <v>0</v>
      </c>
      <c r="P30" s="5">
        <v>85753907252</v>
      </c>
      <c r="Q30" s="5">
        <v>72978203808</v>
      </c>
      <c r="R30" s="5">
        <v>72978203808</v>
      </c>
      <c r="S30" s="6">
        <f t="shared" si="12"/>
        <v>1</v>
      </c>
      <c r="T30" s="6">
        <f t="shared" si="5"/>
        <v>0.85101899314678708</v>
      </c>
      <c r="U30" s="6">
        <f t="shared" si="13"/>
        <v>0.85101899314678708</v>
      </c>
    </row>
    <row r="31" spans="1:21" s="1" customFormat="1" ht="22.5" x14ac:dyDescent="0.2">
      <c r="A31" s="3" t="s">
        <v>59</v>
      </c>
      <c r="B31" s="3" t="s">
        <v>67</v>
      </c>
      <c r="C31" s="3" t="s">
        <v>63</v>
      </c>
      <c r="D31" s="3" t="s">
        <v>65</v>
      </c>
      <c r="E31" s="3"/>
      <c r="F31" s="3" t="s">
        <v>44</v>
      </c>
      <c r="G31" s="3" t="s">
        <v>16</v>
      </c>
      <c r="H31" s="4" t="s">
        <v>24</v>
      </c>
      <c r="I31" s="5">
        <v>0</v>
      </c>
      <c r="J31" s="5">
        <v>27366015633</v>
      </c>
      <c r="K31" s="5">
        <v>0</v>
      </c>
      <c r="L31" s="5">
        <v>27366015633</v>
      </c>
      <c r="M31" s="5">
        <v>0</v>
      </c>
      <c r="N31" s="5">
        <v>27366015633</v>
      </c>
      <c r="O31" s="5">
        <v>0</v>
      </c>
      <c r="P31" s="5">
        <v>0</v>
      </c>
      <c r="Q31" s="5">
        <v>0</v>
      </c>
      <c r="R31" s="5">
        <v>0</v>
      </c>
      <c r="S31" s="6"/>
      <c r="T31" s="6"/>
      <c r="U31" s="6"/>
    </row>
    <row r="32" spans="1:21" s="1" customFormat="1" ht="33.75" x14ac:dyDescent="0.2">
      <c r="A32" s="3" t="s">
        <v>59</v>
      </c>
      <c r="B32" s="3" t="s">
        <v>67</v>
      </c>
      <c r="C32" s="3" t="s">
        <v>63</v>
      </c>
      <c r="D32" s="3" t="s">
        <v>66</v>
      </c>
      <c r="E32" s="3"/>
      <c r="F32" s="3" t="s">
        <v>44</v>
      </c>
      <c r="G32" s="3" t="s">
        <v>15</v>
      </c>
      <c r="H32" s="4" t="s">
        <v>71</v>
      </c>
      <c r="I32" s="5">
        <v>70000000000</v>
      </c>
      <c r="J32" s="5">
        <v>0</v>
      </c>
      <c r="K32" s="5">
        <v>0</v>
      </c>
      <c r="L32" s="5">
        <v>70000000000</v>
      </c>
      <c r="M32" s="5">
        <v>0</v>
      </c>
      <c r="N32" s="5">
        <v>70000000000</v>
      </c>
      <c r="O32" s="5">
        <v>0</v>
      </c>
      <c r="P32" s="5">
        <v>70000000000</v>
      </c>
      <c r="Q32" s="5">
        <v>30433627424</v>
      </c>
      <c r="R32" s="5">
        <v>30433627424</v>
      </c>
      <c r="S32" s="6">
        <f t="shared" si="12"/>
        <v>1</v>
      </c>
      <c r="T32" s="6">
        <f t="shared" si="5"/>
        <v>0.43476610605714283</v>
      </c>
      <c r="U32" s="6">
        <f t="shared" si="13"/>
        <v>0.43476610605714283</v>
      </c>
    </row>
    <row r="33" spans="1:21" s="1" customFormat="1" ht="33.75" x14ac:dyDescent="0.2">
      <c r="A33" s="3" t="s">
        <v>59</v>
      </c>
      <c r="B33" s="3" t="s">
        <v>68</v>
      </c>
      <c r="C33" s="3" t="s">
        <v>63</v>
      </c>
      <c r="D33" s="3" t="s">
        <v>64</v>
      </c>
      <c r="E33" s="3"/>
      <c r="F33" s="3" t="s">
        <v>44</v>
      </c>
      <c r="G33" s="3" t="s">
        <v>15</v>
      </c>
      <c r="H33" s="4" t="s">
        <v>72</v>
      </c>
      <c r="I33" s="5">
        <v>57000000000</v>
      </c>
      <c r="J33" s="5">
        <v>0</v>
      </c>
      <c r="K33" s="5">
        <v>0</v>
      </c>
      <c r="L33" s="5">
        <v>57000000000</v>
      </c>
      <c r="M33" s="5">
        <v>0</v>
      </c>
      <c r="N33" s="5">
        <v>57000000000</v>
      </c>
      <c r="O33" s="5">
        <v>0</v>
      </c>
      <c r="P33" s="5">
        <v>57000000000</v>
      </c>
      <c r="Q33" s="5">
        <v>10892773899</v>
      </c>
      <c r="R33" s="5">
        <v>10892773899</v>
      </c>
      <c r="S33" s="6">
        <f t="shared" si="12"/>
        <v>1</v>
      </c>
      <c r="T33" s="6">
        <f t="shared" si="5"/>
        <v>0.19110129647368421</v>
      </c>
      <c r="U33" s="6">
        <f t="shared" si="13"/>
        <v>0.19110129647368421</v>
      </c>
    </row>
    <row r="34" spans="1:21" s="1" customFormat="1" ht="33.75" x14ac:dyDescent="0.2">
      <c r="A34" s="3" t="s">
        <v>59</v>
      </c>
      <c r="B34" s="3" t="s">
        <v>68</v>
      </c>
      <c r="C34" s="3" t="s">
        <v>63</v>
      </c>
      <c r="D34" s="3" t="s">
        <v>65</v>
      </c>
      <c r="E34" s="3"/>
      <c r="F34" s="3" t="s">
        <v>44</v>
      </c>
      <c r="G34" s="3" t="s">
        <v>15</v>
      </c>
      <c r="H34" s="4" t="s">
        <v>81</v>
      </c>
      <c r="I34" s="5">
        <v>3000000000</v>
      </c>
      <c r="J34" s="5">
        <v>5000000000</v>
      </c>
      <c r="K34" s="5">
        <v>0</v>
      </c>
      <c r="L34" s="5">
        <v>8000000000</v>
      </c>
      <c r="M34" s="5">
        <v>0</v>
      </c>
      <c r="N34" s="5">
        <v>8000000000</v>
      </c>
      <c r="O34" s="5">
        <v>0</v>
      </c>
      <c r="P34" s="5">
        <v>8000000000</v>
      </c>
      <c r="Q34" s="5">
        <v>1394000000</v>
      </c>
      <c r="R34" s="5">
        <v>1394000000</v>
      </c>
      <c r="S34" s="6">
        <f t="shared" si="12"/>
        <v>1</v>
      </c>
      <c r="T34" s="6">
        <f t="shared" si="5"/>
        <v>0.17424999999999999</v>
      </c>
      <c r="U34" s="6">
        <f t="shared" si="13"/>
        <v>0.17424999999999999</v>
      </c>
    </row>
    <row r="35" spans="1:21" s="1" customFormat="1" ht="33.75" x14ac:dyDescent="0.2">
      <c r="A35" s="3" t="s">
        <v>59</v>
      </c>
      <c r="B35" s="3" t="s">
        <v>68</v>
      </c>
      <c r="C35" s="3" t="s">
        <v>63</v>
      </c>
      <c r="D35" s="3" t="s">
        <v>65</v>
      </c>
      <c r="E35" s="3"/>
      <c r="F35" s="3" t="s">
        <v>44</v>
      </c>
      <c r="G35" s="3" t="s">
        <v>16</v>
      </c>
      <c r="H35" s="4" t="s">
        <v>81</v>
      </c>
      <c r="I35" s="5">
        <v>5000000000</v>
      </c>
      <c r="J35" s="5">
        <v>0</v>
      </c>
      <c r="K35" s="5">
        <v>5000000000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6" t="e">
        <f t="shared" si="12"/>
        <v>#DIV/0!</v>
      </c>
      <c r="T35" s="6" t="e">
        <f t="shared" si="5"/>
        <v>#DIV/0!</v>
      </c>
      <c r="U35" s="6" t="e">
        <f t="shared" si="13"/>
        <v>#DIV/0!</v>
      </c>
    </row>
    <row r="36" spans="1:21" s="1" customFormat="1" ht="33.75" x14ac:dyDescent="0.2">
      <c r="A36" s="3" t="s">
        <v>59</v>
      </c>
      <c r="B36" s="3" t="s">
        <v>70</v>
      </c>
      <c r="C36" s="3" t="s">
        <v>63</v>
      </c>
      <c r="D36" s="3" t="s">
        <v>69</v>
      </c>
      <c r="E36" s="3"/>
      <c r="F36" s="3" t="s">
        <v>44</v>
      </c>
      <c r="G36" s="3" t="s">
        <v>15</v>
      </c>
      <c r="H36" s="4" t="s">
        <v>73</v>
      </c>
      <c r="I36" s="5">
        <v>10000000000</v>
      </c>
      <c r="J36" s="5">
        <v>20000000000</v>
      </c>
      <c r="K36" s="5">
        <v>0</v>
      </c>
      <c r="L36" s="5">
        <v>30000000000</v>
      </c>
      <c r="M36" s="5">
        <v>0</v>
      </c>
      <c r="N36" s="5">
        <v>30000000000</v>
      </c>
      <c r="O36" s="5">
        <v>0</v>
      </c>
      <c r="P36" s="5">
        <v>30000000000</v>
      </c>
      <c r="Q36" s="5">
        <v>7920000000</v>
      </c>
      <c r="R36" s="5">
        <v>7920000000</v>
      </c>
      <c r="S36" s="6">
        <f t="shared" si="12"/>
        <v>1</v>
      </c>
      <c r="T36" s="6">
        <f t="shared" si="5"/>
        <v>0.26400000000000001</v>
      </c>
      <c r="U36" s="6">
        <f t="shared" si="13"/>
        <v>0.26400000000000001</v>
      </c>
    </row>
    <row r="37" spans="1:21" s="1" customFormat="1" ht="33.75" x14ac:dyDescent="0.2">
      <c r="A37" s="3" t="s">
        <v>59</v>
      </c>
      <c r="B37" s="3" t="s">
        <v>70</v>
      </c>
      <c r="C37" s="3" t="s">
        <v>63</v>
      </c>
      <c r="D37" s="3" t="s">
        <v>69</v>
      </c>
      <c r="E37" s="3"/>
      <c r="F37" s="3" t="s">
        <v>44</v>
      </c>
      <c r="G37" s="3" t="s">
        <v>16</v>
      </c>
      <c r="H37" s="4" t="s">
        <v>73</v>
      </c>
      <c r="I37" s="5">
        <v>20000000000</v>
      </c>
      <c r="J37" s="5">
        <v>0</v>
      </c>
      <c r="K37" s="5">
        <v>20000000000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6" t="e">
        <f t="shared" si="12"/>
        <v>#DIV/0!</v>
      </c>
      <c r="T37" s="6" t="e">
        <f t="shared" si="5"/>
        <v>#DIV/0!</v>
      </c>
      <c r="U37" s="6" t="e">
        <f t="shared" si="13"/>
        <v>#DIV/0!</v>
      </c>
    </row>
    <row r="38" spans="1:21" s="1" customFormat="1" ht="22.5" x14ac:dyDescent="0.2">
      <c r="A38" s="3" t="s">
        <v>59</v>
      </c>
      <c r="B38" s="3" t="s">
        <v>70</v>
      </c>
      <c r="C38" s="3" t="s">
        <v>63</v>
      </c>
      <c r="D38" s="3" t="s">
        <v>64</v>
      </c>
      <c r="E38" s="3"/>
      <c r="F38" s="3" t="s">
        <v>44</v>
      </c>
      <c r="G38" s="3" t="s">
        <v>15</v>
      </c>
      <c r="H38" s="4" t="s">
        <v>74</v>
      </c>
      <c r="I38" s="5">
        <v>10000000000</v>
      </c>
      <c r="J38" s="5">
        <v>0</v>
      </c>
      <c r="K38" s="5">
        <v>0</v>
      </c>
      <c r="L38" s="5">
        <v>10000000000</v>
      </c>
      <c r="M38" s="5">
        <v>0</v>
      </c>
      <c r="N38" s="5">
        <v>10000000000</v>
      </c>
      <c r="O38" s="5">
        <v>0</v>
      </c>
      <c r="P38" s="5">
        <v>10000000000</v>
      </c>
      <c r="Q38" s="5">
        <v>6900202606.4899998</v>
      </c>
      <c r="R38" s="5">
        <v>6900202606.4899998</v>
      </c>
      <c r="S38" s="6">
        <f t="shared" si="12"/>
        <v>1</v>
      </c>
      <c r="T38" s="6">
        <f t="shared" si="5"/>
        <v>0.69002026064900002</v>
      </c>
      <c r="U38" s="6">
        <f t="shared" si="13"/>
        <v>0.69002026064900002</v>
      </c>
    </row>
    <row r="39" spans="1:21" s="1" customFormat="1" ht="14.25" customHeight="1" x14ac:dyDescent="0.2">
      <c r="A39" s="20" t="s">
        <v>60</v>
      </c>
      <c r="B39" s="21"/>
      <c r="C39" s="21"/>
      <c r="D39" s="21"/>
      <c r="E39" s="21"/>
      <c r="F39" s="21"/>
      <c r="G39" s="21"/>
      <c r="H39" s="22"/>
      <c r="I39" s="7">
        <f>SUM(I24:I38)</f>
        <v>386465162527</v>
      </c>
      <c r="J39" s="7">
        <f t="shared" ref="J39:R39" si="14">SUM(J24:J38)</f>
        <v>54732031266</v>
      </c>
      <c r="K39" s="7">
        <f t="shared" si="14"/>
        <v>54732031266</v>
      </c>
      <c r="L39" s="7">
        <f t="shared" si="14"/>
        <v>386465162527</v>
      </c>
      <c r="M39" s="7">
        <f t="shared" si="14"/>
        <v>0</v>
      </c>
      <c r="N39" s="7">
        <f t="shared" si="14"/>
        <v>381633976259</v>
      </c>
      <c r="O39" s="7">
        <f t="shared" si="14"/>
        <v>4831186268</v>
      </c>
      <c r="P39" s="7">
        <f t="shared" si="14"/>
        <v>305753775874.91003</v>
      </c>
      <c r="Q39" s="7">
        <f t="shared" si="14"/>
        <v>161137737497.23999</v>
      </c>
      <c r="R39" s="7">
        <f t="shared" si="14"/>
        <v>159114860945.23999</v>
      </c>
      <c r="S39" s="8">
        <f>P39/(L39-M39)</f>
        <v>0.79115481942967847</v>
      </c>
      <c r="T39" s="8">
        <f t="shared" si="5"/>
        <v>0.41695281521263189</v>
      </c>
      <c r="U39" s="8">
        <f t="shared" si="11"/>
        <v>0.41171851016228039</v>
      </c>
    </row>
    <row r="40" spans="1:21" s="11" customFormat="1" ht="15.75" customHeight="1" x14ac:dyDescent="0.2">
      <c r="A40" s="23" t="s">
        <v>61</v>
      </c>
      <c r="B40" s="24"/>
      <c r="C40" s="24"/>
      <c r="D40" s="24"/>
      <c r="E40" s="24"/>
      <c r="F40" s="24"/>
      <c r="G40" s="24"/>
      <c r="H40" s="25"/>
      <c r="I40" s="9">
        <f>+I11+I13+I19+I23+I39</f>
        <v>410851071887</v>
      </c>
      <c r="J40" s="9">
        <f t="shared" ref="J40:R40" si="15">+J11+J13+J19+J23+J39</f>
        <v>54732031266</v>
      </c>
      <c r="K40" s="9">
        <f t="shared" si="15"/>
        <v>54732031266</v>
      </c>
      <c r="L40" s="9">
        <f t="shared" si="15"/>
        <v>410851071887</v>
      </c>
      <c r="M40" s="9">
        <f t="shared" si="15"/>
        <v>813000000</v>
      </c>
      <c r="N40" s="9">
        <f t="shared" si="15"/>
        <v>404252376520.88</v>
      </c>
      <c r="O40" s="9">
        <f t="shared" si="15"/>
        <v>5785695366.1199999</v>
      </c>
      <c r="P40" s="9">
        <f t="shared" si="15"/>
        <v>325662697012.93005</v>
      </c>
      <c r="Q40" s="9">
        <f t="shared" si="15"/>
        <v>178233362112.09</v>
      </c>
      <c r="R40" s="9">
        <f t="shared" si="15"/>
        <v>176208155441.09</v>
      </c>
      <c r="S40" s="10">
        <f>P40/($L$40-$M$40)</f>
        <v>0.79422551060740898</v>
      </c>
      <c r="T40" s="10">
        <f>Q40/($L$40-$M$40)</f>
        <v>0.43467515416765568</v>
      </c>
      <c r="U40" s="10">
        <f>R40/($L$40-$M$40)</f>
        <v>0.42973608433523747</v>
      </c>
    </row>
    <row r="41" spans="1:21" x14ac:dyDescent="0.25"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1" x14ac:dyDescent="0.25">
      <c r="H42" s="13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21" x14ac:dyDescent="0.25">
      <c r="I43" s="13"/>
      <c r="J43" s="13"/>
      <c r="K43" s="13"/>
      <c r="L43" s="13"/>
      <c r="M43" s="13"/>
      <c r="N43" s="13"/>
      <c r="O43" s="13"/>
      <c r="P43" s="13"/>
      <c r="Q43" s="13"/>
    </row>
    <row r="44" spans="1:21" x14ac:dyDescent="0.25"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21" x14ac:dyDescent="0.25"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21" x14ac:dyDescent="0.25"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21" x14ac:dyDescent="0.25">
      <c r="I47" s="13"/>
      <c r="J47" s="13"/>
      <c r="K47" s="13"/>
      <c r="L47" s="13"/>
      <c r="M47" s="13"/>
      <c r="N47" s="13"/>
      <c r="O47" s="13"/>
      <c r="P47" s="13"/>
      <c r="Q47" s="13"/>
      <c r="R47" s="13"/>
    </row>
  </sheetData>
  <sheetProtection autoFilter="0"/>
  <mergeCells count="11">
    <mergeCell ref="A19:H19"/>
    <mergeCell ref="A23:H23"/>
    <mergeCell ref="A39:H39"/>
    <mergeCell ref="A40:H40"/>
    <mergeCell ref="A11:H11"/>
    <mergeCell ref="A13:H13"/>
    <mergeCell ref="B1:U1"/>
    <mergeCell ref="B2:U2"/>
    <mergeCell ref="B3:U3"/>
    <mergeCell ref="B4:U4"/>
    <mergeCell ref="B5:U5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OCTUBRE 2021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</cp:lastModifiedBy>
  <cp:lastPrinted>2016-04-05T15:24:46Z</cp:lastPrinted>
  <dcterms:created xsi:type="dcterms:W3CDTF">2015-01-20T20:51:54Z</dcterms:created>
  <dcterms:modified xsi:type="dcterms:W3CDTF">2021-11-23T22:36:54Z</dcterms:modified>
</cp:coreProperties>
</file>