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ENERO 2022\"/>
    </mc:Choice>
  </mc:AlternateContent>
  <xr:revisionPtr revIDLastSave="0" documentId="13_ncr:1_{9DAE8563-8AF0-4DC5-B4B2-2DF5A0BDEE8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ON ENERO 202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9" i="2" l="1"/>
  <c r="Q39" i="2"/>
  <c r="P39" i="2"/>
  <c r="O39" i="2"/>
  <c r="N39" i="2"/>
  <c r="M39" i="2"/>
  <c r="L39" i="2"/>
  <c r="K39" i="2"/>
  <c r="J39" i="2"/>
  <c r="I39" i="2"/>
  <c r="R26" i="2"/>
  <c r="U26" i="2" s="1"/>
  <c r="Q26" i="2"/>
  <c r="P26" i="2"/>
  <c r="O26" i="2"/>
  <c r="N26" i="2"/>
  <c r="M26" i="2"/>
  <c r="L26" i="2"/>
  <c r="T26" i="2" s="1"/>
  <c r="K26" i="2"/>
  <c r="J26" i="2"/>
  <c r="U24" i="2"/>
  <c r="T24" i="2"/>
  <c r="S24" i="2"/>
  <c r="S26" i="2"/>
  <c r="R24" i="2"/>
  <c r="Q24" i="2"/>
  <c r="P24" i="2"/>
  <c r="O24" i="2"/>
  <c r="N24" i="2"/>
  <c r="M24" i="2"/>
  <c r="L24" i="2"/>
  <c r="K24" i="2"/>
  <c r="J24" i="2"/>
  <c r="I24" i="2"/>
  <c r="I26" i="2"/>
  <c r="I38" i="2"/>
  <c r="U25" i="2"/>
  <c r="T25" i="2"/>
  <c r="S25" i="2"/>
  <c r="U18" i="2"/>
  <c r="T18" i="2"/>
  <c r="S18" i="2"/>
  <c r="U17" i="2"/>
  <c r="T17" i="2"/>
  <c r="S17" i="2"/>
  <c r="U16" i="2"/>
  <c r="T16" i="2"/>
  <c r="S16" i="2"/>
  <c r="U14" i="2"/>
  <c r="T14" i="2"/>
  <c r="S14" i="2"/>
  <c r="S8" i="2"/>
  <c r="T8" i="2"/>
  <c r="U8" i="2"/>
  <c r="S9" i="2"/>
  <c r="T9" i="2"/>
  <c r="U9" i="2"/>
  <c r="S10" i="2"/>
  <c r="T10" i="2"/>
  <c r="U10" i="2"/>
  <c r="U29" i="2" l="1"/>
  <c r="T29" i="2"/>
  <c r="S29" i="2"/>
  <c r="U34" i="2"/>
  <c r="T34" i="2"/>
  <c r="S34" i="2"/>
  <c r="J11" i="2"/>
  <c r="K11" i="2"/>
  <c r="L11" i="2"/>
  <c r="M11" i="2"/>
  <c r="N11" i="2"/>
  <c r="O11" i="2"/>
  <c r="P11" i="2"/>
  <c r="Q11" i="2"/>
  <c r="R11" i="2"/>
  <c r="Q13" i="2"/>
  <c r="Q19" i="2"/>
  <c r="Q23" i="2"/>
  <c r="Q38" i="2"/>
  <c r="L13" i="2"/>
  <c r="L19" i="2"/>
  <c r="L23" i="2"/>
  <c r="L38" i="2"/>
  <c r="M13" i="2"/>
  <c r="M19" i="2"/>
  <c r="M23" i="2"/>
  <c r="M38" i="2"/>
  <c r="T37" i="2"/>
  <c r="T36" i="2"/>
  <c r="T35" i="2"/>
  <c r="T33" i="2"/>
  <c r="T32" i="2"/>
  <c r="T31" i="2"/>
  <c r="T30" i="2"/>
  <c r="T28" i="2"/>
  <c r="T27" i="2"/>
  <c r="T22" i="2"/>
  <c r="T21" i="2"/>
  <c r="T20" i="2"/>
  <c r="T12" i="2"/>
  <c r="P13" i="2"/>
  <c r="P19" i="2"/>
  <c r="P23" i="2"/>
  <c r="P38" i="2"/>
  <c r="S37" i="2"/>
  <c r="S36" i="2"/>
  <c r="S35" i="2"/>
  <c r="S33" i="2"/>
  <c r="S32" i="2"/>
  <c r="S31" i="2"/>
  <c r="S30" i="2"/>
  <c r="S28" i="2"/>
  <c r="S27" i="2"/>
  <c r="S20" i="2"/>
  <c r="S12" i="2"/>
  <c r="R13" i="2"/>
  <c r="R19" i="2"/>
  <c r="R23" i="2"/>
  <c r="R38" i="2"/>
  <c r="O13" i="2"/>
  <c r="O19" i="2"/>
  <c r="O23" i="2"/>
  <c r="O38" i="2"/>
  <c r="N13" i="2"/>
  <c r="N19" i="2"/>
  <c r="N23" i="2"/>
  <c r="N38" i="2"/>
  <c r="K13" i="2"/>
  <c r="K19" i="2"/>
  <c r="K23" i="2"/>
  <c r="K38" i="2"/>
  <c r="J13" i="2"/>
  <c r="J19" i="2"/>
  <c r="J23" i="2"/>
  <c r="J38" i="2"/>
  <c r="I11" i="2"/>
  <c r="I13" i="2"/>
  <c r="I19" i="2"/>
  <c r="I23" i="2"/>
  <c r="U37" i="2"/>
  <c r="U36" i="2"/>
  <c r="U35" i="2"/>
  <c r="U33" i="2"/>
  <c r="U32" i="2"/>
  <c r="U31" i="2"/>
  <c r="U30" i="2"/>
  <c r="U22" i="2"/>
  <c r="S22" i="2"/>
  <c r="U28" i="2"/>
  <c r="U27" i="2"/>
  <c r="U20" i="2"/>
  <c r="U12" i="2"/>
  <c r="U21" i="2"/>
  <c r="S21" i="2"/>
  <c r="U13" i="2" l="1"/>
  <c r="U38" i="2"/>
  <c r="T23" i="2"/>
  <c r="S19" i="2"/>
  <c r="S38" i="2"/>
  <c r="T38" i="2"/>
  <c r="S23" i="2"/>
  <c r="U23" i="2"/>
  <c r="U19" i="2"/>
  <c r="T13" i="2"/>
  <c r="S11" i="2"/>
  <c r="U11" i="2"/>
  <c r="T11" i="2"/>
  <c r="T19" i="2"/>
  <c r="S13" i="2"/>
  <c r="S39" i="2" l="1"/>
  <c r="T39" i="2"/>
  <c r="U39" i="2"/>
</calcChain>
</file>

<file path=xl/sharedStrings.xml><?xml version="1.0" encoding="utf-8"?>
<sst xmlns="http://schemas.openxmlformats.org/spreadsheetml/2006/main" count="204" uniqueCount="88">
  <si>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</si>
  <si>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</si>
  <si>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</si>
  <si>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</si>
  <si>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</si>
  <si>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</si>
  <si>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</si>
  <si>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</si>
  <si>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</si>
  <si>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</si>
  <si>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</si>
  <si>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</si>
  <si>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</si>
  <si>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</si>
  <si>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</si>
  <si>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</si>
  <si>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</si>
  <si>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</si>
  <si>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</si>
  <si>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</si>
  <si>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</si>
  <si>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</si>
  <si>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</si>
  <si>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</si>
  <si>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</si>
  <si>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</si>
  <si>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</si>
  <si>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</si>
  <si>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</si>
  <si>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</si>
  <si>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</si>
  <si>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</si>
  <si>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</si>
  <si>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</si>
  <si>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</si>
  <si>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</si>
  <si>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</si>
  <si>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</si>
  <si>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</si>
  <si>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11</t>
  </si>
  <si>
    <t>CENTRO INTERNACIONAL DE FÍSICA (DECRETO 267 DE 1984)</t>
  </si>
  <si>
    <t>CENTRO INTERNACIONAL DE INVESTIGACIONES MÉDICAS - CIDEIM (DECRETO 578 DE 1990)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</si>
  <si>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</si>
  <si>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</si>
  <si>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</si>
  <si>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</si>
  <si>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</si>
  <si>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</si>
  <si>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</si>
  <si>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</si>
  <si>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</si>
  <si>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</si>
  <si>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</si>
  <si>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</si>
  <si>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</si>
  <si>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3901</t>
  </si>
  <si>
    <t>1000</t>
  </si>
  <si>
    <t>5</t>
  </si>
  <si>
    <t>6</t>
  </si>
  <si>
    <t>7</t>
  </si>
  <si>
    <t>3902</t>
  </si>
  <si>
    <t>3903</t>
  </si>
  <si>
    <t>3904</t>
  </si>
  <si>
    <t>INCREMENTO DE LAS ACTIVIDADES DE CIENCIA, TECNOLOGÍA E INNOVACIÓN EN LA CONSTRUCCIÓN DE LA BIOECONOMÍA A NIVEL   NACIONAL</t>
  </si>
  <si>
    <t>APR. DISPONIBLE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</si>
  <si>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</si>
  <si>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</si>
  <si>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</si>
  <si>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APR BLOQUEADA</t>
  </si>
  <si>
    <t>EJECUCION ACUMULADA PRESUPUESTO DE GASTOS ENERO</t>
  </si>
  <si>
    <t>VIGENCIA 2022</t>
  </si>
  <si>
    <t>TOTAL FUNCIONAMIENTO</t>
  </si>
  <si>
    <t xml:space="preserve">TOTAL SERVICIO DE LA DEUDA PUBLICA </t>
  </si>
  <si>
    <t>REC.</t>
  </si>
  <si>
    <t>TOTAL EJECUCION PRESUPUESTO DE GASTOS</t>
  </si>
  <si>
    <t>ADQUISICIÓN DE BIENES  Y SERVICIOS</t>
  </si>
  <si>
    <t>999</t>
  </si>
  <si>
    <t>A ORGANIZACIONES INTERNACIONALES</t>
  </si>
  <si>
    <t>OTRAS TRANSFERENCIAS - DISTRIBUCIÓN PREVIO CONCEPTO DGPPN</t>
  </si>
  <si>
    <t>B</t>
  </si>
  <si>
    <t>APORTES AL FONDO DE CONTINGENCIAS</t>
  </si>
  <si>
    <t/>
  </si>
  <si>
    <t>9</t>
  </si>
  <si>
    <t>13</t>
  </si>
  <si>
    <t>FORTALECIMIENTO DE LA INSERCION DE ACTORES DEL SNCTI EN EL CONTEXTO  INTERNACIONAL DE CIENCIA, TECNOLOGIA E INNOVACION  NACIONAL</t>
  </si>
  <si>
    <t>FORTALECIMIENTO DE LAS CAPACIDADES PARA LA GENERACION DE CONOCIMIENTO A NIVEL  NACIONAL</t>
  </si>
  <si>
    <t>APOYO AL FOMENTO Y DESARROLLO DE LA APROPIACION SOCIAL DEL CONOCIMIENTO  NACIONAL</t>
  </si>
  <si>
    <t>DESARROLLO DE VOCACIONES EN CIENCIA, TECNOLOGIA E INNOVACION DE LOS NINOS, NINAS, ADOLESCENTES Y JOVENES A NIVEL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</si>
</sst>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8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43" fontId="2" fillId="0" borderId="0" xfId="4" applyFont="1" applyFill="1" applyBorder="1"/>
    <xf numFmtId="10" fontId="2" fillId="0" borderId="0" xfId="1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4" borderId="6" xfId="0" applyNumberFormat="1" applyFont="1" applyFill="1" applyBorder="1" applyAlignment="1">
      <alignment horizontal="center" vertical="center" wrapText="1" readingOrder="1"/>
    </xf>
    <xf numFmtId="0" fontId="10" fillId="4" borderId="0" xfId="0" applyNumberFormat="1" applyFont="1" applyFill="1" applyBorder="1" applyAlignment="1">
      <alignment horizontal="center" vertical="center" wrapText="1" readingOrder="1"/>
    </xf>
    <xf numFmtId="0" fontId="10" fillId="4" borderId="7" xfId="0" applyNumberFormat="1" applyFont="1" applyFill="1" applyBorder="1" applyAlignment="1">
      <alignment horizontal="center" vertical="center" wrapText="1" readingOrder="1"/>
    </xf>
    <xf numFmtId="164" fontId="10" fillId="4" borderId="1" xfId="0" applyNumberFormat="1" applyFont="1" applyFill="1" applyBorder="1" applyAlignment="1">
      <alignment horizontal="right" vertical="center" wrapText="1" readingOrder="1"/>
    </xf>
    <xf numFmtId="10" fontId="10" fillId="4" borderId="1" xfId="1" applyNumberFormat="1" applyFont="1" applyFill="1" applyBorder="1" applyAlignment="1">
      <alignment horizontal="center" vertical="center" wrapText="1" readingOrder="1"/>
    </xf>
    <xf numFmtId="10" fontId="9" fillId="3" borderId="1" xfId="1" applyNumberFormat="1" applyFont="1" applyFill="1" applyBorder="1" applyAlignment="1">
      <alignment horizontal="center" vertical="center" wrapText="1" readingOrder="1"/>
    </xf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595766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6"/>
  <sheetViews>
    <sheetView showGridLines="0" tabSelected="1" zoomScale="85" zoomScaleNormal="85" workbookViewId="0">
      <selection activeCell="J34" sqref="J34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7.140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4" t="s">
        <v>49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69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1" customFormat="1" ht="24" x14ac:dyDescent="0.2">
      <c r="A7" s="2" t="s">
        <v>51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73</v>
      </c>
      <c r="G7" s="2" t="s">
        <v>12</v>
      </c>
      <c r="H7" s="2" t="s">
        <v>4</v>
      </c>
      <c r="I7" s="2" t="s">
        <v>16</v>
      </c>
      <c r="J7" s="2" t="s">
        <v>17</v>
      </c>
      <c r="K7" s="2" t="s">
        <v>18</v>
      </c>
      <c r="L7" s="2" t="s">
        <v>5</v>
      </c>
      <c r="M7" s="2" t="s">
        <v>68</v>
      </c>
      <c r="N7" s="2" t="s">
        <v>11</v>
      </c>
      <c r="O7" s="2" t="s">
        <v>64</v>
      </c>
      <c r="P7" s="2" t="s">
        <v>6</v>
      </c>
      <c r="Q7" s="2" t="s">
        <v>7</v>
      </c>
      <c r="R7" s="2" t="s">
        <v>8</v>
      </c>
      <c r="S7" s="2" t="s">
        <v>24</v>
      </c>
      <c r="T7" s="2" t="s">
        <v>22</v>
      </c>
      <c r="U7" s="2" t="s">
        <v>23</v>
      </c>
    </row>
    <row r="8" spans="1:21" s="1" customFormat="1" ht="14.25" x14ac:dyDescent="0.2">
      <c r="A8" s="3" t="s">
        <v>52</v>
      </c>
      <c r="B8" s="3" t="s">
        <v>25</v>
      </c>
      <c r="C8" s="3" t="s">
        <v>25</v>
      </c>
      <c r="D8" s="3" t="s">
        <v>25</v>
      </c>
      <c r="E8" s="3"/>
      <c r="F8" s="3" t="s">
        <v>38</v>
      </c>
      <c r="G8" s="3" t="s">
        <v>13</v>
      </c>
      <c r="H8" s="4" t="s">
        <v>28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574901433</v>
      </c>
      <c r="Q8" s="5">
        <v>574901433</v>
      </c>
      <c r="R8" s="5">
        <v>574901433</v>
      </c>
      <c r="S8" s="6">
        <f>P8/($L8-M8)</f>
        <v>5.560382254290764E-2</v>
      </c>
      <c r="T8" s="6">
        <f t="shared" ref="T8:T13" si="0">Q8/($L8-M8)</f>
        <v>5.560382254290764E-2</v>
      </c>
      <c r="U8" s="6">
        <f>R8/($L8-M8)</f>
        <v>5.560382254290764E-2</v>
      </c>
    </row>
    <row r="9" spans="1:21" s="1" customFormat="1" ht="14.25" x14ac:dyDescent="0.2">
      <c r="A9" s="3" t="s">
        <v>52</v>
      </c>
      <c r="B9" s="3" t="s">
        <v>25</v>
      </c>
      <c r="C9" s="3" t="s">
        <v>25</v>
      </c>
      <c r="D9" s="3" t="s">
        <v>26</v>
      </c>
      <c r="E9" s="3"/>
      <c r="F9" s="3" t="s">
        <v>38</v>
      </c>
      <c r="G9" s="3" t="s">
        <v>13</v>
      </c>
      <c r="H9" s="4" t="s">
        <v>29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0</v>
      </c>
      <c r="Q9" s="5">
        <v>0</v>
      </c>
      <c r="R9" s="5">
        <v>0</v>
      </c>
      <c r="S9" s="6">
        <f t="shared" ref="S9:S10" si="1">P9/($L9-M9)</f>
        <v>0</v>
      </c>
      <c r="T9" s="6">
        <f t="shared" ref="T9:T10" si="2">Q9/($L9-M9)</f>
        <v>0</v>
      </c>
      <c r="U9" s="6">
        <f t="shared" ref="U9:U10" si="3">R9/($L9-M9)</f>
        <v>0</v>
      </c>
    </row>
    <row r="10" spans="1:21" s="1" customFormat="1" ht="22.5" x14ac:dyDescent="0.2">
      <c r="A10" s="3" t="s">
        <v>52</v>
      </c>
      <c r="B10" s="3" t="s">
        <v>25</v>
      </c>
      <c r="C10" s="3" t="s">
        <v>25</v>
      </c>
      <c r="D10" s="3" t="s">
        <v>27</v>
      </c>
      <c r="E10" s="3"/>
      <c r="F10" s="3" t="s">
        <v>38</v>
      </c>
      <c r="G10" s="3" t="s">
        <v>13</v>
      </c>
      <c r="H10" s="4" t="s">
        <v>30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52634953</v>
      </c>
      <c r="Q10" s="5">
        <v>52634953</v>
      </c>
      <c r="R10" s="5">
        <v>52634953</v>
      </c>
      <c r="S10" s="6">
        <f t="shared" si="1"/>
        <v>3.0844202503636144E-2</v>
      </c>
      <c r="T10" s="6">
        <f t="shared" si="2"/>
        <v>3.0844202503636144E-2</v>
      </c>
      <c r="U10" s="6">
        <f t="shared" si="3"/>
        <v>3.0844202503636144E-2</v>
      </c>
    </row>
    <row r="11" spans="1:21" s="1" customFormat="1" ht="14.25" customHeight="1" x14ac:dyDescent="0.2">
      <c r="A11" s="17" t="s">
        <v>15</v>
      </c>
      <c r="B11" s="17"/>
      <c r="C11" s="17"/>
      <c r="D11" s="17"/>
      <c r="E11" s="17"/>
      <c r="F11" s="17"/>
      <c r="G11" s="17"/>
      <c r="H11" s="18"/>
      <c r="I11" s="7">
        <f>SUM(I8:I10)</f>
        <v>15671988000</v>
      </c>
      <c r="J11" s="7">
        <f>SUM(J8:J10)</f>
        <v>0</v>
      </c>
      <c r="K11" s="7">
        <f>SUM(K8:K10)</f>
        <v>0</v>
      </c>
      <c r="L11" s="7">
        <f>SUM(L8:L10)</f>
        <v>15671988000</v>
      </c>
      <c r="M11" s="7">
        <f>SUM(M8:M10)</f>
        <v>0</v>
      </c>
      <c r="N11" s="7">
        <f>SUM(N8:N10)</f>
        <v>15671988000</v>
      </c>
      <c r="O11" s="7">
        <f>SUM(O8:O10)</f>
        <v>0</v>
      </c>
      <c r="P11" s="7">
        <f>SUM(P8:P10)</f>
        <v>627536386</v>
      </c>
      <c r="Q11" s="7">
        <f>SUM(Q8:Q10)</f>
        <v>627536386</v>
      </c>
      <c r="R11" s="7">
        <f>SUM(R8:R10)</f>
        <v>627536386</v>
      </c>
      <c r="S11" s="8">
        <f>P11/(L11-M11)</f>
        <v>4.0041913380740209E-2</v>
      </c>
      <c r="T11" s="8">
        <f t="shared" si="0"/>
        <v>4.0041913380740209E-2</v>
      </c>
      <c r="U11" s="8">
        <f>R11/($L11-M11)</f>
        <v>4.0041913380740209E-2</v>
      </c>
    </row>
    <row r="12" spans="1:21" s="1" customFormat="1" ht="14.25" x14ac:dyDescent="0.2">
      <c r="A12" s="3" t="s">
        <v>52</v>
      </c>
      <c r="B12" s="3" t="s">
        <v>26</v>
      </c>
      <c r="C12" s="3"/>
      <c r="D12" s="3"/>
      <c r="E12" s="3"/>
      <c r="F12" s="3" t="s">
        <v>38</v>
      </c>
      <c r="G12" s="3" t="s">
        <v>13</v>
      </c>
      <c r="H12" s="4" t="s">
        <v>75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6484941820.5600004</v>
      </c>
      <c r="O12" s="5">
        <v>1939055179.4400001</v>
      </c>
      <c r="P12" s="5">
        <v>5483966825.3199997</v>
      </c>
      <c r="Q12" s="5">
        <v>73553555.760000005</v>
      </c>
      <c r="R12" s="5">
        <v>71798996.760000005</v>
      </c>
      <c r="S12" s="6">
        <f>P12/($L12-M12)</f>
        <v>0.65099344471751353</v>
      </c>
      <c r="T12" s="6">
        <f t="shared" si="0"/>
        <v>8.7314318559230265E-3</v>
      </c>
      <c r="U12" s="6">
        <f>R12/($L12-M12)</f>
        <v>8.5231507988428774E-3</v>
      </c>
    </row>
    <row r="13" spans="1:21" s="1" customFormat="1" ht="14.25" customHeight="1" x14ac:dyDescent="0.2">
      <c r="A13" s="16" t="s">
        <v>31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4">SUM(J12:J12)</f>
        <v>0</v>
      </c>
      <c r="K13" s="7">
        <f t="shared" si="4"/>
        <v>0</v>
      </c>
      <c r="L13" s="7">
        <f t="shared" si="4"/>
        <v>8423997000</v>
      </c>
      <c r="M13" s="7">
        <f t="shared" si="4"/>
        <v>0</v>
      </c>
      <c r="N13" s="7">
        <f t="shared" si="4"/>
        <v>6484941820.5600004</v>
      </c>
      <c r="O13" s="7">
        <f t="shared" si="4"/>
        <v>1939055179.4400001</v>
      </c>
      <c r="P13" s="7">
        <f t="shared" si="4"/>
        <v>5483966825.3199997</v>
      </c>
      <c r="Q13" s="7">
        <f t="shared" si="4"/>
        <v>73553555.760000005</v>
      </c>
      <c r="R13" s="7">
        <f t="shared" si="4"/>
        <v>71798996.760000005</v>
      </c>
      <c r="S13" s="8">
        <f>P13/(L13-M13)</f>
        <v>0.65099344471751353</v>
      </c>
      <c r="T13" s="8">
        <f t="shared" si="0"/>
        <v>8.7314318559230265E-3</v>
      </c>
      <c r="U13" s="8">
        <f>R13/($L13-M13)</f>
        <v>8.5231507988428774E-3</v>
      </c>
    </row>
    <row r="14" spans="1:21" s="1" customFormat="1" ht="14.25" x14ac:dyDescent="0.2">
      <c r="A14" s="3" t="s">
        <v>52</v>
      </c>
      <c r="B14" s="3" t="s">
        <v>27</v>
      </c>
      <c r="C14" s="3" t="s">
        <v>26</v>
      </c>
      <c r="D14" s="3" t="s">
        <v>26</v>
      </c>
      <c r="E14" s="3"/>
      <c r="F14" s="3" t="s">
        <v>38</v>
      </c>
      <c r="G14" s="3" t="s">
        <v>13</v>
      </c>
      <c r="H14" s="4" t="s">
        <v>77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0</v>
      </c>
      <c r="O14" s="5">
        <v>467769000</v>
      </c>
      <c r="P14" s="5">
        <v>0</v>
      </c>
      <c r="Q14" s="5">
        <v>0</v>
      </c>
      <c r="R14" s="5">
        <v>0</v>
      </c>
      <c r="S14" s="6">
        <f t="shared" ref="S14:S18" si="5">P14/($L14-M14)</f>
        <v>0</v>
      </c>
      <c r="T14" s="6">
        <f t="shared" ref="T14:T18" si="6">Q14/($L14-M14)</f>
        <v>0</v>
      </c>
      <c r="U14" s="6">
        <f t="shared" ref="U14:U18" si="7">R14/($L14-M14)</f>
        <v>0</v>
      </c>
    </row>
    <row r="15" spans="1:21" s="1" customFormat="1" ht="22.5" x14ac:dyDescent="0.2">
      <c r="A15" s="3" t="s">
        <v>52</v>
      </c>
      <c r="B15" s="3" t="s">
        <v>27</v>
      </c>
      <c r="C15" s="3" t="s">
        <v>27</v>
      </c>
      <c r="D15" s="3" t="s">
        <v>25</v>
      </c>
      <c r="E15" s="3" t="s">
        <v>76</v>
      </c>
      <c r="F15" s="3" t="s">
        <v>38</v>
      </c>
      <c r="G15" s="3" t="s">
        <v>13</v>
      </c>
      <c r="H15" s="4" t="s">
        <v>78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6">
        <v>0</v>
      </c>
      <c r="T15" s="6">
        <v>0</v>
      </c>
      <c r="U15" s="6">
        <v>0</v>
      </c>
    </row>
    <row r="16" spans="1:21" s="1" customFormat="1" ht="22.5" x14ac:dyDescent="0.2">
      <c r="A16" s="3" t="s">
        <v>52</v>
      </c>
      <c r="B16" s="3" t="s">
        <v>27</v>
      </c>
      <c r="C16" s="3" t="s">
        <v>33</v>
      </c>
      <c r="D16" s="3" t="s">
        <v>26</v>
      </c>
      <c r="E16" s="3" t="s">
        <v>34</v>
      </c>
      <c r="F16" s="3" t="s">
        <v>38</v>
      </c>
      <c r="G16" s="3" t="s">
        <v>13</v>
      </c>
      <c r="H16" s="4" t="s">
        <v>50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3990836</v>
      </c>
      <c r="Q16" s="5">
        <v>3990836</v>
      </c>
      <c r="R16" s="5">
        <v>3990836</v>
      </c>
      <c r="S16" s="6">
        <f t="shared" si="5"/>
        <v>0.1215791622239147</v>
      </c>
      <c r="T16" s="6">
        <f t="shared" si="6"/>
        <v>0.1215791622239147</v>
      </c>
      <c r="U16" s="6">
        <f t="shared" si="7"/>
        <v>0.1215791622239147</v>
      </c>
    </row>
    <row r="17" spans="1:21" s="1" customFormat="1" ht="22.5" x14ac:dyDescent="0.2">
      <c r="A17" s="3" t="s">
        <v>52</v>
      </c>
      <c r="B17" s="3" t="s">
        <v>27</v>
      </c>
      <c r="C17" s="3" t="s">
        <v>35</v>
      </c>
      <c r="D17" s="3" t="s">
        <v>25</v>
      </c>
      <c r="E17" s="3" t="s">
        <v>36</v>
      </c>
      <c r="F17" s="3" t="s">
        <v>38</v>
      </c>
      <c r="G17" s="3" t="s">
        <v>13</v>
      </c>
      <c r="H17" s="4" t="s">
        <v>40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0</v>
      </c>
      <c r="O17" s="5">
        <v>68709000</v>
      </c>
      <c r="P17" s="5">
        <v>0</v>
      </c>
      <c r="Q17" s="5">
        <v>0</v>
      </c>
      <c r="R17" s="5">
        <v>0</v>
      </c>
      <c r="S17" s="6">
        <f t="shared" si="5"/>
        <v>0</v>
      </c>
      <c r="T17" s="6">
        <f t="shared" si="6"/>
        <v>0</v>
      </c>
      <c r="U17" s="6">
        <f t="shared" si="7"/>
        <v>0</v>
      </c>
    </row>
    <row r="18" spans="1:21" s="1" customFormat="1" ht="22.5" x14ac:dyDescent="0.2">
      <c r="A18" s="3" t="s">
        <v>52</v>
      </c>
      <c r="B18" s="3" t="s">
        <v>27</v>
      </c>
      <c r="C18" s="3" t="s">
        <v>35</v>
      </c>
      <c r="D18" s="3" t="s">
        <v>25</v>
      </c>
      <c r="E18" s="3" t="s">
        <v>37</v>
      </c>
      <c r="F18" s="3" t="s">
        <v>38</v>
      </c>
      <c r="G18" s="3" t="s">
        <v>13</v>
      </c>
      <c r="H18" s="4" t="s">
        <v>41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0</v>
      </c>
      <c r="O18" s="5">
        <v>76343000</v>
      </c>
      <c r="P18" s="5">
        <v>0</v>
      </c>
      <c r="Q18" s="5">
        <v>0</v>
      </c>
      <c r="R18" s="5">
        <v>0</v>
      </c>
      <c r="S18" s="6">
        <f t="shared" si="5"/>
        <v>0</v>
      </c>
      <c r="T18" s="6">
        <f t="shared" si="6"/>
        <v>0</v>
      </c>
      <c r="U18" s="6">
        <f t="shared" si="7"/>
        <v>0</v>
      </c>
    </row>
    <row r="19" spans="1:21" s="1" customFormat="1" ht="14.25" customHeight="1" x14ac:dyDescent="0.2">
      <c r="A19" s="16" t="s">
        <v>32</v>
      </c>
      <c r="B19" s="17"/>
      <c r="C19" s="17"/>
      <c r="D19" s="17"/>
      <c r="E19" s="17"/>
      <c r="F19" s="17"/>
      <c r="G19" s="17"/>
      <c r="H19" s="18"/>
      <c r="I19" s="7">
        <f>SUM(I14:I18)</f>
        <v>2245646000</v>
      </c>
      <c r="J19" s="7">
        <f>SUM(J14:J18)</f>
        <v>0</v>
      </c>
      <c r="K19" s="7">
        <f>SUM(K14:K18)</f>
        <v>0</v>
      </c>
      <c r="L19" s="7">
        <f>SUM(L14:L18)</f>
        <v>2245646000</v>
      </c>
      <c r="M19" s="7">
        <f>SUM(M14:M18)</f>
        <v>1600000000</v>
      </c>
      <c r="N19" s="7">
        <f>SUM(N14:N18)</f>
        <v>32825000</v>
      </c>
      <c r="O19" s="7">
        <f>SUM(O14:O18)</f>
        <v>612821000</v>
      </c>
      <c r="P19" s="7">
        <f>SUM(P14:P18)</f>
        <v>3990836</v>
      </c>
      <c r="Q19" s="7">
        <f>SUM(Q14:Q18)</f>
        <v>3990836</v>
      </c>
      <c r="R19" s="7">
        <f>SUM(R14:R18)</f>
        <v>3990836</v>
      </c>
      <c r="S19" s="8">
        <f>P19/(L19-M19)</f>
        <v>6.1811519005770966E-3</v>
      </c>
      <c r="T19" s="8">
        <f t="shared" ref="T19:T38" si="8">Q19/($L19-M19)</f>
        <v>6.1811519005770966E-3</v>
      </c>
      <c r="U19" s="8">
        <f>R19/($L19-M19)</f>
        <v>6.1811519005770966E-3</v>
      </c>
    </row>
    <row r="20" spans="1:21" s="1" customFormat="1" ht="14.25" x14ac:dyDescent="0.2">
      <c r="A20" s="3" t="s">
        <v>52</v>
      </c>
      <c r="B20" s="3" t="s">
        <v>42</v>
      </c>
      <c r="C20" s="3" t="s">
        <v>25</v>
      </c>
      <c r="D20" s="3"/>
      <c r="E20" s="3"/>
      <c r="F20" s="3" t="s">
        <v>38</v>
      </c>
      <c r="G20" s="3" t="s">
        <v>13</v>
      </c>
      <c r="H20" s="4" t="s">
        <v>43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0</v>
      </c>
      <c r="O20" s="5">
        <v>172816000</v>
      </c>
      <c r="P20" s="5">
        <v>0</v>
      </c>
      <c r="Q20" s="5">
        <v>0</v>
      </c>
      <c r="R20" s="5">
        <v>0</v>
      </c>
      <c r="S20" s="6">
        <f>P20/($L20-M20)</f>
        <v>0</v>
      </c>
      <c r="T20" s="6">
        <f t="shared" si="8"/>
        <v>0</v>
      </c>
      <c r="U20" s="6">
        <f>R20/($L20-M20)</f>
        <v>0</v>
      </c>
    </row>
    <row r="21" spans="1:21" s="1" customFormat="1" ht="14.25" x14ac:dyDescent="0.2">
      <c r="A21" s="3" t="s">
        <v>52</v>
      </c>
      <c r="B21" s="3" t="s">
        <v>42</v>
      </c>
      <c r="C21" s="3" t="s">
        <v>27</v>
      </c>
      <c r="D21" s="3"/>
      <c r="E21" s="3"/>
      <c r="F21" s="3" t="s">
        <v>38</v>
      </c>
      <c r="G21" s="3" t="s">
        <v>13</v>
      </c>
      <c r="H21" s="4" t="s">
        <v>44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0</v>
      </c>
      <c r="O21" s="5">
        <v>649000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 t="shared" si="8"/>
        <v>0</v>
      </c>
      <c r="U21" s="6">
        <f t="shared" ref="U21" si="9">R21/($L21-M21)</f>
        <v>0</v>
      </c>
    </row>
    <row r="22" spans="1:21" s="1" customFormat="1" ht="14.25" x14ac:dyDescent="0.2">
      <c r="A22" s="3" t="s">
        <v>52</v>
      </c>
      <c r="B22" s="3" t="s">
        <v>42</v>
      </c>
      <c r="C22" s="3" t="s">
        <v>33</v>
      </c>
      <c r="D22" s="3" t="s">
        <v>25</v>
      </c>
      <c r="E22" s="3"/>
      <c r="F22" s="3" t="s">
        <v>39</v>
      </c>
      <c r="G22" s="3" t="s">
        <v>14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8"/>
        <v>0</v>
      </c>
      <c r="U22" s="6">
        <f t="shared" ref="U22" si="10">R22/($L22-M22)</f>
        <v>0</v>
      </c>
    </row>
    <row r="23" spans="1:21" s="1" customFormat="1" ht="14.25" customHeight="1" x14ac:dyDescent="0.2">
      <c r="A23" s="16" t="s">
        <v>46</v>
      </c>
      <c r="B23" s="17"/>
      <c r="C23" s="17"/>
      <c r="D23" s="17"/>
      <c r="E23" s="17"/>
      <c r="F23" s="17"/>
      <c r="G23" s="17"/>
      <c r="H23" s="18"/>
      <c r="I23" s="7">
        <f t="shared" ref="I23:R23" si="11">SUM(I20:I22)</f>
        <v>1261022000</v>
      </c>
      <c r="J23" s="7">
        <f t="shared" si="11"/>
        <v>0</v>
      </c>
      <c r="K23" s="7">
        <f t="shared" si="11"/>
        <v>0</v>
      </c>
      <c r="L23" s="7">
        <f t="shared" si="11"/>
        <v>1261022000</v>
      </c>
      <c r="M23" s="7">
        <f t="shared" si="11"/>
        <v>0</v>
      </c>
      <c r="N23" s="7">
        <f t="shared" si="11"/>
        <v>0</v>
      </c>
      <c r="O23" s="7">
        <f t="shared" si="11"/>
        <v>1261022000</v>
      </c>
      <c r="P23" s="7">
        <f t="shared" si="11"/>
        <v>0</v>
      </c>
      <c r="Q23" s="7">
        <f t="shared" si="11"/>
        <v>0</v>
      </c>
      <c r="R23" s="7">
        <f t="shared" si="11"/>
        <v>0</v>
      </c>
      <c r="S23" s="8">
        <f>P23/(L23-M23)</f>
        <v>0</v>
      </c>
      <c r="T23" s="8">
        <f t="shared" si="8"/>
        <v>0</v>
      </c>
      <c r="U23" s="8">
        <f t="shared" ref="U23:U38" si="12">R23/($L23-M23)</f>
        <v>0</v>
      </c>
    </row>
    <row r="24" spans="1:21" s="1" customFormat="1" ht="14.25" customHeight="1" x14ac:dyDescent="0.2">
      <c r="A24" s="19" t="s">
        <v>71</v>
      </c>
      <c r="B24" s="19"/>
      <c r="C24" s="19"/>
      <c r="D24" s="19"/>
      <c r="E24" s="19"/>
      <c r="F24" s="19"/>
      <c r="G24" s="19"/>
      <c r="H24" s="20"/>
      <c r="I24" s="21">
        <f>+I11+I13+I19+I23</f>
        <v>27602653000</v>
      </c>
      <c r="J24" s="21">
        <f t="shared" ref="J24:R24" si="13">+J11+J13+J19+J23</f>
        <v>0</v>
      </c>
      <c r="K24" s="21">
        <f t="shared" si="13"/>
        <v>0</v>
      </c>
      <c r="L24" s="21">
        <f t="shared" si="13"/>
        <v>27602653000</v>
      </c>
      <c r="M24" s="21">
        <f t="shared" si="13"/>
        <v>1600000000</v>
      </c>
      <c r="N24" s="21">
        <f t="shared" si="13"/>
        <v>22189754820.560001</v>
      </c>
      <c r="O24" s="21">
        <f t="shared" si="13"/>
        <v>3812898179.4400001</v>
      </c>
      <c r="P24" s="21">
        <f t="shared" si="13"/>
        <v>6115494047.3199997</v>
      </c>
      <c r="Q24" s="21">
        <f t="shared" si="13"/>
        <v>705080777.75999999</v>
      </c>
      <c r="R24" s="21">
        <f t="shared" si="13"/>
        <v>703326218.75999999</v>
      </c>
      <c r="S24" s="27">
        <f>P24/(L24-M24)</f>
        <v>0.23518731136088306</v>
      </c>
      <c r="T24" s="27">
        <f t="shared" ref="T24" si="14">Q24/($L24-M24)</f>
        <v>2.7115724605485447E-2</v>
      </c>
      <c r="U24" s="27">
        <f t="shared" ref="U24" si="15">R24/($L24-M24)</f>
        <v>2.7048248452186782E-2</v>
      </c>
    </row>
    <row r="25" spans="1:21" s="1" customFormat="1" ht="14.25" x14ac:dyDescent="0.2">
      <c r="A25" s="3" t="s">
        <v>79</v>
      </c>
      <c r="B25" s="3" t="s">
        <v>38</v>
      </c>
      <c r="C25" s="3" t="s">
        <v>33</v>
      </c>
      <c r="D25" s="3" t="s">
        <v>25</v>
      </c>
      <c r="E25" s="3"/>
      <c r="F25" s="3" t="s">
        <v>39</v>
      </c>
      <c r="G25" s="3" t="s">
        <v>13</v>
      </c>
      <c r="H25" s="4" t="s">
        <v>80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  <c r="S25" s="6">
        <f>P25/($L25-M25)</f>
        <v>0</v>
      </c>
      <c r="T25" s="6">
        <f t="shared" ref="T25:T26" si="16">Q25/($L25-M25)</f>
        <v>0</v>
      </c>
      <c r="U25" s="6">
        <f t="shared" ref="U25:U26" si="17">R25/($L25-M25)</f>
        <v>0</v>
      </c>
    </row>
    <row r="26" spans="1:21" s="1" customFormat="1" ht="14.25" customHeight="1" x14ac:dyDescent="0.2">
      <c r="A26" s="19" t="s">
        <v>72</v>
      </c>
      <c r="B26" s="19"/>
      <c r="C26" s="19"/>
      <c r="D26" s="19"/>
      <c r="E26" s="19"/>
      <c r="F26" s="19"/>
      <c r="G26" s="19"/>
      <c r="H26" s="20"/>
      <c r="I26" s="21">
        <f>SUM(I25)</f>
        <v>15157000</v>
      </c>
      <c r="J26" s="21">
        <f t="shared" ref="J26:R26" si="18">SUM(J25)</f>
        <v>0</v>
      </c>
      <c r="K26" s="21">
        <f t="shared" si="18"/>
        <v>0</v>
      </c>
      <c r="L26" s="21">
        <f t="shared" si="18"/>
        <v>15157000</v>
      </c>
      <c r="M26" s="21">
        <f t="shared" si="18"/>
        <v>0</v>
      </c>
      <c r="N26" s="21">
        <f t="shared" si="18"/>
        <v>0</v>
      </c>
      <c r="O26" s="21">
        <f t="shared" si="18"/>
        <v>15157000</v>
      </c>
      <c r="P26" s="21">
        <f t="shared" si="18"/>
        <v>0</v>
      </c>
      <c r="Q26" s="21">
        <f t="shared" si="18"/>
        <v>0</v>
      </c>
      <c r="R26" s="21">
        <f t="shared" si="18"/>
        <v>0</v>
      </c>
      <c r="S26" s="27">
        <f>P26/(L26-M26)</f>
        <v>0</v>
      </c>
      <c r="T26" s="27">
        <f t="shared" si="16"/>
        <v>0</v>
      </c>
      <c r="U26" s="27">
        <f t="shared" si="17"/>
        <v>0</v>
      </c>
    </row>
    <row r="27" spans="1:21" s="1" customFormat="1" ht="33.75" x14ac:dyDescent="0.2">
      <c r="A27" s="3" t="s">
        <v>53</v>
      </c>
      <c r="B27" s="3" t="s">
        <v>55</v>
      </c>
      <c r="C27" s="3" t="s">
        <v>56</v>
      </c>
      <c r="D27" s="3" t="s">
        <v>57</v>
      </c>
      <c r="E27" s="3"/>
      <c r="F27" s="3" t="s">
        <v>83</v>
      </c>
      <c r="G27" s="3" t="s">
        <v>13</v>
      </c>
      <c r="H27" s="4" t="s">
        <v>47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0</v>
      </c>
      <c r="O27" s="5">
        <v>10000000000</v>
      </c>
      <c r="P27" s="5">
        <v>0</v>
      </c>
      <c r="Q27" s="5">
        <v>0</v>
      </c>
      <c r="R27" s="5">
        <v>0</v>
      </c>
      <c r="S27" s="6">
        <f t="shared" ref="S27:S37" si="19">P27/($L27-M27)</f>
        <v>0</v>
      </c>
      <c r="T27" s="6">
        <f t="shared" si="8"/>
        <v>0</v>
      </c>
      <c r="U27" s="6">
        <f t="shared" si="12"/>
        <v>0</v>
      </c>
    </row>
    <row r="28" spans="1:21" s="1" customFormat="1" ht="22.5" x14ac:dyDescent="0.2">
      <c r="A28" s="3" t="s">
        <v>53</v>
      </c>
      <c r="B28" s="3" t="s">
        <v>55</v>
      </c>
      <c r="C28" s="3" t="s">
        <v>56</v>
      </c>
      <c r="D28" s="3" t="s">
        <v>58</v>
      </c>
      <c r="E28" s="3"/>
      <c r="F28" s="3" t="s">
        <v>83</v>
      </c>
      <c r="G28" s="3" t="s">
        <v>13</v>
      </c>
      <c r="H28" s="4" t="s">
        <v>19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16723200382</v>
      </c>
      <c r="O28" s="5">
        <v>2276799618</v>
      </c>
      <c r="P28" s="5">
        <v>13502484041</v>
      </c>
      <c r="Q28" s="5">
        <v>16584987</v>
      </c>
      <c r="R28" s="5">
        <v>13064634</v>
      </c>
      <c r="S28" s="6">
        <f t="shared" si="19"/>
        <v>0.71065705478947372</v>
      </c>
      <c r="T28" s="6">
        <f t="shared" si="8"/>
        <v>8.7289405263157893E-4</v>
      </c>
      <c r="U28" s="6">
        <f t="shared" si="12"/>
        <v>6.8761231578947366E-4</v>
      </c>
    </row>
    <row r="29" spans="1:21" s="1" customFormat="1" ht="22.5" x14ac:dyDescent="0.2">
      <c r="A29" s="3" t="s">
        <v>53</v>
      </c>
      <c r="B29" s="3" t="s">
        <v>55</v>
      </c>
      <c r="C29" s="3" t="s">
        <v>56</v>
      </c>
      <c r="D29" s="3" t="s">
        <v>65</v>
      </c>
      <c r="E29" s="3" t="s">
        <v>81</v>
      </c>
      <c r="F29" s="3" t="s">
        <v>83</v>
      </c>
      <c r="G29" s="3" t="s">
        <v>13</v>
      </c>
      <c r="H29" s="4" t="s">
        <v>66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0</v>
      </c>
      <c r="R29" s="5">
        <v>0</v>
      </c>
      <c r="S29" s="6">
        <f t="shared" ref="S29" si="20">P29/($L29-M29)</f>
        <v>1</v>
      </c>
      <c r="T29" s="6">
        <f t="shared" ref="T29" si="21">Q29/($L29-M29)</f>
        <v>0</v>
      </c>
      <c r="U29" s="6">
        <f t="shared" ref="U29" si="22">R29/($L29-M29)</f>
        <v>0</v>
      </c>
    </row>
    <row r="30" spans="1:21" s="1" customFormat="1" ht="33.75" x14ac:dyDescent="0.2">
      <c r="A30" s="3" t="s">
        <v>53</v>
      </c>
      <c r="B30" s="3" t="s">
        <v>55</v>
      </c>
      <c r="C30" s="3" t="s">
        <v>56</v>
      </c>
      <c r="D30" s="3" t="s">
        <v>82</v>
      </c>
      <c r="E30" s="3"/>
      <c r="F30" s="3" t="s">
        <v>83</v>
      </c>
      <c r="G30" s="3" t="s">
        <v>13</v>
      </c>
      <c r="H30" s="4" t="s">
        <v>84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2000000000</v>
      </c>
      <c r="O30" s="5">
        <v>1000000000</v>
      </c>
      <c r="P30" s="5">
        <v>2000000000</v>
      </c>
      <c r="Q30" s="5">
        <v>0</v>
      </c>
      <c r="R30" s="5">
        <v>0</v>
      </c>
      <c r="S30" s="6">
        <f t="shared" si="19"/>
        <v>0.66666666666666663</v>
      </c>
      <c r="T30" s="6">
        <f t="shared" si="8"/>
        <v>0</v>
      </c>
      <c r="U30" s="6">
        <f t="shared" ref="U30:U37" si="23">R30/($L30-M30)</f>
        <v>0</v>
      </c>
    </row>
    <row r="31" spans="1:21" s="1" customFormat="1" ht="22.5" x14ac:dyDescent="0.2">
      <c r="A31" s="3" t="s">
        <v>53</v>
      </c>
      <c r="B31" s="3" t="s">
        <v>60</v>
      </c>
      <c r="C31" s="3" t="s">
        <v>56</v>
      </c>
      <c r="D31" s="3" t="s">
        <v>57</v>
      </c>
      <c r="E31" s="3"/>
      <c r="F31" s="3" t="s">
        <v>48</v>
      </c>
      <c r="G31" s="3" t="s">
        <v>14</v>
      </c>
      <c r="H31" s="4" t="s">
        <v>20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0</v>
      </c>
      <c r="O31" s="5">
        <v>63000000000</v>
      </c>
      <c r="P31" s="5">
        <v>0</v>
      </c>
      <c r="Q31" s="5">
        <v>0</v>
      </c>
      <c r="R31" s="5">
        <v>0</v>
      </c>
      <c r="S31" s="6">
        <f t="shared" si="19"/>
        <v>0</v>
      </c>
      <c r="T31" s="6">
        <f t="shared" si="8"/>
        <v>0</v>
      </c>
      <c r="U31" s="6">
        <f t="shared" si="23"/>
        <v>0</v>
      </c>
    </row>
    <row r="32" spans="1:21" s="1" customFormat="1" ht="22.5" x14ac:dyDescent="0.2">
      <c r="A32" s="3" t="s">
        <v>53</v>
      </c>
      <c r="B32" s="3" t="s">
        <v>60</v>
      </c>
      <c r="C32" s="3" t="s">
        <v>56</v>
      </c>
      <c r="D32" s="3" t="s">
        <v>58</v>
      </c>
      <c r="E32" s="3"/>
      <c r="F32" s="3" t="s">
        <v>83</v>
      </c>
      <c r="G32" s="3" t="s">
        <v>13</v>
      </c>
      <c r="H32" s="4" t="s">
        <v>21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126259376216</v>
      </c>
      <c r="O32" s="5">
        <v>1740623784</v>
      </c>
      <c r="P32" s="5">
        <v>126259376216</v>
      </c>
      <c r="Q32" s="5">
        <v>0</v>
      </c>
      <c r="R32" s="5">
        <v>0</v>
      </c>
      <c r="S32" s="6">
        <f t="shared" si="19"/>
        <v>0.98640137668750005</v>
      </c>
      <c r="T32" s="6">
        <f t="shared" si="8"/>
        <v>0</v>
      </c>
      <c r="U32" s="6">
        <f t="shared" si="23"/>
        <v>0</v>
      </c>
    </row>
    <row r="33" spans="1:21" s="1" customFormat="1" ht="22.5" x14ac:dyDescent="0.2">
      <c r="A33" s="3" t="s">
        <v>53</v>
      </c>
      <c r="B33" s="3" t="s">
        <v>60</v>
      </c>
      <c r="C33" s="3" t="s">
        <v>56</v>
      </c>
      <c r="D33" s="3" t="s">
        <v>65</v>
      </c>
      <c r="E33" s="3"/>
      <c r="F33" s="3" t="s">
        <v>83</v>
      </c>
      <c r="G33" s="3" t="s">
        <v>13</v>
      </c>
      <c r="H33" s="4" t="s">
        <v>85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0</v>
      </c>
      <c r="R33" s="5">
        <v>0</v>
      </c>
      <c r="S33" s="6">
        <f t="shared" si="19"/>
        <v>1</v>
      </c>
      <c r="T33" s="6">
        <f t="shared" si="8"/>
        <v>0</v>
      </c>
      <c r="U33" s="6">
        <f t="shared" si="23"/>
        <v>0</v>
      </c>
    </row>
    <row r="34" spans="1:21" s="1" customFormat="1" ht="33.75" x14ac:dyDescent="0.2">
      <c r="A34" s="3" t="s">
        <v>53</v>
      </c>
      <c r="B34" s="3" t="s">
        <v>61</v>
      </c>
      <c r="C34" s="3" t="s">
        <v>56</v>
      </c>
      <c r="D34" s="3" t="s">
        <v>57</v>
      </c>
      <c r="E34" s="3"/>
      <c r="F34" s="3" t="s">
        <v>83</v>
      </c>
      <c r="G34" s="3" t="s">
        <v>13</v>
      </c>
      <c r="H34" s="4" t="s">
        <v>63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0</v>
      </c>
      <c r="R34" s="5">
        <v>0</v>
      </c>
      <c r="S34" s="6">
        <f t="shared" ref="S34" si="24">P34/($L34-M34)</f>
        <v>1</v>
      </c>
      <c r="T34" s="6">
        <f t="shared" ref="T34" si="25">Q34/($L34-M34)</f>
        <v>0</v>
      </c>
      <c r="U34" s="6">
        <f t="shared" ref="U34" si="26">R34/($L34-M34)</f>
        <v>0</v>
      </c>
    </row>
    <row r="35" spans="1:21" s="1" customFormat="1" ht="33.75" x14ac:dyDescent="0.2">
      <c r="A35" s="3" t="s">
        <v>53</v>
      </c>
      <c r="B35" s="3" t="s">
        <v>61</v>
      </c>
      <c r="C35" s="3" t="s">
        <v>56</v>
      </c>
      <c r="D35" s="3" t="s">
        <v>58</v>
      </c>
      <c r="E35" s="3" t="s">
        <v>81</v>
      </c>
      <c r="F35" s="3" t="s">
        <v>83</v>
      </c>
      <c r="G35" s="3" t="s">
        <v>13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0</v>
      </c>
      <c r="R35" s="5">
        <v>0</v>
      </c>
      <c r="S35" s="6">
        <f t="shared" si="19"/>
        <v>1</v>
      </c>
      <c r="T35" s="6">
        <f t="shared" si="8"/>
        <v>0</v>
      </c>
      <c r="U35" s="6">
        <f t="shared" si="23"/>
        <v>0</v>
      </c>
    </row>
    <row r="36" spans="1:21" s="1" customFormat="1" ht="22.5" x14ac:dyDescent="0.2">
      <c r="A36" s="3" t="s">
        <v>53</v>
      </c>
      <c r="B36" s="3" t="s">
        <v>62</v>
      </c>
      <c r="C36" s="3" t="s">
        <v>56</v>
      </c>
      <c r="D36" s="3" t="s">
        <v>58</v>
      </c>
      <c r="E36" s="3"/>
      <c r="F36" s="3" t="s">
        <v>83</v>
      </c>
      <c r="G36" s="3" t="s">
        <v>13</v>
      </c>
      <c r="H36" s="4" t="s">
        <v>86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0</v>
      </c>
      <c r="R36" s="5">
        <v>0</v>
      </c>
      <c r="S36" s="6">
        <f t="shared" si="19"/>
        <v>1</v>
      </c>
      <c r="T36" s="6">
        <f t="shared" si="8"/>
        <v>0</v>
      </c>
      <c r="U36" s="6">
        <f t="shared" si="23"/>
        <v>0</v>
      </c>
    </row>
    <row r="37" spans="1:21" s="1" customFormat="1" ht="33.75" x14ac:dyDescent="0.2">
      <c r="A37" s="3" t="s">
        <v>53</v>
      </c>
      <c r="B37" s="3" t="s">
        <v>62</v>
      </c>
      <c r="C37" s="3" t="s">
        <v>56</v>
      </c>
      <c r="D37" s="3" t="s">
        <v>59</v>
      </c>
      <c r="E37" s="3"/>
      <c r="F37" s="3" t="s">
        <v>83</v>
      </c>
      <c r="G37" s="3" t="s">
        <v>13</v>
      </c>
      <c r="H37" s="4" t="s">
        <v>87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0</v>
      </c>
      <c r="Q37" s="5">
        <v>0</v>
      </c>
      <c r="R37" s="5">
        <v>0</v>
      </c>
      <c r="S37" s="6">
        <f t="shared" si="19"/>
        <v>0</v>
      </c>
      <c r="T37" s="6">
        <f t="shared" si="8"/>
        <v>0</v>
      </c>
      <c r="U37" s="6">
        <f t="shared" si="23"/>
        <v>0</v>
      </c>
    </row>
    <row r="38" spans="1:21" s="1" customFormat="1" ht="14.25" customHeight="1" x14ac:dyDescent="0.2">
      <c r="A38" s="19" t="s">
        <v>54</v>
      </c>
      <c r="B38" s="19"/>
      <c r="C38" s="19"/>
      <c r="D38" s="19"/>
      <c r="E38" s="19"/>
      <c r="F38" s="19"/>
      <c r="G38" s="19"/>
      <c r="H38" s="20"/>
      <c r="I38" s="21">
        <f>SUM(I27:I37)</f>
        <v>302901433272</v>
      </c>
      <c r="J38" s="21">
        <f>SUM(J27:J37)</f>
        <v>0</v>
      </c>
      <c r="K38" s="21">
        <f>SUM(K27:K37)</f>
        <v>0</v>
      </c>
      <c r="L38" s="21">
        <f>SUM(L27:L37)</f>
        <v>302901433272</v>
      </c>
      <c r="M38" s="21">
        <f>SUM(M27:M37)</f>
        <v>0</v>
      </c>
      <c r="N38" s="21">
        <f>SUM(N27:N37)</f>
        <v>224884009870</v>
      </c>
      <c r="O38" s="21">
        <f>SUM(O27:O37)</f>
        <v>78017423402</v>
      </c>
      <c r="P38" s="21">
        <f>SUM(P27:P37)</f>
        <v>211663293529</v>
      </c>
      <c r="Q38" s="21">
        <f>SUM(Q27:Q37)</f>
        <v>16584987</v>
      </c>
      <c r="R38" s="21">
        <f>SUM(R27:R37)</f>
        <v>13064634</v>
      </c>
      <c r="S38" s="27">
        <f>P38/(L38-M38)</f>
        <v>0.69878604152701451</v>
      </c>
      <c r="T38" s="27">
        <f t="shared" si="8"/>
        <v>5.4753742235042453E-5</v>
      </c>
      <c r="U38" s="27">
        <f t="shared" si="12"/>
        <v>4.3131634799060842E-5</v>
      </c>
    </row>
    <row r="39" spans="1:21" s="9" customFormat="1" ht="15.75" customHeight="1" x14ac:dyDescent="0.2">
      <c r="A39" s="22" t="s">
        <v>74</v>
      </c>
      <c r="B39" s="23"/>
      <c r="C39" s="23"/>
      <c r="D39" s="23"/>
      <c r="E39" s="23"/>
      <c r="F39" s="23"/>
      <c r="G39" s="23"/>
      <c r="H39" s="24"/>
      <c r="I39" s="25">
        <f>+I24+I26+I38</f>
        <v>330519243272</v>
      </c>
      <c r="J39" s="25">
        <f t="shared" ref="J39:R39" si="27">+J24+J26+J38</f>
        <v>0</v>
      </c>
      <c r="K39" s="25">
        <f t="shared" si="27"/>
        <v>0</v>
      </c>
      <c r="L39" s="25">
        <f t="shared" si="27"/>
        <v>330519243272</v>
      </c>
      <c r="M39" s="25">
        <f t="shared" si="27"/>
        <v>1600000000</v>
      </c>
      <c r="N39" s="25">
        <f t="shared" si="27"/>
        <v>247073764690.56</v>
      </c>
      <c r="O39" s="25">
        <f t="shared" si="27"/>
        <v>81845478581.440002</v>
      </c>
      <c r="P39" s="25">
        <f t="shared" si="27"/>
        <v>217778787576.32001</v>
      </c>
      <c r="Q39" s="25">
        <f t="shared" si="27"/>
        <v>721665764.75999999</v>
      </c>
      <c r="R39" s="25">
        <f t="shared" si="27"/>
        <v>716390852.75999999</v>
      </c>
      <c r="S39" s="26">
        <f>P39/($L$39-$M$39)</f>
        <v>0.6621041244346646</v>
      </c>
      <c r="T39" s="26">
        <f>Q39/($L$39-$M$39)</f>
        <v>2.1940515172692949E-3</v>
      </c>
      <c r="U39" s="26">
        <f>R39/($L$39-$M$39)</f>
        <v>2.1780144136096654E-3</v>
      </c>
    </row>
    <row r="40" spans="1:21" x14ac:dyDescent="0.25"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21" x14ac:dyDescent="0.25">
      <c r="H41" s="11"/>
      <c r="I41" s="12"/>
      <c r="J41" s="12"/>
      <c r="K41" s="12"/>
      <c r="L41" s="12"/>
      <c r="M41" s="12"/>
      <c r="N41" s="12"/>
      <c r="O41" s="12"/>
      <c r="P41" s="13"/>
      <c r="Q41" s="13"/>
      <c r="R41" s="12"/>
    </row>
    <row r="42" spans="1:21" x14ac:dyDescent="0.25"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1:21" x14ac:dyDescent="0.25"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21" x14ac:dyDescent="0.25"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21" x14ac:dyDescent="0.25"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1:21" x14ac:dyDescent="0.25">
      <c r="I46" s="11"/>
      <c r="J46" s="11"/>
      <c r="K46" s="11"/>
      <c r="L46" s="11"/>
      <c r="M46" s="11"/>
      <c r="N46" s="11"/>
      <c r="O46" s="11"/>
      <c r="P46" s="11"/>
      <c r="Q46" s="11"/>
      <c r="R46" s="11"/>
    </row>
  </sheetData>
  <sheetProtection autoFilter="0"/>
  <mergeCells count="13">
    <mergeCell ref="A19:H19"/>
    <mergeCell ref="A23:H23"/>
    <mergeCell ref="A38:H38"/>
    <mergeCell ref="A39:H39"/>
    <mergeCell ref="A11:H11"/>
    <mergeCell ref="A13:H13"/>
    <mergeCell ref="A24:H24"/>
    <mergeCell ref="A26:H26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2022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2022-02-18T18:42:01Z</dcterms:modified>
</cp:coreProperties>
</file>