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Gestión Financiera_17 Presupuesto\2021\INFORMES PRESUPUESTALES\PAGINA WEB\DICIEMBRE 2020\"/>
    </mc:Choice>
  </mc:AlternateContent>
  <xr:revisionPtr revIDLastSave="0" documentId="13_ncr:1_{AB3AC799-468C-44C1-A267-7E26030EBA1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JECUCION DICIEMBRE 2020" sheetId="2" r:id="rId1"/>
  </sheets>
  <calcPr calcId="191029"/>
</workbook>
</file>

<file path=xl/calcChain.xml><?xml version="1.0" encoding="utf-8"?>
<calcChain xmlns="http://schemas.openxmlformats.org/spreadsheetml/2006/main">
  <c r="N37" i="2" l="1"/>
  <c r="N26" i="2"/>
  <c r="N21" i="2"/>
  <c r="N13" i="2"/>
  <c r="N11" i="2"/>
  <c r="U21" i="2"/>
  <c r="U14" i="2"/>
  <c r="T14" i="2"/>
  <c r="S14" i="2"/>
  <c r="R21" i="2"/>
  <c r="Q21" i="2"/>
  <c r="P21" i="2"/>
  <c r="S21" i="2" s="1"/>
  <c r="O21" i="2"/>
  <c r="M21" i="2"/>
  <c r="L21" i="2"/>
  <c r="K21" i="2"/>
  <c r="J21" i="2"/>
  <c r="I21" i="2"/>
  <c r="J11" i="2"/>
  <c r="J26" i="2"/>
  <c r="T22" i="2"/>
  <c r="S22" i="2"/>
  <c r="L26" i="2"/>
  <c r="R26" i="2"/>
  <c r="Q26" i="2"/>
  <c r="P26" i="2"/>
  <c r="O26" i="2"/>
  <c r="M26" i="2"/>
  <c r="K26" i="2"/>
  <c r="I26" i="2"/>
  <c r="U24" i="2"/>
  <c r="T24" i="2"/>
  <c r="S24" i="2"/>
  <c r="N38" i="2" l="1"/>
  <c r="U36" i="2"/>
  <c r="U35" i="2"/>
  <c r="U34" i="2"/>
  <c r="U33" i="2"/>
  <c r="U32" i="2"/>
  <c r="U31" i="2"/>
  <c r="U30" i="2"/>
  <c r="U29" i="2"/>
  <c r="U28" i="2"/>
  <c r="U27" i="2"/>
  <c r="T36" i="2"/>
  <c r="T35" i="2"/>
  <c r="T34" i="2"/>
  <c r="T33" i="2"/>
  <c r="T32" i="2"/>
  <c r="T31" i="2"/>
  <c r="T30" i="2"/>
  <c r="T29" i="2"/>
  <c r="T28" i="2"/>
  <c r="T27" i="2"/>
  <c r="S36" i="2"/>
  <c r="S35" i="2"/>
  <c r="S34" i="2"/>
  <c r="S33" i="2"/>
  <c r="S32" i="2"/>
  <c r="S31" i="2"/>
  <c r="S30" i="2"/>
  <c r="S29" i="2"/>
  <c r="S28" i="2"/>
  <c r="S27" i="2"/>
  <c r="U22" i="2"/>
  <c r="T16" i="2"/>
  <c r="S16" i="2"/>
  <c r="U12" i="2"/>
  <c r="T12" i="2"/>
  <c r="S12" i="2"/>
  <c r="U10" i="2"/>
  <c r="T10" i="2"/>
  <c r="S10" i="2"/>
  <c r="U9" i="2"/>
  <c r="T9" i="2"/>
  <c r="S9" i="2"/>
  <c r="U8" i="2"/>
  <c r="T8" i="2"/>
  <c r="S8" i="2"/>
  <c r="R37" i="2"/>
  <c r="Q37" i="2"/>
  <c r="P37" i="2"/>
  <c r="O37" i="2"/>
  <c r="M37" i="2"/>
  <c r="L37" i="2"/>
  <c r="K37" i="2"/>
  <c r="J37" i="2"/>
  <c r="I37" i="2"/>
  <c r="R13" i="2"/>
  <c r="Q13" i="2"/>
  <c r="P13" i="2"/>
  <c r="O13" i="2"/>
  <c r="M13" i="2"/>
  <c r="L13" i="2"/>
  <c r="K13" i="2"/>
  <c r="J13" i="2"/>
  <c r="I13" i="2"/>
  <c r="R11" i="2"/>
  <c r="Q11" i="2"/>
  <c r="P11" i="2"/>
  <c r="O11" i="2"/>
  <c r="M11" i="2"/>
  <c r="L11" i="2"/>
  <c r="K11" i="2"/>
  <c r="I11" i="2"/>
  <c r="M38" i="2" l="1"/>
  <c r="I38" i="2"/>
  <c r="O38" i="2"/>
  <c r="P38" i="2"/>
  <c r="K38" i="2"/>
  <c r="J38" i="2"/>
  <c r="L38" i="2"/>
  <c r="T26" i="2"/>
  <c r="T11" i="2"/>
  <c r="S11" i="2"/>
  <c r="U11" i="2"/>
  <c r="S37" i="2"/>
  <c r="U37" i="2"/>
  <c r="S13" i="2"/>
  <c r="T21" i="2"/>
  <c r="S26" i="2"/>
  <c r="U26" i="2"/>
  <c r="T37" i="2"/>
  <c r="R38" i="2"/>
  <c r="Q38" i="2"/>
  <c r="U20" i="2"/>
  <c r="T20" i="2"/>
  <c r="S20" i="2"/>
  <c r="U38" i="2" l="1"/>
  <c r="T38" i="2"/>
  <c r="S38" i="2"/>
  <c r="U25" i="2"/>
  <c r="U23" i="2"/>
  <c r="U19" i="2"/>
  <c r="U18" i="2"/>
  <c r="U17" i="2"/>
  <c r="U16" i="2"/>
  <c r="T25" i="2"/>
  <c r="T23" i="2"/>
  <c r="T19" i="2"/>
  <c r="T18" i="2"/>
  <c r="T17" i="2"/>
  <c r="S25" i="2"/>
  <c r="S23" i="2"/>
  <c r="S19" i="2"/>
  <c r="S18" i="2"/>
  <c r="S17" i="2"/>
  <c r="T13" i="2" l="1"/>
  <c r="U13" i="2"/>
</calcChain>
</file>

<file path=xl/sharedStrings.xml><?xml version="1.0" encoding="utf-8"?>
<sst xmlns="http://schemas.openxmlformats.org/spreadsheetml/2006/main" count="207" uniqueCount="85">
  <si>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</si>
  <si>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</si>
  <si>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</si>
  <si>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</si>
  <si>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</si>
  <si>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</si>
  <si>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</si>
  <si>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</si>
  <si>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</si>
  <si>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SECCION: 390101</t>
  </si>
  <si>
    <t>CIFRAS EN PESOS</t>
  </si>
  <si>
    <t>RECURSO</t>
  </si>
  <si>
    <t>APR. BLOQUEADA</t>
  </si>
  <si>
    <t>CDP</t>
  </si>
  <si>
    <t>SIT.</t>
  </si>
  <si>
    <t>CSF</t>
  </si>
  <si>
    <t>SSF</t>
  </si>
  <si>
    <t>TOTAL GASTOS DE PERSONAL</t>
  </si>
  <si>
    <t>APR. INICIAL</t>
  </si>
  <si>
    <t>APR. ADICIONADA</t>
  </si>
  <si>
    <t>APR. REDUCIDA</t>
  </si>
  <si>
    <t>ADMINISTRACIÓN SISTEMA NACIONAL DE CIENCIA Y TECNOLOGÍA  NACIONAL</t>
  </si>
  <si>
    <t>APOYO AL FORTALECIMIENTO DE LA TRANSFERENCIA INTERNACIONAL DE CONOCIMIENTO A LOS ACTORES DEL SNCTI NIVEL NACIONAL  NACIONAL</t>
  </si>
  <si>
    <t>MEJORAMIENTO DEL IMPACTO DE LA INVESTIGACIÓN CIENTÍFICA EN EL SECTOR SALUD.  NACIONAL</t>
  </si>
  <si>
    <t>CAPACITACIÓN DE RECURSOS HUMANOS PARA LA INVESTIGACIÓN  NACIONAL</t>
  </si>
  <si>
    <t>%EJEC/
OBLI</t>
  </si>
  <si>
    <t>%EJEC./
PAGOS</t>
  </si>
  <si>
    <t>%EJEC/
COMP</t>
  </si>
  <si>
    <t>01</t>
  </si>
  <si>
    <t>02</t>
  </si>
  <si>
    <t>03</t>
  </si>
  <si>
    <t>SALARIO</t>
  </si>
  <si>
    <t>CONTRIBUCIONES INHERENTES A LA NÓMINA</t>
  </si>
  <si>
    <t>REMUNERACIONES NO CONSTITUTIVAS DE FACTOR SALARIAL</t>
  </si>
  <si>
    <t>ADQUISICIONES DIFERENTES DE ACTIVOS</t>
  </si>
  <si>
    <t>TOTAL ADQUISICIÓN DE BIENES Y SERVICIOS</t>
  </si>
  <si>
    <t>TOTAL TRANSFERENCIAS CORRIENTES</t>
  </si>
  <si>
    <t>04</t>
  </si>
  <si>
    <t>012</t>
  </si>
  <si>
    <t>06</t>
  </si>
  <si>
    <t>008</t>
  </si>
  <si>
    <t>009</t>
  </si>
  <si>
    <t>10</t>
  </si>
  <si>
    <t>001</t>
  </si>
  <si>
    <t>11</t>
  </si>
  <si>
    <t>CENTRO INTERNACIONAL DE FÍSICA (DECRETO 267 DE 1984)</t>
  </si>
  <si>
    <t>CENTRO INTERNACIONAL DE INVESTIGACIONES MÉDICAS - CIDEIM (DECRETO 578 DE 1990)</t>
  </si>
  <si>
    <t>SENTENCIAS</t>
  </si>
  <si>
    <t>08</t>
  </si>
  <si>
    <t>IMPUESTOS</t>
  </si>
  <si>
    <t>TASAS Y DERECHOS ADMINISTRATIVOS</t>
  </si>
  <si>
    <t>CUOTA DE FISCALIZACIÓN Y AUDITAJE</t>
  </si>
  <si>
    <t>TOTAL GASTOS POR TRIBUTOS, MULTAS, SANCIONES E INTERESES DE MORA</t>
  </si>
  <si>
    <t>APOYO AL PROCESO DE TRANSFORMACIÓN DIGITAL PARA LA GESTIÓN Y PRESTACIÓN DE SERVICIOS DE TI EN EL SECTOR CTI Y A NIVEL  NACIONAL</t>
  </si>
  <si>
    <t>16</t>
  </si>
  <si>
    <t xml:space="preserve">MINISTERIO DE CIENCIA, TECNOLOGIA E INNOVACIÓN </t>
  </si>
  <si>
    <t>VIGENCIA 2020</t>
  </si>
  <si>
    <t>999</t>
  </si>
  <si>
    <t>OTRAS TRANSFERENCIAS - DISTRIBUCIÓN PREVIO CONCEPTO DGPPN</t>
  </si>
  <si>
    <t>INCAPACIDADES Y LICENCIAS DE MATERNIDAD Y PATERNIDAD (NO DE PENSIONES)</t>
  </si>
  <si>
    <t>TIPO</t>
  </si>
  <si>
    <t>A</t>
  </si>
  <si>
    <t>C</t>
  </si>
  <si>
    <t>TOTAL INVERSIÓN</t>
  </si>
  <si>
    <t>TOTAL FUNCIONAMIENTO E INVERSIÓN</t>
  </si>
  <si>
    <t>002</t>
  </si>
  <si>
    <t>CONCILIACIONES</t>
  </si>
  <si>
    <t>3901</t>
  </si>
  <si>
    <t>1000</t>
  </si>
  <si>
    <t>5</t>
  </si>
  <si>
    <t>6</t>
  </si>
  <si>
    <t>7</t>
  </si>
  <si>
    <t>3902</t>
  </si>
  <si>
    <t>3903</t>
  </si>
  <si>
    <t>4</t>
  </si>
  <si>
    <t>3904</t>
  </si>
  <si>
    <t>FORTALECIMIENTO DE LAS CAPACIDADES DE LOS ACTORES DEL SNCTEI PARA LA GENERACIÓN DE CONOCIMIENTO A NIVEL  NACIONAL</t>
  </si>
  <si>
    <t>APOYO  A LA SOFISTICACIÓN Y DIVERSIFICACIÓN DE SECTORES PRODUCTIVOS A TRAVÉS DE LA I+D+I   NACIONAL</t>
  </si>
  <si>
    <t>INCREMENTO DE LAS ACTIVIDADES DE CIENCIA, TECNOLOGÍA E INNOVACIÓN EN LA CONSTRUCCIÓN DE LA BIOECONOMÍA A NIVEL   NACIONAL</t>
  </si>
  <si>
    <t>DESARROLLO DE VOCACIONES CIENTÍFICAS Y CAPACIDADES PARA LA INVESTIGACIÓN EN NIÑOS Y JÓVENES A NIVEL  NACIONAL</t>
  </si>
  <si>
    <t>APOYO  AL FOMENTO Y DESARROLLO DE LA APROPIACIÓN SOCIAL DE LA CTEI - ASCTI  NACIONAL</t>
  </si>
  <si>
    <t>EJECUCION ACUMULADA PRESUPUESTO DE GASTOS DICIEMBRE</t>
  </si>
  <si>
    <t>141</t>
  </si>
  <si>
    <t>CENTRO INTERNACIONAL DE INGENIERÍA GENÉTICA Y BIOTECNOLOGÍA - ICGEB</t>
  </si>
  <si>
    <t>APR. DISPONIBLE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</si>
</sst>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1240A]&quot;$&quot;\ #,##0;\(&quot;$&quot;\ #,##0\)"/>
  </numFmts>
  <fonts count="1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6">
    <xf numFmtId="0" fontId="2" fillId="0" borderId="0" xfId="0" applyFont="1" applyFill="1" applyBorder="1"/>
    <xf numFmtId="0" fontId="5" fillId="0" borderId="0" xfId="0" applyFont="1" applyFill="1" applyBorder="1"/>
    <xf numFmtId="0" fontId="6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164" fontId="7" fillId="0" borderId="1" xfId="0" applyNumberFormat="1" applyFont="1" applyFill="1" applyBorder="1" applyAlignment="1">
      <alignment horizontal="right" vertical="center" wrapText="1" readingOrder="1"/>
    </xf>
    <xf numFmtId="10" fontId="8" fillId="0" borderId="1" xfId="1" applyNumberFormat="1" applyFont="1" applyFill="1" applyBorder="1" applyAlignment="1">
      <alignment horizontal="center" vertical="center" wrapText="1" readingOrder="1"/>
    </xf>
    <xf numFmtId="164" fontId="9" fillId="2" borderId="1" xfId="0" applyNumberFormat="1" applyFont="1" applyFill="1" applyBorder="1" applyAlignment="1">
      <alignment horizontal="right" vertical="center" wrapText="1" readingOrder="1"/>
    </xf>
    <xf numFmtId="10" fontId="6" fillId="2" borderId="1" xfId="1" applyNumberFormat="1" applyFont="1" applyFill="1" applyBorder="1" applyAlignment="1">
      <alignment horizontal="center" vertical="center" wrapText="1" readingOrder="1"/>
    </xf>
    <xf numFmtId="164" fontId="10" fillId="3" borderId="1" xfId="0" applyNumberFormat="1" applyFont="1" applyFill="1" applyBorder="1" applyAlignment="1">
      <alignment horizontal="right" vertical="center" wrapText="1" readingOrder="1"/>
    </xf>
    <xf numFmtId="10" fontId="10" fillId="3" borderId="1" xfId="1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0" fontId="6" fillId="0" borderId="5" xfId="0" applyNumberFormat="1" applyFont="1" applyFill="1" applyBorder="1" applyAlignment="1">
      <alignment horizontal="center" vertical="center" wrapText="1" readingOrder="1"/>
    </xf>
    <xf numFmtId="9" fontId="8" fillId="0" borderId="1" xfId="1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3" xfId="0" applyNumberFormat="1" applyFont="1" applyFill="1" applyBorder="1" applyAlignment="1">
      <alignment horizontal="center" vertical="center" wrapText="1" readingOrder="1"/>
    </xf>
    <xf numFmtId="0" fontId="9" fillId="2" borderId="4" xfId="0" applyNumberFormat="1" applyFont="1" applyFill="1" applyBorder="1" applyAlignment="1">
      <alignment horizontal="center" vertical="center" wrapText="1" readingOrder="1"/>
    </xf>
    <xf numFmtId="0" fontId="9" fillId="2" borderId="6" xfId="0" applyNumberFormat="1" applyFont="1" applyFill="1" applyBorder="1" applyAlignment="1">
      <alignment horizontal="center" vertical="center" wrapText="1" readingOrder="1"/>
    </xf>
    <xf numFmtId="0" fontId="9" fillId="2" borderId="7" xfId="0" applyNumberFormat="1" applyFont="1" applyFill="1" applyBorder="1" applyAlignment="1">
      <alignment horizontal="center" vertical="center" wrapText="1" readingOrder="1"/>
    </xf>
    <xf numFmtId="0" fontId="9" fillId="2" borderId="8" xfId="0" applyNumberFormat="1" applyFont="1" applyFill="1" applyBorder="1" applyAlignment="1">
      <alignment horizontal="center" vertical="center" wrapText="1" readingOrder="1"/>
    </xf>
    <xf numFmtId="0" fontId="10" fillId="3" borderId="9" xfId="0" applyNumberFormat="1" applyFont="1" applyFill="1" applyBorder="1" applyAlignment="1">
      <alignment horizontal="center" vertical="center" wrapText="1" readingOrder="1"/>
    </xf>
    <xf numFmtId="0" fontId="10" fillId="3" borderId="0" xfId="0" applyNumberFormat="1" applyFont="1" applyFill="1" applyBorder="1" applyAlignment="1">
      <alignment horizontal="center" vertical="center" wrapText="1" readingOrder="1"/>
    </xf>
    <xf numFmtId="0" fontId="10" fillId="3" borderId="10" xfId="0" applyNumberFormat="1" applyFont="1" applyFill="1" applyBorder="1" applyAlignment="1">
      <alignment horizontal="center" vertical="center" wrapText="1" readingOrder="1"/>
    </xf>
  </cellXfs>
  <cellStyles count="4">
    <cellStyle name="Millares 2" xfId="2" xr:uid="{00000000-0005-0000-0000-000001000000}"/>
    <cellStyle name="Normal" xfId="0" builtinId="0"/>
    <cellStyle name="Normal 2" xfId="3" xr:uid="{00000000-0005-0000-0000-000003000000}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64024</xdr:colOff>
      <xdr:row>0</xdr:row>
      <xdr:rowOff>162810</xdr:rowOff>
    </xdr:from>
    <xdr:to>
      <xdr:col>7</xdr:col>
      <xdr:colOff>573355</xdr:colOff>
      <xdr:row>4</xdr:row>
      <xdr:rowOff>49099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024" y="162810"/>
          <a:ext cx="3363012" cy="632578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U43"/>
  <sheetViews>
    <sheetView showGridLines="0" tabSelected="1" zoomScale="90" zoomScaleNormal="90" workbookViewId="0">
      <selection activeCell="S38" sqref="S38"/>
    </sheetView>
  </sheetViews>
  <sheetFormatPr baseColWidth="10" defaultRowHeight="15" x14ac:dyDescent="0.25"/>
  <cols>
    <col min="1" max="2" width="5.42578125" customWidth="1"/>
    <col min="3" max="3" width="6.140625" customWidth="1"/>
    <col min="4" max="5" width="5.42578125" customWidth="1"/>
    <col min="6" max="6" width="9.140625" customWidth="1"/>
    <col min="7" max="7" width="5.5703125" customWidth="1"/>
    <col min="8" max="8" width="42.7109375" customWidth="1"/>
    <col min="9" max="9" width="18.28515625" customWidth="1"/>
    <col min="10" max="11" width="17.28515625" customWidth="1"/>
    <col min="12" max="18" width="18.28515625" customWidth="1"/>
    <col min="19" max="21" width="9" customWidth="1"/>
  </cols>
  <sheetData>
    <row r="1" spans="1:21" s="1" customFormat="1" x14ac:dyDescent="0.25">
      <c r="B1" s="15" t="s">
        <v>55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s="1" customFormat="1" x14ac:dyDescent="0.25">
      <c r="B2" s="15" t="s">
        <v>81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s="1" customFormat="1" ht="15" customHeight="1" x14ac:dyDescent="0.2">
      <c r="B3" s="16" t="s">
        <v>56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s="1" customFormat="1" ht="15" customHeight="1" x14ac:dyDescent="0.2">
      <c r="B4" s="16" t="s">
        <v>9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" customFormat="1" ht="15" customHeight="1" x14ac:dyDescent="0.2">
      <c r="B5" s="16" t="s">
        <v>10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" customFormat="1" ht="1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" customFormat="1" ht="24" x14ac:dyDescent="0.2">
      <c r="A7" s="2" t="s">
        <v>60</v>
      </c>
      <c r="B7" s="2" t="s">
        <v>0</v>
      </c>
      <c r="C7" s="2" t="s">
        <v>1</v>
      </c>
      <c r="D7" s="2" t="s">
        <v>2</v>
      </c>
      <c r="E7" s="2" t="s">
        <v>3</v>
      </c>
      <c r="F7" s="2" t="s">
        <v>11</v>
      </c>
      <c r="G7" s="2" t="s">
        <v>14</v>
      </c>
      <c r="H7" s="2" t="s">
        <v>4</v>
      </c>
      <c r="I7" s="2" t="s">
        <v>18</v>
      </c>
      <c r="J7" s="2" t="s">
        <v>19</v>
      </c>
      <c r="K7" s="2" t="s">
        <v>20</v>
      </c>
      <c r="L7" s="2" t="s">
        <v>5</v>
      </c>
      <c r="M7" s="2" t="s">
        <v>12</v>
      </c>
      <c r="N7" s="2" t="s">
        <v>84</v>
      </c>
      <c r="O7" s="2" t="s">
        <v>13</v>
      </c>
      <c r="P7" s="2" t="s">
        <v>6</v>
      </c>
      <c r="Q7" s="2" t="s">
        <v>7</v>
      </c>
      <c r="R7" s="2" t="s">
        <v>8</v>
      </c>
      <c r="S7" s="2" t="s">
        <v>27</v>
      </c>
      <c r="T7" s="2" t="s">
        <v>25</v>
      </c>
      <c r="U7" s="2" t="s">
        <v>26</v>
      </c>
    </row>
    <row r="8" spans="1:21" s="1" customFormat="1" ht="14.25" x14ac:dyDescent="0.2">
      <c r="A8" s="3" t="s">
        <v>61</v>
      </c>
      <c r="B8" s="3" t="s">
        <v>28</v>
      </c>
      <c r="C8" s="3" t="s">
        <v>28</v>
      </c>
      <c r="D8" s="3" t="s">
        <v>28</v>
      </c>
      <c r="E8" s="3"/>
      <c r="F8" s="3">
        <v>10</v>
      </c>
      <c r="G8" s="3" t="s">
        <v>15</v>
      </c>
      <c r="H8" s="4" t="s">
        <v>31</v>
      </c>
      <c r="I8" s="5">
        <v>8109500000</v>
      </c>
      <c r="J8" s="5">
        <v>1132617841</v>
      </c>
      <c r="K8" s="5">
        <v>0</v>
      </c>
      <c r="L8" s="5">
        <v>9242117841</v>
      </c>
      <c r="M8" s="5">
        <v>0</v>
      </c>
      <c r="N8" s="5">
        <v>175203781</v>
      </c>
      <c r="O8" s="5">
        <v>9066914060</v>
      </c>
      <c r="P8" s="5">
        <v>9066914060</v>
      </c>
      <c r="Q8" s="5">
        <v>9066914060</v>
      </c>
      <c r="R8" s="5">
        <v>9066914060</v>
      </c>
      <c r="S8" s="6">
        <f>P8/($L8-M8)</f>
        <v>0.98104289687556689</v>
      </c>
      <c r="T8" s="6">
        <f>Q8/($L8-M8)</f>
        <v>0.98104289687556689</v>
      </c>
      <c r="U8" s="6">
        <f>R8/($L8-M8)</f>
        <v>0.98104289687556689</v>
      </c>
    </row>
    <row r="9" spans="1:21" s="1" customFormat="1" ht="14.25" x14ac:dyDescent="0.2">
      <c r="A9" s="3" t="s">
        <v>61</v>
      </c>
      <c r="B9" s="3" t="s">
        <v>28</v>
      </c>
      <c r="C9" s="3" t="s">
        <v>28</v>
      </c>
      <c r="D9" s="3" t="s">
        <v>29</v>
      </c>
      <c r="E9" s="3"/>
      <c r="F9" s="3">
        <v>10</v>
      </c>
      <c r="G9" s="3" t="s">
        <v>15</v>
      </c>
      <c r="H9" s="4" t="s">
        <v>32</v>
      </c>
      <c r="I9" s="5">
        <v>2824320000</v>
      </c>
      <c r="J9" s="5">
        <v>481195078</v>
      </c>
      <c r="K9" s="5">
        <v>0</v>
      </c>
      <c r="L9" s="5">
        <v>3305515078</v>
      </c>
      <c r="M9" s="5">
        <v>0</v>
      </c>
      <c r="N9" s="5">
        <v>61227212</v>
      </c>
      <c r="O9" s="5">
        <v>3244287866</v>
      </c>
      <c r="P9" s="5">
        <v>3244287866</v>
      </c>
      <c r="Q9" s="5">
        <v>3244287866</v>
      </c>
      <c r="R9" s="5">
        <v>3244287866</v>
      </c>
      <c r="S9" s="6">
        <f t="shared" ref="S9:S10" si="0">P9/($L9-M9)</f>
        <v>0.98147725526726515</v>
      </c>
      <c r="T9" s="6">
        <f t="shared" ref="T9:T10" si="1">Q9/($L9-M9)</f>
        <v>0.98147725526726515</v>
      </c>
      <c r="U9" s="6">
        <f t="shared" ref="U9:U10" si="2">R9/($L9-M9)</f>
        <v>0.98147725526726515</v>
      </c>
    </row>
    <row r="10" spans="1:21" s="1" customFormat="1" ht="22.5" x14ac:dyDescent="0.2">
      <c r="A10" s="3" t="s">
        <v>61</v>
      </c>
      <c r="B10" s="3" t="s">
        <v>28</v>
      </c>
      <c r="C10" s="3" t="s">
        <v>28</v>
      </c>
      <c r="D10" s="3" t="s">
        <v>30</v>
      </c>
      <c r="E10" s="3"/>
      <c r="F10" s="3">
        <v>10</v>
      </c>
      <c r="G10" s="3" t="s">
        <v>15</v>
      </c>
      <c r="H10" s="4" t="s">
        <v>33</v>
      </c>
      <c r="I10" s="5">
        <v>1199970000</v>
      </c>
      <c r="J10" s="5">
        <v>338687081</v>
      </c>
      <c r="K10" s="5">
        <v>0</v>
      </c>
      <c r="L10" s="5">
        <v>1538657081</v>
      </c>
      <c r="M10" s="5">
        <v>0</v>
      </c>
      <c r="N10" s="5">
        <v>46569589</v>
      </c>
      <c r="O10" s="5">
        <v>1492087492</v>
      </c>
      <c r="P10" s="5">
        <v>1492087492</v>
      </c>
      <c r="Q10" s="5">
        <v>1492087492</v>
      </c>
      <c r="R10" s="5">
        <v>1492087492</v>
      </c>
      <c r="S10" s="6">
        <f t="shared" si="0"/>
        <v>0.96973361408785541</v>
      </c>
      <c r="T10" s="6">
        <f t="shared" si="1"/>
        <v>0.96973361408785541</v>
      </c>
      <c r="U10" s="6">
        <f t="shared" si="2"/>
        <v>0.96973361408785541</v>
      </c>
    </row>
    <row r="11" spans="1:21" s="1" customFormat="1" ht="14.25" customHeight="1" x14ac:dyDescent="0.2">
      <c r="A11" s="18" t="s">
        <v>17</v>
      </c>
      <c r="B11" s="18"/>
      <c r="C11" s="18"/>
      <c r="D11" s="18"/>
      <c r="E11" s="18"/>
      <c r="F11" s="18"/>
      <c r="G11" s="18"/>
      <c r="H11" s="19"/>
      <c r="I11" s="7">
        <f>SUM(I8:I10)</f>
        <v>12133790000</v>
      </c>
      <c r="J11" s="7">
        <f>SUM(J8:J10)</f>
        <v>1952500000</v>
      </c>
      <c r="K11" s="7">
        <f t="shared" ref="K11:R11" si="3">SUM(K8:K10)</f>
        <v>0</v>
      </c>
      <c r="L11" s="7">
        <f t="shared" si="3"/>
        <v>14086290000</v>
      </c>
      <c r="M11" s="7">
        <f t="shared" si="3"/>
        <v>0</v>
      </c>
      <c r="N11" s="7">
        <f t="shared" si="3"/>
        <v>283000582</v>
      </c>
      <c r="O11" s="7">
        <f t="shared" si="3"/>
        <v>13803289418</v>
      </c>
      <c r="P11" s="7">
        <f t="shared" si="3"/>
        <v>13803289418</v>
      </c>
      <c r="Q11" s="7">
        <f t="shared" si="3"/>
        <v>13803289418</v>
      </c>
      <c r="R11" s="7">
        <f t="shared" si="3"/>
        <v>13803289418</v>
      </c>
      <c r="S11" s="8">
        <f>P11/(L11-M11)</f>
        <v>0.97990950193415016</v>
      </c>
      <c r="T11" s="8">
        <f>Q11/($L11-M11)</f>
        <v>0.97990950193415016</v>
      </c>
      <c r="U11" s="8">
        <f>R11/($L11-M11)</f>
        <v>0.97990950193415016</v>
      </c>
    </row>
    <row r="12" spans="1:21" s="1" customFormat="1" ht="14.25" x14ac:dyDescent="0.2">
      <c r="A12" s="3" t="s">
        <v>61</v>
      </c>
      <c r="B12" s="3" t="s">
        <v>29</v>
      </c>
      <c r="C12" s="3" t="s">
        <v>29</v>
      </c>
      <c r="D12" s="3"/>
      <c r="E12" s="3"/>
      <c r="F12" s="3">
        <v>10</v>
      </c>
      <c r="G12" s="3" t="s">
        <v>15</v>
      </c>
      <c r="H12" s="4" t="s">
        <v>34</v>
      </c>
      <c r="I12" s="5">
        <v>9923997065</v>
      </c>
      <c r="J12" s="5">
        <v>0</v>
      </c>
      <c r="K12" s="5">
        <v>1746505324</v>
      </c>
      <c r="L12" s="5">
        <v>8177491741</v>
      </c>
      <c r="M12" s="5">
        <v>0</v>
      </c>
      <c r="N12" s="5">
        <v>243740734.71000001</v>
      </c>
      <c r="O12" s="5">
        <v>7933751006.29</v>
      </c>
      <c r="P12" s="5">
        <v>7933751006.29</v>
      </c>
      <c r="Q12" s="5">
        <v>7077116264.0500002</v>
      </c>
      <c r="R12" s="5">
        <v>7076861182.0500002</v>
      </c>
      <c r="S12" s="6">
        <f>P12/($L12-M12)</f>
        <v>0.97019370456983256</v>
      </c>
      <c r="T12" s="6">
        <f>Q12/($L12-M12)</f>
        <v>0.86543850953306645</v>
      </c>
      <c r="U12" s="6">
        <f>R12/($L12-M12)</f>
        <v>0.86540731634962098</v>
      </c>
    </row>
    <row r="13" spans="1:21" s="1" customFormat="1" ht="14.25" customHeight="1" x14ac:dyDescent="0.2">
      <c r="A13" s="17" t="s">
        <v>35</v>
      </c>
      <c r="B13" s="18"/>
      <c r="C13" s="18"/>
      <c r="D13" s="18"/>
      <c r="E13" s="18"/>
      <c r="F13" s="18"/>
      <c r="G13" s="18"/>
      <c r="H13" s="19"/>
      <c r="I13" s="7">
        <f>SUM(I12:I12)</f>
        <v>9923997065</v>
      </c>
      <c r="J13" s="7">
        <f t="shared" ref="J13:R13" si="4">SUM(J12:J12)</f>
        <v>0</v>
      </c>
      <c r="K13" s="7">
        <f t="shared" si="4"/>
        <v>1746505324</v>
      </c>
      <c r="L13" s="7">
        <f t="shared" si="4"/>
        <v>8177491741</v>
      </c>
      <c r="M13" s="7">
        <f t="shared" si="4"/>
        <v>0</v>
      </c>
      <c r="N13" s="7">
        <f t="shared" si="4"/>
        <v>243740734.71000001</v>
      </c>
      <c r="O13" s="7">
        <f t="shared" si="4"/>
        <v>7933751006.29</v>
      </c>
      <c r="P13" s="7">
        <f t="shared" si="4"/>
        <v>7933751006.29</v>
      </c>
      <c r="Q13" s="7">
        <f t="shared" si="4"/>
        <v>7077116264.0500002</v>
      </c>
      <c r="R13" s="7">
        <f t="shared" si="4"/>
        <v>7076861182.0500002</v>
      </c>
      <c r="S13" s="8">
        <f>P13/(L13-M13)</f>
        <v>0.97019370456983256</v>
      </c>
      <c r="T13" s="8">
        <f t="shared" ref="T13" si="5">Q13/($L13-M13)</f>
        <v>0.86543850953306645</v>
      </c>
      <c r="U13" s="8">
        <f>R13/($L13-M13)</f>
        <v>0.86540731634962098</v>
      </c>
    </row>
    <row r="14" spans="1:21" s="1" customFormat="1" ht="22.5" x14ac:dyDescent="0.2">
      <c r="A14" s="3" t="s">
        <v>61</v>
      </c>
      <c r="B14" s="3" t="s">
        <v>30</v>
      </c>
      <c r="C14" s="3" t="s">
        <v>29</v>
      </c>
      <c r="D14" s="3" t="s">
        <v>29</v>
      </c>
      <c r="E14" s="3" t="s">
        <v>82</v>
      </c>
      <c r="F14" s="3" t="s">
        <v>42</v>
      </c>
      <c r="G14" s="3" t="s">
        <v>15</v>
      </c>
      <c r="H14" s="4" t="s">
        <v>83</v>
      </c>
      <c r="I14" s="5">
        <v>0</v>
      </c>
      <c r="J14" s="5">
        <v>139200000</v>
      </c>
      <c r="K14" s="5">
        <v>0</v>
      </c>
      <c r="L14" s="5">
        <v>139200000</v>
      </c>
      <c r="M14" s="5">
        <v>0</v>
      </c>
      <c r="N14" s="5">
        <v>0</v>
      </c>
      <c r="O14" s="5">
        <v>139200000</v>
      </c>
      <c r="P14" s="5">
        <v>139200000</v>
      </c>
      <c r="Q14" s="5">
        <v>0</v>
      </c>
      <c r="R14" s="5">
        <v>0</v>
      </c>
      <c r="S14" s="6">
        <f>P14/($L14-M14)</f>
        <v>1</v>
      </c>
      <c r="T14" s="6">
        <f>Q14/($L14-M14)</f>
        <v>0</v>
      </c>
      <c r="U14" s="6">
        <f>R14/($L14-M14)</f>
        <v>0</v>
      </c>
    </row>
    <row r="15" spans="1:21" s="1" customFormat="1" ht="22.5" x14ac:dyDescent="0.2">
      <c r="A15" s="3" t="s">
        <v>61</v>
      </c>
      <c r="B15" s="3" t="s">
        <v>30</v>
      </c>
      <c r="C15" s="3" t="s">
        <v>30</v>
      </c>
      <c r="D15" s="3" t="s">
        <v>28</v>
      </c>
      <c r="E15" s="3" t="s">
        <v>57</v>
      </c>
      <c r="F15" s="3" t="s">
        <v>42</v>
      </c>
      <c r="G15" s="3" t="s">
        <v>15</v>
      </c>
      <c r="H15" s="4" t="s">
        <v>58</v>
      </c>
      <c r="I15" s="5">
        <v>961099000</v>
      </c>
      <c r="J15" s="5">
        <v>0</v>
      </c>
      <c r="K15" s="5">
        <v>492300000</v>
      </c>
      <c r="L15" s="5">
        <v>468799000</v>
      </c>
      <c r="M15" s="5">
        <v>468799000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6">
        <v>0</v>
      </c>
      <c r="T15" s="6">
        <v>0</v>
      </c>
      <c r="U15" s="6">
        <v>0</v>
      </c>
    </row>
    <row r="16" spans="1:21" s="1" customFormat="1" ht="22.5" x14ac:dyDescent="0.2">
      <c r="A16" s="3" t="s">
        <v>61</v>
      </c>
      <c r="B16" s="3" t="s">
        <v>30</v>
      </c>
      <c r="C16" s="3" t="s">
        <v>37</v>
      </c>
      <c r="D16" s="3" t="s">
        <v>29</v>
      </c>
      <c r="E16" s="3" t="s">
        <v>38</v>
      </c>
      <c r="F16" s="3" t="s">
        <v>42</v>
      </c>
      <c r="G16" s="3" t="s">
        <v>15</v>
      </c>
      <c r="H16" s="4" t="s">
        <v>59</v>
      </c>
      <c r="I16" s="5">
        <v>31000000</v>
      </c>
      <c r="J16" s="5">
        <v>0</v>
      </c>
      <c r="K16" s="5">
        <v>0</v>
      </c>
      <c r="L16" s="5">
        <v>31000000</v>
      </c>
      <c r="M16" s="5">
        <v>0</v>
      </c>
      <c r="N16" s="5">
        <v>18103583</v>
      </c>
      <c r="O16" s="5">
        <v>12896417</v>
      </c>
      <c r="P16" s="5">
        <v>12896417</v>
      </c>
      <c r="Q16" s="5">
        <v>12896417</v>
      </c>
      <c r="R16" s="5">
        <v>12896417</v>
      </c>
      <c r="S16" s="6">
        <f>P16/($L16-M16)</f>
        <v>0.41601345161290321</v>
      </c>
      <c r="T16" s="6">
        <f>Q16/($L16-M16)</f>
        <v>0.41601345161290321</v>
      </c>
      <c r="U16" s="6">
        <f>R16/($L16-M16)</f>
        <v>0.41601345161290321</v>
      </c>
    </row>
    <row r="17" spans="1:21" s="1" customFormat="1" ht="22.5" x14ac:dyDescent="0.2">
      <c r="A17" s="3" t="s">
        <v>61</v>
      </c>
      <c r="B17" s="3" t="s">
        <v>30</v>
      </c>
      <c r="C17" s="3" t="s">
        <v>39</v>
      </c>
      <c r="D17" s="3" t="s">
        <v>28</v>
      </c>
      <c r="E17" s="3" t="s">
        <v>40</v>
      </c>
      <c r="F17" s="3" t="s">
        <v>42</v>
      </c>
      <c r="G17" s="3" t="s">
        <v>15</v>
      </c>
      <c r="H17" s="4" t="s">
        <v>45</v>
      </c>
      <c r="I17" s="5">
        <v>64890000</v>
      </c>
      <c r="J17" s="5">
        <v>0</v>
      </c>
      <c r="K17" s="5">
        <v>0</v>
      </c>
      <c r="L17" s="5">
        <v>64890000</v>
      </c>
      <c r="M17" s="5">
        <v>0</v>
      </c>
      <c r="N17" s="5">
        <v>0</v>
      </c>
      <c r="O17" s="5">
        <v>64890000</v>
      </c>
      <c r="P17" s="5">
        <v>64890000</v>
      </c>
      <c r="Q17" s="5">
        <v>64890000</v>
      </c>
      <c r="R17" s="5">
        <v>64890000</v>
      </c>
      <c r="S17" s="13">
        <f>P17/($L17-M17)</f>
        <v>1</v>
      </c>
      <c r="T17" s="13">
        <f t="shared" ref="T17:T25" si="6">Q17/($L17-M17)</f>
        <v>1</v>
      </c>
      <c r="U17" s="13">
        <f t="shared" ref="U17:U25" si="7">R17/($L17-M17)</f>
        <v>1</v>
      </c>
    </row>
    <row r="18" spans="1:21" s="1" customFormat="1" ht="22.5" x14ac:dyDescent="0.2">
      <c r="A18" s="3" t="s">
        <v>61</v>
      </c>
      <c r="B18" s="3" t="s">
        <v>30</v>
      </c>
      <c r="C18" s="3" t="s">
        <v>39</v>
      </c>
      <c r="D18" s="3" t="s">
        <v>28</v>
      </c>
      <c r="E18" s="3" t="s">
        <v>41</v>
      </c>
      <c r="F18" s="3" t="s">
        <v>42</v>
      </c>
      <c r="G18" s="3" t="s">
        <v>15</v>
      </c>
      <c r="H18" s="4" t="s">
        <v>46</v>
      </c>
      <c r="I18" s="5">
        <v>72100000</v>
      </c>
      <c r="J18" s="5">
        <v>0</v>
      </c>
      <c r="K18" s="5">
        <v>0</v>
      </c>
      <c r="L18" s="5">
        <v>72100000</v>
      </c>
      <c r="M18" s="5">
        <v>0</v>
      </c>
      <c r="N18" s="5">
        <v>0</v>
      </c>
      <c r="O18" s="5">
        <v>72100000</v>
      </c>
      <c r="P18" s="5">
        <v>72100000</v>
      </c>
      <c r="Q18" s="5">
        <v>72100000</v>
      </c>
      <c r="R18" s="5">
        <v>72100000</v>
      </c>
      <c r="S18" s="6">
        <f>P18/($L18-M18)</f>
        <v>1</v>
      </c>
      <c r="T18" s="6">
        <f t="shared" si="6"/>
        <v>1</v>
      </c>
      <c r="U18" s="6">
        <f t="shared" si="7"/>
        <v>1</v>
      </c>
    </row>
    <row r="19" spans="1:21" s="1" customFormat="1" ht="14.25" x14ac:dyDescent="0.2">
      <c r="A19" s="3" t="s">
        <v>61</v>
      </c>
      <c r="B19" s="3" t="s">
        <v>30</v>
      </c>
      <c r="C19" s="3" t="s">
        <v>42</v>
      </c>
      <c r="D19" s="3" t="s">
        <v>28</v>
      </c>
      <c r="E19" s="3" t="s">
        <v>43</v>
      </c>
      <c r="F19" s="3" t="s">
        <v>42</v>
      </c>
      <c r="G19" s="3" t="s">
        <v>15</v>
      </c>
      <c r="H19" s="4" t="s">
        <v>47</v>
      </c>
      <c r="I19" s="5">
        <v>213210000</v>
      </c>
      <c r="J19" s="5">
        <v>0</v>
      </c>
      <c r="K19" s="5">
        <v>1859356</v>
      </c>
      <c r="L19" s="5">
        <v>211350644</v>
      </c>
      <c r="M19" s="5">
        <v>0</v>
      </c>
      <c r="N19" s="5">
        <v>211350644</v>
      </c>
      <c r="O19" s="5">
        <v>0</v>
      </c>
      <c r="P19" s="5">
        <v>0</v>
      </c>
      <c r="Q19" s="5">
        <v>0</v>
      </c>
      <c r="R19" s="5">
        <v>0</v>
      </c>
      <c r="S19" s="6">
        <f>P19/($L19-M19)</f>
        <v>0</v>
      </c>
      <c r="T19" s="6">
        <f t="shared" si="6"/>
        <v>0</v>
      </c>
      <c r="U19" s="6">
        <f t="shared" si="7"/>
        <v>0</v>
      </c>
    </row>
    <row r="20" spans="1:21" s="1" customFormat="1" ht="14.25" x14ac:dyDescent="0.2">
      <c r="A20" s="3" t="s">
        <v>61</v>
      </c>
      <c r="B20" s="3" t="s">
        <v>30</v>
      </c>
      <c r="C20" s="3" t="s">
        <v>42</v>
      </c>
      <c r="D20" s="3" t="s">
        <v>28</v>
      </c>
      <c r="E20" s="3" t="s">
        <v>65</v>
      </c>
      <c r="F20" s="3" t="s">
        <v>42</v>
      </c>
      <c r="G20" s="3" t="s">
        <v>15</v>
      </c>
      <c r="H20" s="4" t="s">
        <v>66</v>
      </c>
      <c r="I20" s="5">
        <v>0</v>
      </c>
      <c r="J20" s="5">
        <v>1859356</v>
      </c>
      <c r="K20" s="5">
        <v>0</v>
      </c>
      <c r="L20" s="5">
        <v>1859356</v>
      </c>
      <c r="M20" s="5">
        <v>0</v>
      </c>
      <c r="N20" s="5">
        <v>0</v>
      </c>
      <c r="O20" s="5">
        <v>1859356</v>
      </c>
      <c r="P20" s="5">
        <v>1859356</v>
      </c>
      <c r="Q20" s="5">
        <v>1859356</v>
      </c>
      <c r="R20" s="5">
        <v>1859356</v>
      </c>
      <c r="S20" s="6">
        <f>P20/($L20-M20)</f>
        <v>1</v>
      </c>
      <c r="T20" s="6">
        <f t="shared" ref="T20" si="8">Q20/($L20-M20)</f>
        <v>1</v>
      </c>
      <c r="U20" s="6">
        <f t="shared" ref="U20" si="9">R20/($L20-M20)</f>
        <v>1</v>
      </c>
    </row>
    <row r="21" spans="1:21" s="1" customFormat="1" ht="14.25" customHeight="1" x14ac:dyDescent="0.2">
      <c r="A21" s="17" t="s">
        <v>36</v>
      </c>
      <c r="B21" s="18"/>
      <c r="C21" s="18"/>
      <c r="D21" s="18"/>
      <c r="E21" s="18"/>
      <c r="F21" s="18"/>
      <c r="G21" s="18"/>
      <c r="H21" s="19"/>
      <c r="I21" s="7">
        <f>SUM(I14:I20)</f>
        <v>1342299000</v>
      </c>
      <c r="J21" s="7">
        <f t="shared" ref="J21:R21" si="10">SUM(J14:J20)</f>
        <v>141059356</v>
      </c>
      <c r="K21" s="7">
        <f t="shared" si="10"/>
        <v>494159356</v>
      </c>
      <c r="L21" s="7">
        <f t="shared" si="10"/>
        <v>989199000</v>
      </c>
      <c r="M21" s="7">
        <f t="shared" si="10"/>
        <v>468799000</v>
      </c>
      <c r="N21" s="7">
        <f t="shared" si="10"/>
        <v>229454227</v>
      </c>
      <c r="O21" s="7">
        <f t="shared" si="10"/>
        <v>290945773</v>
      </c>
      <c r="P21" s="7">
        <f t="shared" si="10"/>
        <v>290945773</v>
      </c>
      <c r="Q21" s="7">
        <f t="shared" si="10"/>
        <v>151745773</v>
      </c>
      <c r="R21" s="7">
        <f t="shared" si="10"/>
        <v>151745773</v>
      </c>
      <c r="S21" s="8">
        <f>P21/(L21-M21)</f>
        <v>0.55908103958493471</v>
      </c>
      <c r="T21" s="8">
        <f>Q21/($L21-M21)</f>
        <v>0.29159449077632588</v>
      </c>
      <c r="U21" s="8">
        <f>R21/($L21-M21)</f>
        <v>0.29159449077632588</v>
      </c>
    </row>
    <row r="22" spans="1:21" s="1" customFormat="1" ht="14.25" x14ac:dyDescent="0.2">
      <c r="A22" s="3" t="s">
        <v>61</v>
      </c>
      <c r="B22" s="3" t="s">
        <v>48</v>
      </c>
      <c r="C22" s="3" t="s">
        <v>28</v>
      </c>
      <c r="D22" s="3"/>
      <c r="E22" s="3"/>
      <c r="F22" s="3" t="s">
        <v>42</v>
      </c>
      <c r="G22" s="3" t="s">
        <v>15</v>
      </c>
      <c r="H22" s="4" t="s">
        <v>49</v>
      </c>
      <c r="I22" s="5">
        <v>157105000</v>
      </c>
      <c r="J22" s="5">
        <v>2832000</v>
      </c>
      <c r="K22" s="5">
        <v>800</v>
      </c>
      <c r="L22" s="5">
        <v>159936200</v>
      </c>
      <c r="M22" s="5">
        <v>0</v>
      </c>
      <c r="N22" s="5">
        <v>350200</v>
      </c>
      <c r="O22" s="5">
        <v>159586000</v>
      </c>
      <c r="P22" s="5">
        <v>159586000</v>
      </c>
      <c r="Q22" s="5">
        <v>159586000</v>
      </c>
      <c r="R22" s="5">
        <v>159586000</v>
      </c>
      <c r="S22" s="6">
        <f>P22/($L22-M22)</f>
        <v>0.99781037688778396</v>
      </c>
      <c r="T22" s="6">
        <f>Q22/($L22-M22)</f>
        <v>0.99781037688778396</v>
      </c>
      <c r="U22" s="6">
        <f>R22/($L22-M22)</f>
        <v>0.99781037688778396</v>
      </c>
    </row>
    <row r="23" spans="1:21" s="1" customFormat="1" ht="14.25" x14ac:dyDescent="0.2">
      <c r="A23" s="3" t="s">
        <v>61</v>
      </c>
      <c r="B23" s="3" t="s">
        <v>48</v>
      </c>
      <c r="C23" s="3" t="s">
        <v>30</v>
      </c>
      <c r="D23" s="3"/>
      <c r="E23" s="3"/>
      <c r="F23" s="3" t="s">
        <v>42</v>
      </c>
      <c r="G23" s="3" t="s">
        <v>15</v>
      </c>
      <c r="H23" s="4" t="s">
        <v>50</v>
      </c>
      <c r="I23" s="5">
        <v>589200</v>
      </c>
      <c r="J23" s="5">
        <v>800</v>
      </c>
      <c r="K23" s="5">
        <v>0</v>
      </c>
      <c r="L23" s="5">
        <v>590000</v>
      </c>
      <c r="M23" s="5">
        <v>0</v>
      </c>
      <c r="N23" s="5">
        <v>0</v>
      </c>
      <c r="O23" s="5">
        <v>590000</v>
      </c>
      <c r="P23" s="5">
        <v>590000</v>
      </c>
      <c r="Q23" s="5">
        <v>590000</v>
      </c>
      <c r="R23" s="5">
        <v>590000</v>
      </c>
      <c r="S23" s="6">
        <f>P23/($L23-M23)</f>
        <v>1</v>
      </c>
      <c r="T23" s="6">
        <f t="shared" si="6"/>
        <v>1</v>
      </c>
      <c r="U23" s="6">
        <f t="shared" si="7"/>
        <v>1</v>
      </c>
    </row>
    <row r="24" spans="1:21" s="1" customFormat="1" ht="14.25" x14ac:dyDescent="0.2">
      <c r="A24" s="3" t="s">
        <v>61</v>
      </c>
      <c r="B24" s="3" t="s">
        <v>48</v>
      </c>
      <c r="C24" s="3" t="s">
        <v>37</v>
      </c>
      <c r="D24" s="3" t="s">
        <v>28</v>
      </c>
      <c r="E24" s="3"/>
      <c r="F24" s="3" t="s">
        <v>42</v>
      </c>
      <c r="G24" s="3" t="s">
        <v>16</v>
      </c>
      <c r="H24" s="4" t="s">
        <v>51</v>
      </c>
      <c r="I24" s="5">
        <v>0</v>
      </c>
      <c r="J24" s="5">
        <v>144273324</v>
      </c>
      <c r="K24" s="5">
        <v>0</v>
      </c>
      <c r="L24" s="5">
        <v>144273324</v>
      </c>
      <c r="M24" s="5">
        <v>0</v>
      </c>
      <c r="N24" s="5">
        <v>0</v>
      </c>
      <c r="O24" s="5">
        <v>144273324</v>
      </c>
      <c r="P24" s="5">
        <v>144273324</v>
      </c>
      <c r="Q24" s="5">
        <v>144273324</v>
      </c>
      <c r="R24" s="5">
        <v>144273324</v>
      </c>
      <c r="S24" s="6">
        <f>P24/($L24-M24)</f>
        <v>1</v>
      </c>
      <c r="T24" s="6">
        <f t="shared" ref="T24" si="11">Q24/($L24-M24)</f>
        <v>1</v>
      </c>
      <c r="U24" s="6">
        <f t="shared" ref="U24" si="12">R24/($L24-M24)</f>
        <v>1</v>
      </c>
    </row>
    <row r="25" spans="1:21" s="1" customFormat="1" ht="14.25" x14ac:dyDescent="0.2">
      <c r="A25" s="3" t="s">
        <v>61</v>
      </c>
      <c r="B25" s="3" t="s">
        <v>48</v>
      </c>
      <c r="C25" s="3" t="s">
        <v>37</v>
      </c>
      <c r="D25" s="3" t="s">
        <v>28</v>
      </c>
      <c r="E25" s="3"/>
      <c r="F25" s="3" t="s">
        <v>44</v>
      </c>
      <c r="G25" s="3" t="s">
        <v>16</v>
      </c>
      <c r="H25" s="4" t="s">
        <v>51</v>
      </c>
      <c r="I25" s="5">
        <v>614731000</v>
      </c>
      <c r="J25" s="5">
        <v>0</v>
      </c>
      <c r="K25" s="5">
        <v>0</v>
      </c>
      <c r="L25" s="5">
        <v>614731000</v>
      </c>
      <c r="M25" s="5">
        <v>0</v>
      </c>
      <c r="N25" s="5">
        <v>0</v>
      </c>
      <c r="O25" s="5">
        <v>614731000</v>
      </c>
      <c r="P25" s="5">
        <v>614731000</v>
      </c>
      <c r="Q25" s="5">
        <v>614731000</v>
      </c>
      <c r="R25" s="5">
        <v>614731000</v>
      </c>
      <c r="S25" s="6">
        <f>P25/($L25-M25)</f>
        <v>1</v>
      </c>
      <c r="T25" s="6">
        <f t="shared" si="6"/>
        <v>1</v>
      </c>
      <c r="U25" s="6">
        <f t="shared" si="7"/>
        <v>1</v>
      </c>
    </row>
    <row r="26" spans="1:21" s="1" customFormat="1" ht="14.25" customHeight="1" x14ac:dyDescent="0.2">
      <c r="A26" s="17" t="s">
        <v>52</v>
      </c>
      <c r="B26" s="18"/>
      <c r="C26" s="18"/>
      <c r="D26" s="18"/>
      <c r="E26" s="18"/>
      <c r="F26" s="18"/>
      <c r="G26" s="18"/>
      <c r="H26" s="19"/>
      <c r="I26" s="7">
        <f>SUM(I22:I25)</f>
        <v>772425200</v>
      </c>
      <c r="J26" s="7">
        <f>SUM(J22:J25)</f>
        <v>147106124</v>
      </c>
      <c r="K26" s="7">
        <f t="shared" ref="K26:R26" si="13">SUM(K22:K25)</f>
        <v>800</v>
      </c>
      <c r="L26" s="7">
        <f>SUM(L22:L25)</f>
        <v>919530524</v>
      </c>
      <c r="M26" s="7">
        <f t="shared" si="13"/>
        <v>0</v>
      </c>
      <c r="N26" s="7">
        <f t="shared" si="13"/>
        <v>350200</v>
      </c>
      <c r="O26" s="7">
        <f t="shared" si="13"/>
        <v>919180324</v>
      </c>
      <c r="P26" s="7">
        <f t="shared" si="13"/>
        <v>919180324</v>
      </c>
      <c r="Q26" s="7">
        <f t="shared" si="13"/>
        <v>919180324</v>
      </c>
      <c r="R26" s="7">
        <f t="shared" si="13"/>
        <v>919180324</v>
      </c>
      <c r="S26" s="8">
        <f>P26/(L26-M26)</f>
        <v>0.99961915348010788</v>
      </c>
      <c r="T26" s="8">
        <f t="shared" ref="T26:T37" si="14">Q26/($L26-M26)</f>
        <v>0.99961915348010788</v>
      </c>
      <c r="U26" s="8">
        <f t="shared" ref="U26:U37" si="15">R26/($L26-M26)</f>
        <v>0.99961915348010788</v>
      </c>
    </row>
    <row r="27" spans="1:21" s="1" customFormat="1" ht="33.75" x14ac:dyDescent="0.2">
      <c r="A27" s="3" t="s">
        <v>62</v>
      </c>
      <c r="B27" s="3" t="s">
        <v>67</v>
      </c>
      <c r="C27" s="3" t="s">
        <v>68</v>
      </c>
      <c r="D27" s="3" t="s">
        <v>69</v>
      </c>
      <c r="E27" s="3"/>
      <c r="F27" s="3" t="s">
        <v>44</v>
      </c>
      <c r="G27" s="3" t="s">
        <v>15</v>
      </c>
      <c r="H27" s="4" t="s">
        <v>53</v>
      </c>
      <c r="I27" s="5">
        <v>5000000000</v>
      </c>
      <c r="J27" s="5">
        <v>0</v>
      </c>
      <c r="K27" s="5">
        <v>1150000000</v>
      </c>
      <c r="L27" s="5">
        <v>3850000000</v>
      </c>
      <c r="M27" s="5">
        <v>0</v>
      </c>
      <c r="N27" s="5">
        <v>23459083.920000002</v>
      </c>
      <c r="O27" s="5">
        <v>3826540916.0799999</v>
      </c>
      <c r="P27" s="5">
        <v>3826540916.0799999</v>
      </c>
      <c r="Q27" s="5">
        <v>2698408031.3099999</v>
      </c>
      <c r="R27" s="5">
        <v>2698408031.3099999</v>
      </c>
      <c r="S27" s="6">
        <f t="shared" ref="S27:S36" si="16">P27/($L27-M27)</f>
        <v>0.9939067314493506</v>
      </c>
      <c r="T27" s="6">
        <f t="shared" si="14"/>
        <v>0.70088520293766232</v>
      </c>
      <c r="U27" s="6">
        <f t="shared" si="15"/>
        <v>0.70088520293766232</v>
      </c>
    </row>
    <row r="28" spans="1:21" s="1" customFormat="1" ht="22.5" x14ac:dyDescent="0.2">
      <c r="A28" s="3" t="s">
        <v>62</v>
      </c>
      <c r="B28" s="3" t="s">
        <v>67</v>
      </c>
      <c r="C28" s="3" t="s">
        <v>68</v>
      </c>
      <c r="D28" s="3" t="s">
        <v>70</v>
      </c>
      <c r="E28" s="3"/>
      <c r="F28" s="3" t="s">
        <v>44</v>
      </c>
      <c r="G28" s="3" t="s">
        <v>15</v>
      </c>
      <c r="H28" s="4" t="s">
        <v>21</v>
      </c>
      <c r="I28" s="5">
        <v>17000000000</v>
      </c>
      <c r="J28" s="5">
        <v>0</v>
      </c>
      <c r="K28" s="5">
        <v>1742094184</v>
      </c>
      <c r="L28" s="5">
        <v>15257905816</v>
      </c>
      <c r="M28" s="5">
        <v>0</v>
      </c>
      <c r="N28" s="5">
        <v>177429606</v>
      </c>
      <c r="O28" s="5">
        <v>15080476210</v>
      </c>
      <c r="P28" s="5">
        <v>15080476210</v>
      </c>
      <c r="Q28" s="5">
        <v>9616289010</v>
      </c>
      <c r="R28" s="5">
        <v>9612264986</v>
      </c>
      <c r="S28" s="6">
        <f t="shared" si="16"/>
        <v>0.98837130022037878</v>
      </c>
      <c r="T28" s="6">
        <f t="shared" si="14"/>
        <v>0.63024959820606619</v>
      </c>
      <c r="U28" s="6">
        <f t="shared" si="15"/>
        <v>0.62998586450312377</v>
      </c>
    </row>
    <row r="29" spans="1:21" s="1" customFormat="1" ht="33.75" x14ac:dyDescent="0.2">
      <c r="A29" s="3" t="s">
        <v>62</v>
      </c>
      <c r="B29" s="3" t="s">
        <v>67</v>
      </c>
      <c r="C29" s="3" t="s">
        <v>68</v>
      </c>
      <c r="D29" s="3" t="s">
        <v>71</v>
      </c>
      <c r="E29" s="3"/>
      <c r="F29" s="3" t="s">
        <v>44</v>
      </c>
      <c r="G29" s="3" t="s">
        <v>15</v>
      </c>
      <c r="H29" s="4" t="s">
        <v>22</v>
      </c>
      <c r="I29" s="5">
        <v>6500000000</v>
      </c>
      <c r="J29" s="5">
        <v>0</v>
      </c>
      <c r="K29" s="5">
        <v>3900000000</v>
      </c>
      <c r="L29" s="5">
        <v>2600000000</v>
      </c>
      <c r="M29" s="5">
        <v>0</v>
      </c>
      <c r="N29" s="5">
        <v>0</v>
      </c>
      <c r="O29" s="5">
        <v>2600000000</v>
      </c>
      <c r="P29" s="5">
        <v>2600000000</v>
      </c>
      <c r="Q29" s="5">
        <v>649122038</v>
      </c>
      <c r="R29" s="5">
        <v>649122038</v>
      </c>
      <c r="S29" s="6">
        <f t="shared" si="16"/>
        <v>1</v>
      </c>
      <c r="T29" s="6">
        <f t="shared" si="14"/>
        <v>0.24966232230769231</v>
      </c>
      <c r="U29" s="6">
        <f t="shared" si="15"/>
        <v>0.24966232230769231</v>
      </c>
    </row>
    <row r="30" spans="1:21" s="1" customFormat="1" ht="22.5" x14ac:dyDescent="0.2">
      <c r="A30" s="3" t="s">
        <v>62</v>
      </c>
      <c r="B30" s="3" t="s">
        <v>72</v>
      </c>
      <c r="C30" s="3" t="s">
        <v>68</v>
      </c>
      <c r="D30" s="3" t="s">
        <v>69</v>
      </c>
      <c r="E30" s="3"/>
      <c r="F30" s="3" t="s">
        <v>54</v>
      </c>
      <c r="G30" s="3" t="s">
        <v>16</v>
      </c>
      <c r="H30" s="4" t="s">
        <v>23</v>
      </c>
      <c r="I30" s="5">
        <v>50000000000</v>
      </c>
      <c r="J30" s="5">
        <v>0</v>
      </c>
      <c r="K30" s="5">
        <v>0</v>
      </c>
      <c r="L30" s="5">
        <v>50000000000</v>
      </c>
      <c r="M30" s="5">
        <v>0</v>
      </c>
      <c r="N30" s="5">
        <v>9553715</v>
      </c>
      <c r="O30" s="5">
        <v>49990446285</v>
      </c>
      <c r="P30" s="5">
        <v>49990446285</v>
      </c>
      <c r="Q30" s="5">
        <v>49604304502.599998</v>
      </c>
      <c r="R30" s="5">
        <v>48839163598.599998</v>
      </c>
      <c r="S30" s="6">
        <f t="shared" si="16"/>
        <v>0.99980892570000002</v>
      </c>
      <c r="T30" s="6">
        <f t="shared" si="14"/>
        <v>0.99208609005199999</v>
      </c>
      <c r="U30" s="6">
        <f t="shared" si="15"/>
        <v>0.97678327197199999</v>
      </c>
    </row>
    <row r="31" spans="1:21" s="1" customFormat="1" ht="22.5" x14ac:dyDescent="0.2">
      <c r="A31" s="3" t="s">
        <v>62</v>
      </c>
      <c r="B31" s="3" t="s">
        <v>72</v>
      </c>
      <c r="C31" s="3" t="s">
        <v>68</v>
      </c>
      <c r="D31" s="3" t="s">
        <v>70</v>
      </c>
      <c r="E31" s="3"/>
      <c r="F31" s="3" t="s">
        <v>44</v>
      </c>
      <c r="G31" s="3" t="s">
        <v>15</v>
      </c>
      <c r="H31" s="4" t="s">
        <v>24</v>
      </c>
      <c r="I31" s="5">
        <v>149454972320</v>
      </c>
      <c r="J31" s="5">
        <v>0</v>
      </c>
      <c r="K31" s="5">
        <v>28316091403</v>
      </c>
      <c r="L31" s="5">
        <v>121138880917</v>
      </c>
      <c r="M31" s="5">
        <v>0</v>
      </c>
      <c r="N31" s="5">
        <v>0</v>
      </c>
      <c r="O31" s="5">
        <v>121138880917</v>
      </c>
      <c r="P31" s="5">
        <v>121138880917</v>
      </c>
      <c r="Q31" s="5">
        <v>74455176949</v>
      </c>
      <c r="R31" s="5">
        <v>74455176949</v>
      </c>
      <c r="S31" s="6">
        <f t="shared" si="16"/>
        <v>1</v>
      </c>
      <c r="T31" s="6">
        <f t="shared" si="14"/>
        <v>0.61462658714846485</v>
      </c>
      <c r="U31" s="6">
        <f t="shared" si="15"/>
        <v>0.61462658714846485</v>
      </c>
    </row>
    <row r="32" spans="1:21" s="1" customFormat="1" ht="33.75" x14ac:dyDescent="0.2">
      <c r="A32" s="3" t="s">
        <v>62</v>
      </c>
      <c r="B32" s="3" t="s">
        <v>72</v>
      </c>
      <c r="C32" s="3" t="s">
        <v>68</v>
      </c>
      <c r="D32" s="3" t="s">
        <v>71</v>
      </c>
      <c r="E32" s="3"/>
      <c r="F32" s="3" t="s">
        <v>44</v>
      </c>
      <c r="G32" s="3" t="s">
        <v>15</v>
      </c>
      <c r="H32" s="4" t="s">
        <v>76</v>
      </c>
      <c r="I32" s="5">
        <v>90000000000</v>
      </c>
      <c r="J32" s="5">
        <v>0</v>
      </c>
      <c r="K32" s="5">
        <v>72000000000</v>
      </c>
      <c r="L32" s="5">
        <v>18000000000</v>
      </c>
      <c r="M32" s="5">
        <v>0</v>
      </c>
      <c r="N32" s="5">
        <v>0</v>
      </c>
      <c r="O32" s="5">
        <v>18000000000</v>
      </c>
      <c r="P32" s="5">
        <v>18000000000</v>
      </c>
      <c r="Q32" s="5">
        <v>7473891996</v>
      </c>
      <c r="R32" s="5">
        <v>7473891996</v>
      </c>
      <c r="S32" s="6">
        <f t="shared" si="16"/>
        <v>1</v>
      </c>
      <c r="T32" s="6">
        <f t="shared" si="14"/>
        <v>0.41521622200000002</v>
      </c>
      <c r="U32" s="6">
        <f t="shared" si="15"/>
        <v>0.41521622200000002</v>
      </c>
    </row>
    <row r="33" spans="1:21" s="1" customFormat="1" ht="33.75" x14ac:dyDescent="0.2">
      <c r="A33" s="3" t="s">
        <v>62</v>
      </c>
      <c r="B33" s="3" t="s">
        <v>73</v>
      </c>
      <c r="C33" s="3" t="s">
        <v>68</v>
      </c>
      <c r="D33" s="3" t="s">
        <v>74</v>
      </c>
      <c r="E33" s="3"/>
      <c r="F33" s="3" t="s">
        <v>44</v>
      </c>
      <c r="G33" s="3" t="s">
        <v>15</v>
      </c>
      <c r="H33" s="4" t="s">
        <v>77</v>
      </c>
      <c r="I33" s="5">
        <v>21713007810</v>
      </c>
      <c r="J33" s="5">
        <v>0</v>
      </c>
      <c r="K33" s="5">
        <v>4000000000</v>
      </c>
      <c r="L33" s="5">
        <v>17713007810</v>
      </c>
      <c r="M33" s="5">
        <v>0</v>
      </c>
      <c r="N33" s="5">
        <v>2019391994</v>
      </c>
      <c r="O33" s="5">
        <v>15693615816</v>
      </c>
      <c r="P33" s="5">
        <v>15693615816</v>
      </c>
      <c r="Q33" s="5">
        <v>12633376097.049999</v>
      </c>
      <c r="R33" s="5">
        <v>12633376097.049999</v>
      </c>
      <c r="S33" s="6">
        <f t="shared" si="16"/>
        <v>0.88599384047807295</v>
      </c>
      <c r="T33" s="6">
        <f t="shared" si="14"/>
        <v>0.71322590903605543</v>
      </c>
      <c r="U33" s="6">
        <f t="shared" si="15"/>
        <v>0.71322590903605543</v>
      </c>
    </row>
    <row r="34" spans="1:21" s="1" customFormat="1" ht="33.75" x14ac:dyDescent="0.2">
      <c r="A34" s="3" t="s">
        <v>62</v>
      </c>
      <c r="B34" s="3" t="s">
        <v>73</v>
      </c>
      <c r="C34" s="3" t="s">
        <v>68</v>
      </c>
      <c r="D34" s="3" t="s">
        <v>69</v>
      </c>
      <c r="E34" s="3"/>
      <c r="F34" s="3" t="s">
        <v>44</v>
      </c>
      <c r="G34" s="3" t="s">
        <v>15</v>
      </c>
      <c r="H34" s="4" t="s">
        <v>78</v>
      </c>
      <c r="I34" s="5">
        <v>3000000000</v>
      </c>
      <c r="J34" s="5">
        <v>0</v>
      </c>
      <c r="K34" s="5">
        <v>1000000000</v>
      </c>
      <c r="L34" s="5">
        <v>2000000000</v>
      </c>
      <c r="M34" s="5">
        <v>0</v>
      </c>
      <c r="N34" s="5">
        <v>0</v>
      </c>
      <c r="O34" s="5">
        <v>2000000000</v>
      </c>
      <c r="P34" s="5">
        <v>2000000000</v>
      </c>
      <c r="Q34" s="5">
        <v>851968527</v>
      </c>
      <c r="R34" s="5">
        <v>851968527</v>
      </c>
      <c r="S34" s="6">
        <f t="shared" si="16"/>
        <v>1</v>
      </c>
      <c r="T34" s="6">
        <f t="shared" si="14"/>
        <v>0.42598426350000002</v>
      </c>
      <c r="U34" s="6">
        <f t="shared" si="15"/>
        <v>0.42598426350000002</v>
      </c>
    </row>
    <row r="35" spans="1:21" s="1" customFormat="1" ht="33.75" x14ac:dyDescent="0.2">
      <c r="A35" s="3" t="s">
        <v>62</v>
      </c>
      <c r="B35" s="3" t="s">
        <v>75</v>
      </c>
      <c r="C35" s="3" t="s">
        <v>68</v>
      </c>
      <c r="D35" s="3" t="s">
        <v>74</v>
      </c>
      <c r="E35" s="3"/>
      <c r="F35" s="3" t="s">
        <v>44</v>
      </c>
      <c r="G35" s="3" t="s">
        <v>15</v>
      </c>
      <c r="H35" s="4" t="s">
        <v>79</v>
      </c>
      <c r="I35" s="5">
        <v>15522123000</v>
      </c>
      <c r="J35" s="5">
        <v>0</v>
      </c>
      <c r="K35" s="5">
        <v>6208849200</v>
      </c>
      <c r="L35" s="5">
        <v>9313273800</v>
      </c>
      <c r="M35" s="5">
        <v>0</v>
      </c>
      <c r="N35" s="5">
        <v>0</v>
      </c>
      <c r="O35" s="5">
        <v>9313273800</v>
      </c>
      <c r="P35" s="5">
        <v>9313273800</v>
      </c>
      <c r="Q35" s="5">
        <v>1266760730</v>
      </c>
      <c r="R35" s="5">
        <v>1266760730</v>
      </c>
      <c r="S35" s="6">
        <f t="shared" si="16"/>
        <v>1</v>
      </c>
      <c r="T35" s="6">
        <f t="shared" si="14"/>
        <v>0.13601669586907239</v>
      </c>
      <c r="U35" s="6">
        <f t="shared" si="15"/>
        <v>0.13601669586907239</v>
      </c>
    </row>
    <row r="36" spans="1:21" s="1" customFormat="1" ht="22.5" x14ac:dyDescent="0.2">
      <c r="A36" s="3" t="s">
        <v>62</v>
      </c>
      <c r="B36" s="3" t="s">
        <v>75</v>
      </c>
      <c r="C36" s="3" t="s">
        <v>68</v>
      </c>
      <c r="D36" s="3" t="s">
        <v>69</v>
      </c>
      <c r="E36" s="3"/>
      <c r="F36" s="3" t="s">
        <v>44</v>
      </c>
      <c r="G36" s="3" t="s">
        <v>15</v>
      </c>
      <c r="H36" s="4" t="s">
        <v>80</v>
      </c>
      <c r="I36" s="5">
        <v>10000000000</v>
      </c>
      <c r="J36" s="5">
        <v>0</v>
      </c>
      <c r="K36" s="5">
        <v>4000000000</v>
      </c>
      <c r="L36" s="5">
        <v>6000000000</v>
      </c>
      <c r="M36" s="5">
        <v>0</v>
      </c>
      <c r="N36" s="5">
        <v>0</v>
      </c>
      <c r="O36" s="5">
        <v>6000000000</v>
      </c>
      <c r="P36" s="5">
        <v>6000000000</v>
      </c>
      <c r="Q36" s="5">
        <v>963602537</v>
      </c>
      <c r="R36" s="5">
        <v>963602537</v>
      </c>
      <c r="S36" s="6">
        <f t="shared" si="16"/>
        <v>1</v>
      </c>
      <c r="T36" s="6">
        <f t="shared" si="14"/>
        <v>0.16060042283333334</v>
      </c>
      <c r="U36" s="6">
        <f t="shared" si="15"/>
        <v>0.16060042283333334</v>
      </c>
    </row>
    <row r="37" spans="1:21" s="1" customFormat="1" ht="14.25" customHeight="1" x14ac:dyDescent="0.2">
      <c r="A37" s="20" t="s">
        <v>63</v>
      </c>
      <c r="B37" s="21"/>
      <c r="C37" s="21"/>
      <c r="D37" s="21"/>
      <c r="E37" s="21"/>
      <c r="F37" s="21"/>
      <c r="G37" s="21"/>
      <c r="H37" s="22"/>
      <c r="I37" s="7">
        <f>SUM(I27:I36)</f>
        <v>368190103130</v>
      </c>
      <c r="J37" s="7">
        <f t="shared" ref="J37:R37" si="17">SUM(J27:J36)</f>
        <v>0</v>
      </c>
      <c r="K37" s="7">
        <f t="shared" si="17"/>
        <v>122317034787</v>
      </c>
      <c r="L37" s="7">
        <f t="shared" si="17"/>
        <v>245873068343</v>
      </c>
      <c r="M37" s="7">
        <f t="shared" si="17"/>
        <v>0</v>
      </c>
      <c r="N37" s="7">
        <f t="shared" ref="N37" si="18">SUM(N27:N36)</f>
        <v>2229834398.9200001</v>
      </c>
      <c r="O37" s="7">
        <f t="shared" si="17"/>
        <v>243643233944.08002</v>
      </c>
      <c r="P37" s="7">
        <f t="shared" si="17"/>
        <v>243643233944.08002</v>
      </c>
      <c r="Q37" s="7">
        <f t="shared" si="17"/>
        <v>160212900417.95999</v>
      </c>
      <c r="R37" s="7">
        <f t="shared" si="17"/>
        <v>159443735489.95999</v>
      </c>
      <c r="S37" s="8">
        <f>P37/(L37-M37)</f>
        <v>0.99093095305660195</v>
      </c>
      <c r="T37" s="8">
        <f t="shared" si="14"/>
        <v>0.65160817123109382</v>
      </c>
      <c r="U37" s="8">
        <f t="shared" si="15"/>
        <v>0.6484798703838982</v>
      </c>
    </row>
    <row r="38" spans="1:21" s="11" customFormat="1" ht="15.75" customHeight="1" x14ac:dyDescent="0.2">
      <c r="A38" s="23" t="s">
        <v>64</v>
      </c>
      <c r="B38" s="24"/>
      <c r="C38" s="24"/>
      <c r="D38" s="24"/>
      <c r="E38" s="24"/>
      <c r="F38" s="24"/>
      <c r="G38" s="24"/>
      <c r="H38" s="25"/>
      <c r="I38" s="9">
        <f>I37+I21+I13+I26+I11</f>
        <v>392362614395</v>
      </c>
      <c r="J38" s="9">
        <f t="shared" ref="J38:P38" si="19">J37+J21+J13+J26+J11</f>
        <v>2240665480</v>
      </c>
      <c r="K38" s="9">
        <f t="shared" si="19"/>
        <v>124557700267</v>
      </c>
      <c r="L38" s="9">
        <f t="shared" si="19"/>
        <v>270045579608</v>
      </c>
      <c r="M38" s="9">
        <f t="shared" si="19"/>
        <v>468799000</v>
      </c>
      <c r="N38" s="9">
        <f t="shared" ref="N38" si="20">N37+N21+N13+N26+N11</f>
        <v>2986380142.6300001</v>
      </c>
      <c r="O38" s="9">
        <f t="shared" si="19"/>
        <v>266590400465.37003</v>
      </c>
      <c r="P38" s="9">
        <f t="shared" si="19"/>
        <v>266590400465.37003</v>
      </c>
      <c r="Q38" s="9">
        <f t="shared" ref="Q38:R38" si="21">Q37+Q21+Q13+Q26+Q11</f>
        <v>182164232197.00998</v>
      </c>
      <c r="R38" s="9">
        <f t="shared" si="21"/>
        <v>181394812187.00998</v>
      </c>
      <c r="S38" s="10">
        <f>P38/($L$38-$M$38)</f>
        <v>0.98892196822035439</v>
      </c>
      <c r="T38" s="10">
        <f>Q38/($L$38-$M$38)</f>
        <v>0.67574155231826394</v>
      </c>
      <c r="U38" s="10">
        <f>R38/($L$38-$M$38)</f>
        <v>0.67288737471340987</v>
      </c>
    </row>
    <row r="39" spans="1:21" x14ac:dyDescent="0.25"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21" x14ac:dyDescent="0.25"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3" spans="1:21" x14ac:dyDescent="0.25">
      <c r="I43" s="14"/>
      <c r="J43" s="14"/>
      <c r="K43" s="14"/>
      <c r="L43" s="14"/>
      <c r="M43" s="14"/>
      <c r="N43" s="14"/>
      <c r="O43" s="14"/>
      <c r="P43" s="14"/>
      <c r="Q43" s="14"/>
      <c r="R43" s="14"/>
    </row>
  </sheetData>
  <sheetProtection autoFilter="0"/>
  <mergeCells count="11">
    <mergeCell ref="A21:H21"/>
    <mergeCell ref="A26:H26"/>
    <mergeCell ref="A37:H37"/>
    <mergeCell ref="A38:H38"/>
    <mergeCell ref="A11:H11"/>
    <mergeCell ref="A13:H13"/>
    <mergeCell ref="B1:U1"/>
    <mergeCell ref="B2:U2"/>
    <mergeCell ref="B3:U3"/>
    <mergeCell ref="B4:U4"/>
    <mergeCell ref="B5:U5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DICIEMBRE 2020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</cp:lastModifiedBy>
  <cp:lastPrinted>2016-04-05T15:24:46Z</cp:lastPrinted>
  <dcterms:created xsi:type="dcterms:W3CDTF">2015-01-20T20:51:54Z</dcterms:created>
  <dcterms:modified xsi:type="dcterms:W3CDTF">2021-01-30T10:23:55Z</dcterms:modified>
</cp:coreProperties>
</file>