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becerra\Desktop\"/>
    </mc:Choice>
  </mc:AlternateContent>
  <xr:revisionPtr revIDLastSave="0" documentId="8_{53CC6A6A-6E57-48FC-9747-77008F493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O34" i="1"/>
  <c r="R34" i="1" s="1"/>
  <c r="N34" i="1"/>
  <c r="N9" i="1" s="1"/>
  <c r="M34" i="1"/>
  <c r="Q34" i="1" s="1"/>
  <c r="L34" i="1"/>
  <c r="P34" i="1" s="1"/>
  <c r="K34" i="1"/>
  <c r="K9" i="1" s="1"/>
  <c r="J34" i="1"/>
  <c r="I34" i="1"/>
  <c r="H34" i="1"/>
  <c r="G34" i="1"/>
  <c r="F34" i="1"/>
  <c r="E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O25" i="1"/>
  <c r="N25" i="1"/>
  <c r="M25" i="1"/>
  <c r="L25" i="1"/>
  <c r="P25" i="1" s="1"/>
  <c r="K25" i="1"/>
  <c r="J25" i="1"/>
  <c r="I25" i="1"/>
  <c r="H25" i="1"/>
  <c r="G25" i="1"/>
  <c r="F25" i="1"/>
  <c r="E25" i="1"/>
  <c r="R24" i="1"/>
  <c r="Q24" i="1"/>
  <c r="P24" i="1"/>
  <c r="R23" i="1"/>
  <c r="Q23" i="1"/>
  <c r="P23" i="1"/>
  <c r="R22" i="1"/>
  <c r="Q22" i="1"/>
  <c r="P22" i="1"/>
  <c r="O21" i="1"/>
  <c r="R21" i="1" s="1"/>
  <c r="N21" i="1"/>
  <c r="M21" i="1"/>
  <c r="Q21" i="1" s="1"/>
  <c r="L21" i="1"/>
  <c r="P21" i="1" s="1"/>
  <c r="K21" i="1"/>
  <c r="J21" i="1"/>
  <c r="I21" i="1"/>
  <c r="I7" i="1" s="1"/>
  <c r="I6" i="1" s="1"/>
  <c r="H21" i="1"/>
  <c r="H7" i="1" s="1"/>
  <c r="H6" i="1" s="1"/>
  <c r="G21" i="1"/>
  <c r="F21" i="1"/>
  <c r="E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O16" i="1"/>
  <c r="N16" i="1"/>
  <c r="M16" i="1"/>
  <c r="Q16" i="1" s="1"/>
  <c r="L16" i="1"/>
  <c r="K16" i="1"/>
  <c r="J16" i="1"/>
  <c r="J7" i="1" s="1"/>
  <c r="J6" i="1" s="1"/>
  <c r="I16" i="1"/>
  <c r="H16" i="1"/>
  <c r="P16" i="1" s="1"/>
  <c r="G16" i="1"/>
  <c r="F16" i="1"/>
  <c r="E16" i="1"/>
  <c r="E7" i="1" s="1"/>
  <c r="E6" i="1" s="1"/>
  <c r="R15" i="1"/>
  <c r="Q15" i="1"/>
  <c r="P15" i="1"/>
  <c r="O14" i="1"/>
  <c r="R14" i="1" s="1"/>
  <c r="N14" i="1"/>
  <c r="M14" i="1"/>
  <c r="L14" i="1"/>
  <c r="K14" i="1"/>
  <c r="J14" i="1"/>
  <c r="I14" i="1"/>
  <c r="Q14" i="1" s="1"/>
  <c r="H14" i="1"/>
  <c r="G14" i="1"/>
  <c r="G7" i="1" s="1"/>
  <c r="G6" i="1" s="1"/>
  <c r="F14" i="1"/>
  <c r="F7" i="1" s="1"/>
  <c r="F6" i="1" s="1"/>
  <c r="E14" i="1"/>
  <c r="R13" i="1"/>
  <c r="Q13" i="1"/>
  <c r="P13" i="1"/>
  <c r="R12" i="1"/>
  <c r="Q12" i="1"/>
  <c r="P12" i="1"/>
  <c r="R11" i="1"/>
  <c r="Q11" i="1"/>
  <c r="P11" i="1"/>
  <c r="R9" i="1"/>
  <c r="O9" i="1"/>
  <c r="M9" i="1"/>
  <c r="Q9" i="1" s="1"/>
  <c r="J9" i="1"/>
  <c r="I9" i="1"/>
  <c r="H9" i="1"/>
  <c r="G9" i="1"/>
  <c r="F9" i="1"/>
  <c r="E9" i="1"/>
  <c r="O7" i="1"/>
  <c r="N7" i="1"/>
  <c r="N6" i="1" s="1"/>
  <c r="M7" i="1"/>
  <c r="L7" i="1"/>
  <c r="K7" i="1"/>
  <c r="Q7" i="1" l="1"/>
  <c r="R7" i="1"/>
  <c r="K6" i="1"/>
  <c r="O6" i="1"/>
  <c r="R6" i="1" s="1"/>
  <c r="P7" i="1"/>
  <c r="P14" i="1"/>
  <c r="L9" i="1"/>
  <c r="M6" i="1"/>
  <c r="Q6" i="1" s="1"/>
  <c r="L6" i="1" l="1"/>
  <c r="P6" i="1" s="1"/>
</calcChain>
</file>

<file path=xl/sharedStrings.xml><?xml version="1.0" encoding="utf-8"?>
<sst xmlns="http://schemas.openxmlformats.org/spreadsheetml/2006/main" count="116" uniqueCount="69">
  <si>
    <t>UEJ</t>
  </si>
  <si>
    <t>NOMBRE UEJ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</si>
  <si>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</si>
  <si>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</si>
  <si>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</si>
  <si>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</si>
  <si>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</si>
  <si>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</si>
  <si>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</si>
  <si>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</si>
  <si>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</si>
  <si>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</si>
  <si>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</si>
  <si>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</si>
  <si>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</si>
  <si>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%
COMP</t>
  </si>
  <si>
    <t>%
OBLI</t>
  </si>
  <si>
    <t>%
PAGOS</t>
  </si>
  <si>
    <t>39-01-01</t>
  </si>
  <si>
    <t>MINISTERIO DE CIENCIA, TECNOLOGIA E INNOVACION - GESTION GENERAL</t>
  </si>
  <si>
    <t>A+B+C</t>
  </si>
  <si>
    <t>TOTAL PRESUPUESTO</t>
  </si>
  <si>
    <t>A</t>
  </si>
  <si>
    <t>GASTOS DE FUNCIONAMIENTO</t>
  </si>
  <si>
    <t>B</t>
  </si>
  <si>
    <t xml:space="preserve">SERVICIO DE LA DEUDA </t>
  </si>
  <si>
    <t>C</t>
  </si>
  <si>
    <t>GASTOS DE INVERSIÓN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</si>
  <si>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</si>
  <si>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</si>
  <si>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</si>
  <si>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</si>
  <si>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</si>
  <si>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</si>
  <si>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</si>
  <si>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A-02</t>
  </si>
  <si>
    <t>ADQUISICIÓN DE BIENES  Y SERVICIOS</t>
  </si>
  <si>
    <t>TOTAL ADQUISICION BIENES Y SERVICIOS</t>
  </si>
  <si>
    <t>A-03-04-02-012</t>
  </si>
  <si>
    <t>INCAPACIDADES Y LICENCIAS DE MATERNIDAD Y PATERNIDAD (NO DE PENSIONES)</t>
  </si>
  <si>
    <t>A-03-06-01-008</t>
  </si>
  <si>
    <t>CENTRO INTERNACIONAL DE FÍSICA (DECRETO 267 DE 1984)</t>
  </si>
  <si>
    <t>A-03-06-01-009</t>
  </si>
  <si>
    <t>CENTRO INTERNACIONAL DE INVESTIGACIONES MÉDICAS - CIDEIM (DECRETO 578 DE 1990)</t>
  </si>
  <si>
    <t>A-03-10</t>
  </si>
  <si>
    <t>SENTENCIAS Y CONCILIACIONES</t>
  </si>
  <si>
    <t>TOTAL TRANSFERENCIAS CORRIENTES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</si>
  <si>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</si>
  <si>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</si>
  <si>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</si>
  <si>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</si>
  <si>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</si>
  <si>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</si>
  <si>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TOTAL GASTOS POR TRIBUTOS, MULTAS, SANCIONES E INTERESES DE MORA</t>
  </si>
  <si>
    <t>C-3902-1000-6-40402D</t>
  </si>
  <si>
    <t>4. TRANSFORMACIÓN PRODUCTIVA, INTERNACIONALIZACIÓN Y ACCIÓN CLÍMATICA / D. DESARROLLO CIENTÍFICO Y FORTALECIMIENTO DEL TALENTO EN TECNOLOGÍAS CONVERGENTES</t>
  </si>
  <si>
    <t>C-3903-1000-7-40402A</t>
  </si>
  <si>
    <t>4. TRANSFORMACIÓN PRODUCTIVA, INTERNACIONALIZACIÓN Y ACCIÓN CLÍMATICA / A. CONCURRENCIA DE RECURSOS ALREDEDOR DE INVERSIONES ESTRATÉGICAS EN CIENCIA, TECNOLOGÍA E INNOVACIÓN (CTI)</t>
  </si>
  <si>
    <t>C-3905-1000-1-30101C</t>
  </si>
  <si>
    <t>3. DERECHO HUMANO A LA ALIMENTACIÓN / C. SISTEMAS TERRITORIALES DE INNOVACIÓN, FORTALECIMIENTO DEL SISTEMA NACIONAL DE INNOVACIÓN AGROPECUARIA (SNIA) Y MISIÓN DE INVESTIGACIÓN E INNOVACIÓN</t>
  </si>
  <si>
    <t>C-3906-1000-1-40402D</t>
  </si>
  <si>
    <t>C-3906-1000-2-20201F</t>
  </si>
  <si>
    <t>2. SEGURIDAD HUMANA Y JUSTICIA SOCIAL / F. FORTALECIMIENTO DE LA POLÍTICA DE CIENCIA, TECNOLOGÍA E INNOVACIÓN EN SALUD</t>
  </si>
  <si>
    <t>C-3906-1000-2-52104A</t>
  </si>
  <si>
    <t>5. CONVERGENCIA REGIONAL / A. TRANSFORMACIÓN PRODUCTIVA DE LAS REGIONES</t>
  </si>
  <si>
    <t>C-3999-1000-1-53105B</t>
  </si>
  <si>
    <t>5. CONVERGENCIA REGIONAL / B. ENTIDADES PÚBLICAS TERRITORIALES Y NACIONALES FORTALECIDAS</t>
  </si>
  <si>
    <t>TOTAL INVERSION</t>
  </si>
  <si>
    <t>MINISTERIO DE CIENCIA, TECNOLOGIA E INNOVACIÓN 
EJECUCION ACUMULADA PRESUPUESTO DE GASTOS SEPTIEMBRE
VIGENCIA 2025
SECCIÓN: 390101
CIFRAS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</si>
</sst>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3" fillId="0" borderId="0"/>
    <xf numFmtId="9" fontId="3" fillId="0" borderId="0"/>
  </cellStyleXfs>
  <cellXfs count="22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164" fontId="5" fillId="0" borderId="1" xfId="1" applyNumberFormat="1" applyFont="1" applyBorder="1" applyAlignment="1">
      <alignment horizontal="center" vertical="center" wrapText="1" readingOrder="1"/>
    </xf>
    <xf numFmtId="165" fontId="6" fillId="2" borderId="1" xfId="1" applyNumberFormat="1" applyFont="1" applyFill="1" applyBorder="1" applyAlignment="1">
      <alignment horizontal="center" vertical="center" readingOrder="1"/>
    </xf>
    <xf numFmtId="165" fontId="6" fillId="2" borderId="1" xfId="1" applyNumberFormat="1" applyFont="1" applyFill="1" applyBorder="1" applyAlignment="1">
      <alignment horizontal="left" vertical="center" readingOrder="1"/>
    </xf>
    <xf numFmtId="164" fontId="6" fillId="2" borderId="1" xfId="1" applyNumberFormat="1" applyFont="1" applyFill="1" applyBorder="1" applyAlignment="1">
      <alignment horizontal="left" vertical="center" readingOrder="1"/>
    </xf>
    <xf numFmtId="10" fontId="7" fillId="3" borderId="1" xfId="2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 readingOrder="1"/>
    </xf>
    <xf numFmtId="164" fontId="8" fillId="0" borderId="0" xfId="1" applyNumberFormat="1" applyFont="1" applyAlignment="1">
      <alignment horizontal="righ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8" fillId="0" borderId="1" xfId="1" applyNumberFormat="1" applyFont="1" applyBorder="1" applyAlignment="1">
      <alignment horizontal="right" vertical="center" wrapText="1" readingOrder="1"/>
    </xf>
    <xf numFmtId="165" fontId="6" fillId="2" borderId="4" xfId="1" applyNumberFormat="1" applyFont="1" applyFill="1" applyBorder="1" applyAlignment="1">
      <alignment vertical="center" readingOrder="1"/>
    </xf>
    <xf numFmtId="10" fontId="6" fillId="2" borderId="4" xfId="2" applyNumberFormat="1" applyFont="1" applyFill="1" applyBorder="1" applyAlignment="1">
      <alignment horizontal="center" vertical="center" readingOrder="1"/>
    </xf>
    <xf numFmtId="10" fontId="6" fillId="2" borderId="4" xfId="1" applyNumberFormat="1" applyFont="1" applyFill="1" applyBorder="1" applyAlignment="1">
      <alignment horizontal="center" vertical="center" readingOrder="1"/>
    </xf>
    <xf numFmtId="0" fontId="0" fillId="0" borderId="0" xfId="0"/>
    <xf numFmtId="165" fontId="6" fillId="2" borderId="2" xfId="1" applyNumberFormat="1" applyFont="1" applyFill="1" applyBorder="1" applyAlignment="1">
      <alignment horizontal="center" vertical="center" readingOrder="1"/>
    </xf>
    <xf numFmtId="0" fontId="0" fillId="0" borderId="3" xfId="0" applyBorder="1"/>
    <xf numFmtId="0" fontId="4" fillId="0" borderId="0" xfId="0" applyFont="1" applyAlignment="1">
      <alignment horizontal="center" vertical="center" wrapText="1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28576</xdr:rowOff>
    </xdr:from>
    <xdr:to>
      <xdr:col>1</xdr:col>
      <xdr:colOff>933450</xdr:colOff>
      <xdr:row>1</xdr:row>
      <xdr:rowOff>1343026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19076"/>
          <a:ext cx="1781175" cy="13144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tabSelected="1" workbookViewId="0">
      <selection activeCell="T9" sqref="T9"/>
    </sheetView>
  </sheetViews>
  <sheetFormatPr baseColWidth="10" defaultRowHeight="15" x14ac:dyDescent="0.25"/>
  <cols>
    <col min="1" max="1" width="13.42578125" style="17" customWidth="1"/>
    <col min="2" max="2" width="27" style="17" customWidth="1"/>
    <col min="3" max="3" width="21.5703125" style="17" customWidth="1"/>
    <col min="4" max="4" width="27.5703125" style="17" customWidth="1"/>
    <col min="5" max="15" width="18.85546875" style="17" customWidth="1"/>
    <col min="16" max="18" width="12.28515625" style="17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08.75" customHeight="1" x14ac:dyDescent="0.25">
      <c r="A2" s="20" t="s">
        <v>68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ht="24" x14ac:dyDescent="0.25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</row>
    <row r="6" spans="1:18" x14ac:dyDescent="0.25">
      <c r="A6" s="4" t="s">
        <v>18</v>
      </c>
      <c r="B6" s="5" t="s">
        <v>19</v>
      </c>
      <c r="C6" s="4" t="s">
        <v>20</v>
      </c>
      <c r="D6" s="5" t="s">
        <v>21</v>
      </c>
      <c r="E6" s="6">
        <f t="shared" ref="E6:O6" si="0">SUM(E7:E9)</f>
        <v>299864373124</v>
      </c>
      <c r="F6" s="6">
        <f t="shared" si="0"/>
        <v>866000</v>
      </c>
      <c r="G6" s="6">
        <f t="shared" si="0"/>
        <v>866000</v>
      </c>
      <c r="H6" s="6">
        <f t="shared" si="0"/>
        <v>299864373124</v>
      </c>
      <c r="I6" s="6">
        <f t="shared" si="0"/>
        <v>0</v>
      </c>
      <c r="J6" s="6">
        <f t="shared" si="0"/>
        <v>286682368019.52002</v>
      </c>
      <c r="K6" s="6">
        <f t="shared" si="0"/>
        <v>13182005104.48</v>
      </c>
      <c r="L6" s="6">
        <f t="shared" si="0"/>
        <v>238836256233.04999</v>
      </c>
      <c r="M6" s="6">
        <f t="shared" si="0"/>
        <v>200972866107.64996</v>
      </c>
      <c r="N6" s="6">
        <f t="shared" si="0"/>
        <v>200972866107.64996</v>
      </c>
      <c r="O6" s="6">
        <f t="shared" si="0"/>
        <v>200972866107.64996</v>
      </c>
      <c r="P6" s="7">
        <f>L6/(H6-I6)</f>
        <v>0.79648093484678939</v>
      </c>
      <c r="Q6" s="7">
        <f>M6/(H6-I6)</f>
        <v>0.67021254980678746</v>
      </c>
      <c r="R6" s="7">
        <f>+O6/(H6-I6)</f>
        <v>0.67021254980678746</v>
      </c>
    </row>
    <row r="7" spans="1:18" x14ac:dyDescent="0.25">
      <c r="A7" s="4" t="s">
        <v>18</v>
      </c>
      <c r="B7" s="5" t="s">
        <v>19</v>
      </c>
      <c r="C7" s="4" t="s">
        <v>22</v>
      </c>
      <c r="D7" s="5" t="s">
        <v>23</v>
      </c>
      <c r="E7" s="6">
        <f t="shared" ref="E7:O7" si="1">+E14+E16+E21+E25</f>
        <v>32876734000</v>
      </c>
      <c r="F7" s="6">
        <f t="shared" si="1"/>
        <v>866000</v>
      </c>
      <c r="G7" s="6">
        <f t="shared" si="1"/>
        <v>866000</v>
      </c>
      <c r="H7" s="6">
        <f t="shared" si="1"/>
        <v>32876734000</v>
      </c>
      <c r="I7" s="6">
        <f t="shared" si="1"/>
        <v>0</v>
      </c>
      <c r="J7" s="6">
        <f t="shared" si="1"/>
        <v>30850019239.360001</v>
      </c>
      <c r="K7" s="6">
        <f t="shared" si="1"/>
        <v>2026714760.6399999</v>
      </c>
      <c r="L7" s="6">
        <f t="shared" si="1"/>
        <v>19047723253.689999</v>
      </c>
      <c r="M7" s="6">
        <f t="shared" si="1"/>
        <v>16335571632.810001</v>
      </c>
      <c r="N7" s="6">
        <f t="shared" si="1"/>
        <v>16335571632.810001</v>
      </c>
      <c r="O7" s="6">
        <f t="shared" si="1"/>
        <v>16335571632.810001</v>
      </c>
      <c r="P7" s="7">
        <f>L7/(H7-I7)</f>
        <v>0.57936786706641841</v>
      </c>
      <c r="Q7" s="7">
        <f>M7/(H7-I7)</f>
        <v>0.49687330964231424</v>
      </c>
      <c r="R7" s="7">
        <f>+O7/(H7-I7)</f>
        <v>0.49687330964231424</v>
      </c>
    </row>
    <row r="8" spans="1:18" x14ac:dyDescent="0.25">
      <c r="A8" s="4" t="s">
        <v>18</v>
      </c>
      <c r="B8" s="5" t="s">
        <v>19</v>
      </c>
      <c r="C8" s="4" t="s">
        <v>24</v>
      </c>
      <c r="D8" s="5" t="s">
        <v>25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</row>
    <row r="9" spans="1:18" x14ac:dyDescent="0.25">
      <c r="A9" s="4" t="s">
        <v>18</v>
      </c>
      <c r="B9" s="5" t="s">
        <v>19</v>
      </c>
      <c r="C9" s="4" t="s">
        <v>26</v>
      </c>
      <c r="D9" s="5" t="s">
        <v>27</v>
      </c>
      <c r="E9" s="6">
        <f t="shared" ref="E9:O9" si="2">E34</f>
        <v>266987639124</v>
      </c>
      <c r="F9" s="6">
        <f t="shared" si="2"/>
        <v>0</v>
      </c>
      <c r="G9" s="6">
        <f t="shared" si="2"/>
        <v>0</v>
      </c>
      <c r="H9" s="6">
        <f t="shared" si="2"/>
        <v>266987639124</v>
      </c>
      <c r="I9" s="6">
        <f t="shared" si="2"/>
        <v>0</v>
      </c>
      <c r="J9" s="6">
        <f t="shared" si="2"/>
        <v>255832348780.16</v>
      </c>
      <c r="K9" s="6">
        <f t="shared" si="2"/>
        <v>11155290343.84</v>
      </c>
      <c r="L9" s="6">
        <f t="shared" si="2"/>
        <v>219788532979.35999</v>
      </c>
      <c r="M9" s="6">
        <f t="shared" si="2"/>
        <v>184637294474.83997</v>
      </c>
      <c r="N9" s="6">
        <f t="shared" si="2"/>
        <v>184637294474.83997</v>
      </c>
      <c r="O9" s="6">
        <f t="shared" si="2"/>
        <v>184637294474.83997</v>
      </c>
      <c r="P9" s="7">
        <f>L9/(H9-I9)</f>
        <v>0.82321613727323606</v>
      </c>
      <c r="Q9" s="7">
        <f>M9/(H9-I9)</f>
        <v>0.69155746341158075</v>
      </c>
      <c r="R9" s="7">
        <f>+O9/(H9-I9)</f>
        <v>0.69155746341158075</v>
      </c>
    </row>
    <row r="10" spans="1:18" x14ac:dyDescent="0.25">
      <c r="A10" s="8"/>
      <c r="B10" s="9"/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36" x14ac:dyDescent="0.25">
      <c r="A11" s="11" t="s">
        <v>18</v>
      </c>
      <c r="B11" s="12" t="s">
        <v>19</v>
      </c>
      <c r="C11" s="11" t="s">
        <v>28</v>
      </c>
      <c r="D11" s="12" t="s">
        <v>29</v>
      </c>
      <c r="E11" s="13">
        <v>13626274000</v>
      </c>
      <c r="F11" s="13">
        <v>0</v>
      </c>
      <c r="G11" s="13">
        <v>0</v>
      </c>
      <c r="H11" s="13">
        <v>13626274000</v>
      </c>
      <c r="I11" s="13">
        <v>0</v>
      </c>
      <c r="J11" s="13">
        <v>13626274000</v>
      </c>
      <c r="K11" s="13">
        <v>0</v>
      </c>
      <c r="L11" s="13">
        <v>6958640989</v>
      </c>
      <c r="M11" s="13">
        <v>6936150953</v>
      </c>
      <c r="N11" s="13">
        <v>6936150953</v>
      </c>
      <c r="O11" s="13">
        <v>6936150953</v>
      </c>
      <c r="P11" s="7">
        <f t="shared" ref="P11:P34" si="3">L11/(H11-I11)</f>
        <v>0.51067819339314624</v>
      </c>
      <c r="Q11" s="7">
        <f t="shared" ref="Q11:Q34" si="4">M11/(H11-I11)</f>
        <v>0.50902770287754373</v>
      </c>
      <c r="R11" s="7">
        <f t="shared" ref="R11:R34" si="5">+O11/(H11-I11)</f>
        <v>0.50902770287754373</v>
      </c>
    </row>
    <row r="12" spans="1:18" ht="36" x14ac:dyDescent="0.25">
      <c r="A12" s="11" t="s">
        <v>18</v>
      </c>
      <c r="B12" s="12" t="s">
        <v>19</v>
      </c>
      <c r="C12" s="11" t="s">
        <v>30</v>
      </c>
      <c r="D12" s="12" t="s">
        <v>31</v>
      </c>
      <c r="E12" s="13">
        <v>4801211000</v>
      </c>
      <c r="F12" s="13">
        <v>0</v>
      </c>
      <c r="G12" s="13">
        <v>0</v>
      </c>
      <c r="H12" s="13">
        <v>4801211000</v>
      </c>
      <c r="I12" s="13">
        <v>0</v>
      </c>
      <c r="J12" s="13">
        <v>4801211000</v>
      </c>
      <c r="K12" s="13">
        <v>0</v>
      </c>
      <c r="L12" s="13">
        <v>2322416719</v>
      </c>
      <c r="M12" s="13">
        <v>2322416719</v>
      </c>
      <c r="N12" s="13">
        <v>2322416719</v>
      </c>
      <c r="O12" s="13">
        <v>2322416719</v>
      </c>
      <c r="P12" s="7">
        <f t="shared" si="3"/>
        <v>0.48371477925048495</v>
      </c>
      <c r="Q12" s="7">
        <f t="shared" si="4"/>
        <v>0.48371477925048495</v>
      </c>
      <c r="R12" s="7">
        <f t="shared" si="5"/>
        <v>0.48371477925048495</v>
      </c>
    </row>
    <row r="13" spans="1:18" ht="36" x14ac:dyDescent="0.25">
      <c r="A13" s="11" t="s">
        <v>18</v>
      </c>
      <c r="B13" s="12" t="s">
        <v>19</v>
      </c>
      <c r="C13" s="11" t="s">
        <v>32</v>
      </c>
      <c r="D13" s="12" t="s">
        <v>33</v>
      </c>
      <c r="E13" s="13">
        <v>2290330000</v>
      </c>
      <c r="F13" s="13">
        <v>0</v>
      </c>
      <c r="G13" s="13">
        <v>0</v>
      </c>
      <c r="H13" s="13">
        <v>2290330000</v>
      </c>
      <c r="I13" s="13">
        <v>0</v>
      </c>
      <c r="J13" s="13">
        <v>2290330000</v>
      </c>
      <c r="K13" s="13">
        <v>0</v>
      </c>
      <c r="L13" s="13">
        <v>1491477725</v>
      </c>
      <c r="M13" s="13">
        <v>1487606639</v>
      </c>
      <c r="N13" s="13">
        <v>1487606639</v>
      </c>
      <c r="O13" s="13">
        <v>1487606639</v>
      </c>
      <c r="P13" s="7">
        <f t="shared" si="3"/>
        <v>0.65120647461282877</v>
      </c>
      <c r="Q13" s="7">
        <f t="shared" si="4"/>
        <v>0.64951628760920921</v>
      </c>
      <c r="R13" s="7">
        <f t="shared" si="5"/>
        <v>0.64951628760920921</v>
      </c>
    </row>
    <row r="14" spans="1:18" x14ac:dyDescent="0.25">
      <c r="A14" s="18" t="s">
        <v>34</v>
      </c>
      <c r="B14" s="19"/>
      <c r="C14" s="19"/>
      <c r="D14" s="19"/>
      <c r="E14" s="14">
        <f t="shared" ref="E14:O14" si="6">SUM(E11:E13)</f>
        <v>20717815000</v>
      </c>
      <c r="F14" s="14">
        <f t="shared" si="6"/>
        <v>0</v>
      </c>
      <c r="G14" s="14">
        <f t="shared" si="6"/>
        <v>0</v>
      </c>
      <c r="H14" s="14">
        <f t="shared" si="6"/>
        <v>20717815000</v>
      </c>
      <c r="I14" s="14">
        <f t="shared" si="6"/>
        <v>0</v>
      </c>
      <c r="J14" s="14">
        <f t="shared" si="6"/>
        <v>20717815000</v>
      </c>
      <c r="K14" s="14">
        <f t="shared" si="6"/>
        <v>0</v>
      </c>
      <c r="L14" s="14">
        <f t="shared" si="6"/>
        <v>10772535433</v>
      </c>
      <c r="M14" s="14">
        <f t="shared" si="6"/>
        <v>10746174311</v>
      </c>
      <c r="N14" s="14">
        <f t="shared" si="6"/>
        <v>10746174311</v>
      </c>
      <c r="O14" s="14">
        <f t="shared" si="6"/>
        <v>10746174311</v>
      </c>
      <c r="P14" s="15">
        <f t="shared" si="3"/>
        <v>0.51996484344512195</v>
      </c>
      <c r="Q14" s="15">
        <f t="shared" si="4"/>
        <v>0.51869245434424427</v>
      </c>
      <c r="R14" s="15">
        <f t="shared" si="5"/>
        <v>0.51869245434424427</v>
      </c>
    </row>
    <row r="15" spans="1:18" ht="36" x14ac:dyDescent="0.25">
      <c r="A15" s="11" t="s">
        <v>18</v>
      </c>
      <c r="B15" s="12" t="s">
        <v>19</v>
      </c>
      <c r="C15" s="11" t="s">
        <v>35</v>
      </c>
      <c r="D15" s="12" t="s">
        <v>36</v>
      </c>
      <c r="E15" s="13">
        <v>9714150000</v>
      </c>
      <c r="F15" s="13">
        <v>0</v>
      </c>
      <c r="G15" s="13">
        <v>0</v>
      </c>
      <c r="H15" s="13">
        <v>9714150000</v>
      </c>
      <c r="I15" s="13">
        <v>0</v>
      </c>
      <c r="J15" s="13">
        <v>9134341538.3600006</v>
      </c>
      <c r="K15" s="13">
        <v>579808461.63999999</v>
      </c>
      <c r="L15" s="13">
        <v>7303808432.6899996</v>
      </c>
      <c r="M15" s="13">
        <v>4618501502.8100004</v>
      </c>
      <c r="N15" s="13">
        <v>4618501502.8100004</v>
      </c>
      <c r="O15" s="13">
        <v>4618501502.8100004</v>
      </c>
      <c r="P15" s="7">
        <f t="shared" si="3"/>
        <v>0.75187313688691237</v>
      </c>
      <c r="Q15" s="7">
        <f t="shared" si="4"/>
        <v>0.47544062041557938</v>
      </c>
      <c r="R15" s="7">
        <f t="shared" si="5"/>
        <v>0.47544062041557938</v>
      </c>
    </row>
    <row r="16" spans="1:18" x14ac:dyDescent="0.25">
      <c r="A16" s="18" t="s">
        <v>37</v>
      </c>
      <c r="B16" s="19"/>
      <c r="C16" s="19"/>
      <c r="D16" s="19"/>
      <c r="E16" s="14">
        <f t="shared" ref="E16:O16" si="7">SUM(E15)</f>
        <v>9714150000</v>
      </c>
      <c r="F16" s="14">
        <f t="shared" si="7"/>
        <v>0</v>
      </c>
      <c r="G16" s="14">
        <f t="shared" si="7"/>
        <v>0</v>
      </c>
      <c r="H16" s="14">
        <f t="shared" si="7"/>
        <v>9714150000</v>
      </c>
      <c r="I16" s="14">
        <f t="shared" si="7"/>
        <v>0</v>
      </c>
      <c r="J16" s="14">
        <f t="shared" si="7"/>
        <v>9134341538.3600006</v>
      </c>
      <c r="K16" s="14">
        <f t="shared" si="7"/>
        <v>579808461.63999999</v>
      </c>
      <c r="L16" s="14">
        <f t="shared" si="7"/>
        <v>7303808432.6899996</v>
      </c>
      <c r="M16" s="14">
        <f t="shared" si="7"/>
        <v>4618501502.8100004</v>
      </c>
      <c r="N16" s="14">
        <f t="shared" si="7"/>
        <v>4618501502.8100004</v>
      </c>
      <c r="O16" s="14">
        <f t="shared" si="7"/>
        <v>4618501502.8100004</v>
      </c>
      <c r="P16" s="16">
        <f t="shared" si="3"/>
        <v>0.75187313688691237</v>
      </c>
      <c r="Q16" s="16">
        <f t="shared" si="4"/>
        <v>0.47544062041557938</v>
      </c>
      <c r="R16" s="16">
        <f t="shared" si="5"/>
        <v>0.47544062041557938</v>
      </c>
    </row>
    <row r="17" spans="1:18" ht="36" x14ac:dyDescent="0.25">
      <c r="A17" s="11" t="s">
        <v>18</v>
      </c>
      <c r="B17" s="12" t="s">
        <v>19</v>
      </c>
      <c r="C17" s="11" t="s">
        <v>38</v>
      </c>
      <c r="D17" s="12" t="s">
        <v>39</v>
      </c>
      <c r="E17" s="13">
        <v>47935000</v>
      </c>
      <c r="F17" s="13">
        <v>0</v>
      </c>
      <c r="G17" s="13">
        <v>0</v>
      </c>
      <c r="H17" s="13">
        <v>47935000</v>
      </c>
      <c r="I17" s="13">
        <v>0</v>
      </c>
      <c r="J17" s="13">
        <v>47935000</v>
      </c>
      <c r="K17" s="13">
        <v>0</v>
      </c>
      <c r="L17" s="13">
        <v>21451687</v>
      </c>
      <c r="M17" s="13">
        <v>20968118</v>
      </c>
      <c r="N17" s="13">
        <v>20968118</v>
      </c>
      <c r="O17" s="13">
        <v>20968118</v>
      </c>
      <c r="P17" s="7">
        <f t="shared" si="3"/>
        <v>0.44751615729633881</v>
      </c>
      <c r="Q17" s="7">
        <f t="shared" si="4"/>
        <v>0.43742814227599874</v>
      </c>
      <c r="R17" s="7">
        <f t="shared" si="5"/>
        <v>0.43742814227599874</v>
      </c>
    </row>
    <row r="18" spans="1:18" ht="36" x14ac:dyDescent="0.25">
      <c r="A18" s="11" t="s">
        <v>18</v>
      </c>
      <c r="B18" s="12" t="s">
        <v>19</v>
      </c>
      <c r="C18" s="11" t="s">
        <v>40</v>
      </c>
      <c r="D18" s="12" t="s">
        <v>41</v>
      </c>
      <c r="E18" s="13">
        <v>72557000</v>
      </c>
      <c r="F18" s="13">
        <v>0</v>
      </c>
      <c r="G18" s="13">
        <v>0</v>
      </c>
      <c r="H18" s="13">
        <v>72557000</v>
      </c>
      <c r="I18" s="13">
        <v>0</v>
      </c>
      <c r="J18" s="13">
        <v>72557000</v>
      </c>
      <c r="K18" s="13">
        <v>0</v>
      </c>
      <c r="L18" s="13">
        <v>72557000</v>
      </c>
      <c r="M18" s="13">
        <v>72557000</v>
      </c>
      <c r="N18" s="13">
        <v>72557000</v>
      </c>
      <c r="O18" s="13">
        <v>72557000</v>
      </c>
      <c r="P18" s="7">
        <f t="shared" si="3"/>
        <v>1</v>
      </c>
      <c r="Q18" s="7">
        <f t="shared" si="4"/>
        <v>1</v>
      </c>
      <c r="R18" s="7">
        <f t="shared" si="5"/>
        <v>1</v>
      </c>
    </row>
    <row r="19" spans="1:18" ht="36" x14ac:dyDescent="0.25">
      <c r="A19" s="11" t="s">
        <v>18</v>
      </c>
      <c r="B19" s="12" t="s">
        <v>19</v>
      </c>
      <c r="C19" s="11" t="s">
        <v>42</v>
      </c>
      <c r="D19" s="12" t="s">
        <v>43</v>
      </c>
      <c r="E19" s="13">
        <v>80619000</v>
      </c>
      <c r="F19" s="13">
        <v>0</v>
      </c>
      <c r="G19" s="13">
        <v>0</v>
      </c>
      <c r="H19" s="13">
        <v>80619000</v>
      </c>
      <c r="I19" s="13">
        <v>0</v>
      </c>
      <c r="J19" s="13">
        <v>80619000</v>
      </c>
      <c r="K19" s="13">
        <v>0</v>
      </c>
      <c r="L19" s="13">
        <v>80619000</v>
      </c>
      <c r="M19" s="13">
        <v>80619000</v>
      </c>
      <c r="N19" s="13">
        <v>80619000</v>
      </c>
      <c r="O19" s="13">
        <v>80619000</v>
      </c>
      <c r="P19" s="7">
        <f t="shared" si="3"/>
        <v>1</v>
      </c>
      <c r="Q19" s="7">
        <f t="shared" si="4"/>
        <v>1</v>
      </c>
      <c r="R19" s="7">
        <f t="shared" si="5"/>
        <v>1</v>
      </c>
    </row>
    <row r="20" spans="1:18" ht="36" x14ac:dyDescent="0.25">
      <c r="A20" s="11" t="s">
        <v>18</v>
      </c>
      <c r="B20" s="12" t="s">
        <v>19</v>
      </c>
      <c r="C20" s="11" t="s">
        <v>44</v>
      </c>
      <c r="D20" s="12" t="s">
        <v>45</v>
      </c>
      <c r="E20" s="13">
        <v>1321383000</v>
      </c>
      <c r="F20" s="13">
        <v>0</v>
      </c>
      <c r="G20" s="13">
        <v>0</v>
      </c>
      <c r="H20" s="13">
        <v>1321383000</v>
      </c>
      <c r="I20" s="13">
        <v>0</v>
      </c>
      <c r="J20" s="13">
        <v>54212707</v>
      </c>
      <c r="K20" s="13">
        <v>1267170293</v>
      </c>
      <c r="L20" s="13">
        <v>54212707</v>
      </c>
      <c r="M20" s="13">
        <v>54212707</v>
      </c>
      <c r="N20" s="13">
        <v>54212707</v>
      </c>
      <c r="O20" s="13">
        <v>54212707</v>
      </c>
      <c r="P20" s="7">
        <f t="shared" si="3"/>
        <v>4.1027247209930805E-2</v>
      </c>
      <c r="Q20" s="7">
        <f t="shared" si="4"/>
        <v>4.1027247209930805E-2</v>
      </c>
      <c r="R20" s="7">
        <f t="shared" si="5"/>
        <v>4.1027247209930805E-2</v>
      </c>
    </row>
    <row r="21" spans="1:18" x14ac:dyDescent="0.25">
      <c r="A21" s="18" t="s">
        <v>46</v>
      </c>
      <c r="B21" s="19"/>
      <c r="C21" s="19"/>
      <c r="D21" s="19"/>
      <c r="E21" s="14">
        <f t="shared" ref="E21:O21" si="8">SUM(E17:E20)</f>
        <v>1522494000</v>
      </c>
      <c r="F21" s="14">
        <f t="shared" si="8"/>
        <v>0</v>
      </c>
      <c r="G21" s="14">
        <f t="shared" si="8"/>
        <v>0</v>
      </c>
      <c r="H21" s="14">
        <f t="shared" si="8"/>
        <v>1522494000</v>
      </c>
      <c r="I21" s="14">
        <f t="shared" si="8"/>
        <v>0</v>
      </c>
      <c r="J21" s="14">
        <f t="shared" si="8"/>
        <v>255323707</v>
      </c>
      <c r="K21" s="14">
        <f t="shared" si="8"/>
        <v>1267170293</v>
      </c>
      <c r="L21" s="14">
        <f t="shared" si="8"/>
        <v>228840394</v>
      </c>
      <c r="M21" s="14">
        <f t="shared" si="8"/>
        <v>228356825</v>
      </c>
      <c r="N21" s="14">
        <f t="shared" si="8"/>
        <v>228356825</v>
      </c>
      <c r="O21" s="14">
        <f t="shared" si="8"/>
        <v>228356825</v>
      </c>
      <c r="P21" s="16">
        <f t="shared" si="3"/>
        <v>0.15030626984408477</v>
      </c>
      <c r="Q21" s="16">
        <f t="shared" si="4"/>
        <v>0.14998865348566234</v>
      </c>
      <c r="R21" s="16">
        <f t="shared" si="5"/>
        <v>0.14998865348566234</v>
      </c>
    </row>
    <row r="22" spans="1:18" ht="36" x14ac:dyDescent="0.25">
      <c r="A22" s="11" t="s">
        <v>18</v>
      </c>
      <c r="B22" s="12" t="s">
        <v>19</v>
      </c>
      <c r="C22" s="11" t="s">
        <v>47</v>
      </c>
      <c r="D22" s="12" t="s">
        <v>48</v>
      </c>
      <c r="E22" s="13">
        <v>199126000</v>
      </c>
      <c r="F22" s="13">
        <v>0</v>
      </c>
      <c r="G22" s="13">
        <v>866000</v>
      </c>
      <c r="H22" s="13">
        <v>198260000</v>
      </c>
      <c r="I22" s="13">
        <v>0</v>
      </c>
      <c r="J22" s="13">
        <v>173218000</v>
      </c>
      <c r="K22" s="13">
        <v>25042000</v>
      </c>
      <c r="L22" s="13">
        <v>173218000</v>
      </c>
      <c r="M22" s="13">
        <v>173218000</v>
      </c>
      <c r="N22" s="13">
        <v>173218000</v>
      </c>
      <c r="O22" s="13">
        <v>173218000</v>
      </c>
      <c r="P22" s="7">
        <f t="shared" si="3"/>
        <v>0.87369111268031874</v>
      </c>
      <c r="Q22" s="7">
        <f t="shared" si="4"/>
        <v>0.87369111268031874</v>
      </c>
      <c r="R22" s="7">
        <f t="shared" si="5"/>
        <v>0.87369111268031874</v>
      </c>
    </row>
    <row r="23" spans="1:18" ht="36" x14ac:dyDescent="0.25">
      <c r="A23" s="11" t="s">
        <v>18</v>
      </c>
      <c r="B23" s="12" t="s">
        <v>19</v>
      </c>
      <c r="C23" s="11" t="s">
        <v>49</v>
      </c>
      <c r="D23" s="12" t="s">
        <v>50</v>
      </c>
      <c r="E23" s="13">
        <v>749000</v>
      </c>
      <c r="F23" s="13">
        <v>866000</v>
      </c>
      <c r="G23" s="13">
        <v>0</v>
      </c>
      <c r="H23" s="13">
        <v>1615000</v>
      </c>
      <c r="I23" s="13">
        <v>0</v>
      </c>
      <c r="J23" s="13">
        <v>1615000</v>
      </c>
      <c r="K23" s="13">
        <v>0</v>
      </c>
      <c r="L23" s="13">
        <v>1615000</v>
      </c>
      <c r="M23" s="13">
        <v>1615000</v>
      </c>
      <c r="N23" s="13">
        <v>1615000</v>
      </c>
      <c r="O23" s="13">
        <v>1615000</v>
      </c>
      <c r="P23" s="7">
        <f t="shared" si="3"/>
        <v>1</v>
      </c>
      <c r="Q23" s="7">
        <f t="shared" si="4"/>
        <v>1</v>
      </c>
      <c r="R23" s="7">
        <f t="shared" si="5"/>
        <v>1</v>
      </c>
    </row>
    <row r="24" spans="1:18" ht="36" x14ac:dyDescent="0.25">
      <c r="A24" s="11" t="s">
        <v>18</v>
      </c>
      <c r="B24" s="12" t="s">
        <v>19</v>
      </c>
      <c r="C24" s="11" t="s">
        <v>51</v>
      </c>
      <c r="D24" s="12" t="s">
        <v>52</v>
      </c>
      <c r="E24" s="13">
        <v>722400000</v>
      </c>
      <c r="F24" s="13">
        <v>0</v>
      </c>
      <c r="G24" s="13">
        <v>0</v>
      </c>
      <c r="H24" s="13">
        <v>722400000</v>
      </c>
      <c r="I24" s="13">
        <v>0</v>
      </c>
      <c r="J24" s="13">
        <v>567705994</v>
      </c>
      <c r="K24" s="13">
        <v>154694006</v>
      </c>
      <c r="L24" s="13">
        <v>567705994</v>
      </c>
      <c r="M24" s="13">
        <v>567705994</v>
      </c>
      <c r="N24" s="13">
        <v>567705994</v>
      </c>
      <c r="O24" s="13">
        <v>567705994</v>
      </c>
      <c r="P24" s="7">
        <f t="shared" si="3"/>
        <v>0.78586101052048729</v>
      </c>
      <c r="Q24" s="7">
        <f t="shared" si="4"/>
        <v>0.78586101052048729</v>
      </c>
      <c r="R24" s="7">
        <f t="shared" si="5"/>
        <v>0.78586101052048729</v>
      </c>
    </row>
    <row r="25" spans="1:18" x14ac:dyDescent="0.25">
      <c r="A25" s="18" t="s">
        <v>53</v>
      </c>
      <c r="B25" s="19"/>
      <c r="C25" s="19"/>
      <c r="D25" s="19"/>
      <c r="E25" s="14">
        <f t="shared" ref="E25:O25" si="9">SUM(E22:E24)</f>
        <v>922275000</v>
      </c>
      <c r="F25" s="14">
        <f t="shared" si="9"/>
        <v>866000</v>
      </c>
      <c r="G25" s="14">
        <f t="shared" si="9"/>
        <v>866000</v>
      </c>
      <c r="H25" s="14">
        <f t="shared" si="9"/>
        <v>922275000</v>
      </c>
      <c r="I25" s="14">
        <f t="shared" si="9"/>
        <v>0</v>
      </c>
      <c r="J25" s="14">
        <f t="shared" si="9"/>
        <v>742538994</v>
      </c>
      <c r="K25" s="14">
        <f t="shared" si="9"/>
        <v>179736006</v>
      </c>
      <c r="L25" s="14">
        <f t="shared" si="9"/>
        <v>742538994</v>
      </c>
      <c r="M25" s="14">
        <f t="shared" si="9"/>
        <v>742538994</v>
      </c>
      <c r="N25" s="14">
        <f t="shared" si="9"/>
        <v>742538994</v>
      </c>
      <c r="O25" s="14">
        <f t="shared" si="9"/>
        <v>742538994</v>
      </c>
      <c r="P25" s="16">
        <f t="shared" si="3"/>
        <v>0.80511668862324148</v>
      </c>
      <c r="Q25" s="16">
        <f t="shared" si="4"/>
        <v>0.80511668862324148</v>
      </c>
      <c r="R25" s="16">
        <f t="shared" si="5"/>
        <v>0.80511668862324148</v>
      </c>
    </row>
    <row r="26" spans="1:18" ht="72" x14ac:dyDescent="0.25">
      <c r="A26" s="11" t="s">
        <v>18</v>
      </c>
      <c r="B26" s="12" t="s">
        <v>19</v>
      </c>
      <c r="C26" s="11" t="s">
        <v>54</v>
      </c>
      <c r="D26" s="12" t="s">
        <v>55</v>
      </c>
      <c r="E26" s="13">
        <v>64716467985</v>
      </c>
      <c r="F26" s="13">
        <v>0</v>
      </c>
      <c r="G26" s="13">
        <v>0</v>
      </c>
      <c r="H26" s="13">
        <v>64716467985</v>
      </c>
      <c r="I26" s="13">
        <v>0</v>
      </c>
      <c r="J26" s="13">
        <v>64716467985</v>
      </c>
      <c r="K26" s="13">
        <v>0</v>
      </c>
      <c r="L26" s="13">
        <v>64716467985</v>
      </c>
      <c r="M26" s="13">
        <v>64234731904</v>
      </c>
      <c r="N26" s="13">
        <v>64234731904</v>
      </c>
      <c r="O26" s="13">
        <v>64234731904</v>
      </c>
      <c r="P26" s="7">
        <f t="shared" si="3"/>
        <v>1</v>
      </c>
      <c r="Q26" s="7">
        <f t="shared" si="4"/>
        <v>0.99255620561505831</v>
      </c>
      <c r="R26" s="7">
        <f t="shared" si="5"/>
        <v>0.99255620561505831</v>
      </c>
    </row>
    <row r="27" spans="1:18" ht="72" x14ac:dyDescent="0.25">
      <c r="A27" s="11" t="s">
        <v>18</v>
      </c>
      <c r="B27" s="12" t="s">
        <v>19</v>
      </c>
      <c r="C27" s="11" t="s">
        <v>54</v>
      </c>
      <c r="D27" s="12" t="s">
        <v>55</v>
      </c>
      <c r="E27" s="13">
        <v>51054171139</v>
      </c>
      <c r="F27" s="13">
        <v>0</v>
      </c>
      <c r="G27" s="13">
        <v>0</v>
      </c>
      <c r="H27" s="13">
        <v>51054171139</v>
      </c>
      <c r="I27" s="13">
        <v>0</v>
      </c>
      <c r="J27" s="13">
        <v>51054171139</v>
      </c>
      <c r="K27" s="13">
        <v>0</v>
      </c>
      <c r="L27" s="13">
        <v>51054171139</v>
      </c>
      <c r="M27" s="13">
        <v>45809788797</v>
      </c>
      <c r="N27" s="13">
        <v>45809788797</v>
      </c>
      <c r="O27" s="13">
        <v>45809788797</v>
      </c>
      <c r="P27" s="7">
        <f t="shared" si="3"/>
        <v>1</v>
      </c>
      <c r="Q27" s="7">
        <f t="shared" si="4"/>
        <v>0.89727808276973775</v>
      </c>
      <c r="R27" s="7">
        <f t="shared" si="5"/>
        <v>0.89727808276973775</v>
      </c>
    </row>
    <row r="28" spans="1:18" ht="84" x14ac:dyDescent="0.25">
      <c r="A28" s="11" t="s">
        <v>18</v>
      </c>
      <c r="B28" s="12" t="s">
        <v>19</v>
      </c>
      <c r="C28" s="11" t="s">
        <v>56</v>
      </c>
      <c r="D28" s="12" t="s">
        <v>57</v>
      </c>
      <c r="E28" s="13">
        <v>10440000000</v>
      </c>
      <c r="F28" s="13">
        <v>0</v>
      </c>
      <c r="G28" s="13">
        <v>0</v>
      </c>
      <c r="H28" s="13">
        <v>10440000000</v>
      </c>
      <c r="I28" s="13">
        <v>0</v>
      </c>
      <c r="J28" s="13">
        <v>10440000000</v>
      </c>
      <c r="K28" s="13">
        <v>0</v>
      </c>
      <c r="L28" s="13">
        <v>10440000000</v>
      </c>
      <c r="M28" s="13">
        <v>10440000000</v>
      </c>
      <c r="N28" s="13">
        <v>10440000000</v>
      </c>
      <c r="O28" s="13">
        <v>10440000000</v>
      </c>
      <c r="P28" s="7">
        <f t="shared" si="3"/>
        <v>1</v>
      </c>
      <c r="Q28" s="7">
        <f t="shared" si="4"/>
        <v>1</v>
      </c>
      <c r="R28" s="7">
        <f t="shared" si="5"/>
        <v>1</v>
      </c>
    </row>
    <row r="29" spans="1:18" ht="84" x14ac:dyDescent="0.25">
      <c r="A29" s="11" t="s">
        <v>18</v>
      </c>
      <c r="B29" s="12" t="s">
        <v>19</v>
      </c>
      <c r="C29" s="11" t="s">
        <v>58</v>
      </c>
      <c r="D29" s="12" t="s">
        <v>59</v>
      </c>
      <c r="E29" s="13">
        <v>11500000000</v>
      </c>
      <c r="F29" s="13">
        <v>0</v>
      </c>
      <c r="G29" s="13">
        <v>0</v>
      </c>
      <c r="H29" s="13">
        <v>11500000000</v>
      </c>
      <c r="I29" s="13">
        <v>0</v>
      </c>
      <c r="J29" s="13">
        <v>9097937890.5400009</v>
      </c>
      <c r="K29" s="13">
        <v>2402062109.46</v>
      </c>
      <c r="L29" s="13">
        <v>7669211365.54</v>
      </c>
      <c r="M29" s="13">
        <v>3484922936.54</v>
      </c>
      <c r="N29" s="13">
        <v>3484922936.54</v>
      </c>
      <c r="O29" s="13">
        <v>3484922936.54</v>
      </c>
      <c r="P29" s="7">
        <f t="shared" si="3"/>
        <v>0.66688794482956526</v>
      </c>
      <c r="Q29" s="7">
        <f t="shared" si="4"/>
        <v>0.30303677709043481</v>
      </c>
      <c r="R29" s="7">
        <f t="shared" si="5"/>
        <v>0.30303677709043481</v>
      </c>
    </row>
    <row r="30" spans="1:18" ht="72" x14ac:dyDescent="0.25">
      <c r="A30" s="11" t="s">
        <v>18</v>
      </c>
      <c r="B30" s="12" t="s">
        <v>19</v>
      </c>
      <c r="C30" s="11" t="s">
        <v>60</v>
      </c>
      <c r="D30" s="12" t="s">
        <v>55</v>
      </c>
      <c r="E30" s="13">
        <v>8000000000</v>
      </c>
      <c r="F30" s="13">
        <v>0</v>
      </c>
      <c r="G30" s="13">
        <v>0</v>
      </c>
      <c r="H30" s="13">
        <v>8000000000</v>
      </c>
      <c r="I30" s="13">
        <v>0</v>
      </c>
      <c r="J30" s="13">
        <v>8000000000</v>
      </c>
      <c r="K30" s="13">
        <v>0</v>
      </c>
      <c r="L30" s="13">
        <v>8000000000</v>
      </c>
      <c r="M30" s="13">
        <v>0</v>
      </c>
      <c r="N30" s="13">
        <v>0</v>
      </c>
      <c r="O30" s="13">
        <v>0</v>
      </c>
      <c r="P30" s="7">
        <f t="shared" si="3"/>
        <v>1</v>
      </c>
      <c r="Q30" s="7">
        <f t="shared" si="4"/>
        <v>0</v>
      </c>
      <c r="R30" s="7">
        <f t="shared" si="5"/>
        <v>0</v>
      </c>
    </row>
    <row r="31" spans="1:18" ht="60" x14ac:dyDescent="0.25">
      <c r="A31" s="11" t="s">
        <v>18</v>
      </c>
      <c r="B31" s="12" t="s">
        <v>19</v>
      </c>
      <c r="C31" s="11" t="s">
        <v>61</v>
      </c>
      <c r="D31" s="12" t="s">
        <v>62</v>
      </c>
      <c r="E31" s="13">
        <v>74200000000</v>
      </c>
      <c r="F31" s="13">
        <v>0</v>
      </c>
      <c r="G31" s="13">
        <v>0</v>
      </c>
      <c r="H31" s="13">
        <v>74200000000</v>
      </c>
      <c r="I31" s="13">
        <v>0</v>
      </c>
      <c r="J31" s="13">
        <v>72700880004</v>
      </c>
      <c r="K31" s="13">
        <v>1499119996</v>
      </c>
      <c r="L31" s="13">
        <v>51363921362</v>
      </c>
      <c r="M31" s="13">
        <v>51363921362</v>
      </c>
      <c r="N31" s="13">
        <v>51363921362</v>
      </c>
      <c r="O31" s="13">
        <v>51363921362</v>
      </c>
      <c r="P31" s="7">
        <f t="shared" si="3"/>
        <v>0.69223613695417785</v>
      </c>
      <c r="Q31" s="7">
        <f t="shared" si="4"/>
        <v>0.69223613695417785</v>
      </c>
      <c r="R31" s="7">
        <f t="shared" si="5"/>
        <v>0.69223613695417785</v>
      </c>
    </row>
    <row r="32" spans="1:18" ht="36" x14ac:dyDescent="0.25">
      <c r="A32" s="11" t="s">
        <v>18</v>
      </c>
      <c r="B32" s="12" t="s">
        <v>19</v>
      </c>
      <c r="C32" s="11" t="s">
        <v>63</v>
      </c>
      <c r="D32" s="12" t="s">
        <v>64</v>
      </c>
      <c r="E32" s="13">
        <v>14577000000</v>
      </c>
      <c r="F32" s="13">
        <v>0</v>
      </c>
      <c r="G32" s="13">
        <v>0</v>
      </c>
      <c r="H32" s="13">
        <v>14577000000</v>
      </c>
      <c r="I32" s="13">
        <v>0</v>
      </c>
      <c r="J32" s="13">
        <v>14577000000</v>
      </c>
      <c r="K32" s="13">
        <v>0</v>
      </c>
      <c r="L32" s="13">
        <v>8377000000</v>
      </c>
      <c r="M32" s="13">
        <v>0</v>
      </c>
      <c r="N32" s="13">
        <v>0</v>
      </c>
      <c r="O32" s="13">
        <v>0</v>
      </c>
      <c r="P32" s="7">
        <f t="shared" si="3"/>
        <v>0.57467242916923922</v>
      </c>
      <c r="Q32" s="7">
        <f t="shared" si="4"/>
        <v>0</v>
      </c>
      <c r="R32" s="7">
        <f t="shared" si="5"/>
        <v>0</v>
      </c>
    </row>
    <row r="33" spans="1:18" ht="48" x14ac:dyDescent="0.25">
      <c r="A33" s="11" t="s">
        <v>18</v>
      </c>
      <c r="B33" s="12" t="s">
        <v>19</v>
      </c>
      <c r="C33" s="11" t="s">
        <v>65</v>
      </c>
      <c r="D33" s="12" t="s">
        <v>66</v>
      </c>
      <c r="E33" s="13">
        <v>32500000000</v>
      </c>
      <c r="F33" s="13">
        <v>0</v>
      </c>
      <c r="G33" s="13">
        <v>0</v>
      </c>
      <c r="H33" s="13">
        <v>32500000000</v>
      </c>
      <c r="I33" s="13">
        <v>0</v>
      </c>
      <c r="J33" s="13">
        <v>25245891761.619999</v>
      </c>
      <c r="K33" s="13">
        <v>7254108238.3800001</v>
      </c>
      <c r="L33" s="13">
        <v>18167761127.82</v>
      </c>
      <c r="M33" s="13">
        <v>9303929475.2999992</v>
      </c>
      <c r="N33" s="13">
        <v>9303929475.2999992</v>
      </c>
      <c r="O33" s="13">
        <v>9303929475.2999992</v>
      </c>
      <c r="P33" s="7">
        <f t="shared" si="3"/>
        <v>0.55900803470215388</v>
      </c>
      <c r="Q33" s="7">
        <f t="shared" si="4"/>
        <v>0.2862747530861538</v>
      </c>
      <c r="R33" s="7">
        <f t="shared" si="5"/>
        <v>0.2862747530861538</v>
      </c>
    </row>
    <row r="34" spans="1:18" x14ac:dyDescent="0.25">
      <c r="A34" s="18" t="s">
        <v>67</v>
      </c>
      <c r="B34" s="19"/>
      <c r="C34" s="19"/>
      <c r="D34" s="19"/>
      <c r="E34" s="14">
        <f t="shared" ref="E34:O34" si="10">SUM(E26:E33)</f>
        <v>266987639124</v>
      </c>
      <c r="F34" s="14">
        <f t="shared" si="10"/>
        <v>0</v>
      </c>
      <c r="G34" s="14">
        <f t="shared" si="10"/>
        <v>0</v>
      </c>
      <c r="H34" s="14">
        <f t="shared" si="10"/>
        <v>266987639124</v>
      </c>
      <c r="I34" s="14">
        <f t="shared" si="10"/>
        <v>0</v>
      </c>
      <c r="J34" s="14">
        <f t="shared" si="10"/>
        <v>255832348780.16</v>
      </c>
      <c r="K34" s="14">
        <f t="shared" si="10"/>
        <v>11155290343.84</v>
      </c>
      <c r="L34" s="14">
        <f t="shared" si="10"/>
        <v>219788532979.35999</v>
      </c>
      <c r="M34" s="14">
        <f t="shared" si="10"/>
        <v>184637294474.83997</v>
      </c>
      <c r="N34" s="14">
        <f t="shared" si="10"/>
        <v>184637294474.83997</v>
      </c>
      <c r="O34" s="14">
        <f t="shared" si="10"/>
        <v>184637294474.83997</v>
      </c>
      <c r="P34" s="16">
        <f t="shared" si="3"/>
        <v>0.82321613727323606</v>
      </c>
      <c r="Q34" s="16">
        <f t="shared" si="4"/>
        <v>0.69155746341158075</v>
      </c>
      <c r="R34" s="16">
        <f t="shared" si="5"/>
        <v>0.69155746341158075</v>
      </c>
    </row>
  </sheetData>
  <mergeCells count="6">
    <mergeCell ref="A34:D34"/>
    <mergeCell ref="A2:R2"/>
    <mergeCell ref="A21:D21"/>
    <mergeCell ref="A25:D25"/>
    <mergeCell ref="A16:D16"/>
    <mergeCell ref="A14:D1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Rico</dc:creator>
  <cp:lastModifiedBy>Alejandro Becerra Merchán</cp:lastModifiedBy>
  <dcterms:created xsi:type="dcterms:W3CDTF">2025-09-09T17:48:34Z</dcterms:created>
  <dcterms:modified xsi:type="dcterms:W3CDTF">2025-12-22T16:54:51Z</dcterms:modified>
</cp:coreProperties>
</file>