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Gestión Financiera_17 Presupuesto\2024\EJECUCIONES PÁG WEB\10. Octubre 2024\"/>
    </mc:Choice>
  </mc:AlternateContent>
  <xr:revisionPtr revIDLastSave="0" documentId="13_ncr:1_{872092C7-659C-410F-A52A-9105B51E827F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JULIO 2024" sheetId="5" state="hidden" r:id="rId1"/>
    <sheet name="OCTUBRE 2024" sheetId="2" r:id="rId2"/>
  </sheets>
  <externalReferences>
    <externalReference r:id="rId3"/>
  </externalReferences>
  <definedNames>
    <definedName name="_xlnm._FilterDatabase" localSheetId="0" hidden="1">'JULIO 2024'!$A$4:$AA$4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2" l="1"/>
  <c r="R46" i="2"/>
  <c r="Q46" i="2"/>
  <c r="P46" i="2"/>
  <c r="R45" i="2"/>
  <c r="P45" i="2"/>
  <c r="R44" i="2"/>
  <c r="P44" i="2"/>
  <c r="R43" i="2"/>
  <c r="Q43" i="2"/>
  <c r="P43" i="2"/>
  <c r="R42" i="2"/>
  <c r="Q42" i="2"/>
  <c r="P42" i="2"/>
  <c r="R41" i="2"/>
  <c r="P41" i="2"/>
  <c r="R40" i="2"/>
  <c r="P40" i="2"/>
  <c r="R39" i="2"/>
  <c r="Q39" i="2"/>
  <c r="P39" i="2"/>
  <c r="R38" i="2"/>
  <c r="Q38" i="2"/>
  <c r="P38" i="2"/>
  <c r="R37" i="2"/>
  <c r="Q37" i="2"/>
  <c r="P37" i="2"/>
  <c r="R36" i="2"/>
  <c r="P36" i="2"/>
  <c r="R35" i="2"/>
  <c r="P35" i="2"/>
  <c r="R34" i="2"/>
  <c r="Q34" i="2"/>
  <c r="P34" i="2"/>
  <c r="R33" i="2"/>
  <c r="P33" i="2"/>
  <c r="R32" i="2"/>
  <c r="Q32" i="2"/>
  <c r="P32" i="2"/>
  <c r="R28" i="2"/>
  <c r="Q28" i="2"/>
  <c r="P28" i="2"/>
  <c r="R27" i="2"/>
  <c r="Q27" i="2"/>
  <c r="P27" i="2"/>
  <c r="R25" i="2"/>
  <c r="Q25" i="2"/>
  <c r="P25" i="2"/>
  <c r="R24" i="2"/>
  <c r="R23" i="2"/>
  <c r="Q23" i="2"/>
  <c r="P23" i="2"/>
  <c r="R22" i="2"/>
  <c r="Q22" i="2"/>
  <c r="P22" i="2"/>
  <c r="R19" i="2"/>
  <c r="Q19" i="2"/>
  <c r="P19" i="2"/>
  <c r="R17" i="2"/>
  <c r="Q17" i="2"/>
  <c r="P17" i="2"/>
  <c r="R16" i="2"/>
  <c r="Q16" i="2"/>
  <c r="P16" i="2"/>
  <c r="R15" i="2"/>
  <c r="Q15" i="2"/>
  <c r="K24" i="2" l="1"/>
  <c r="K23" i="2"/>
  <c r="K15" i="2"/>
  <c r="O20" i="2"/>
  <c r="R20" i="2" s="1"/>
  <c r="K46" i="2"/>
  <c r="K41" i="2"/>
  <c r="K30" i="2"/>
  <c r="K20" i="2"/>
  <c r="K16" i="2"/>
  <c r="E18" i="2"/>
  <c r="E10" i="2" s="1"/>
  <c r="F18" i="2"/>
  <c r="G18" i="2"/>
  <c r="H18" i="2"/>
  <c r="I18" i="2"/>
  <c r="I10" i="2" s="1"/>
  <c r="J18" i="2"/>
  <c r="M18" i="2"/>
  <c r="Q18" i="2" s="1"/>
  <c r="M20" i="2"/>
  <c r="Q20" i="2" s="1"/>
  <c r="N20" i="2"/>
  <c r="E20" i="2"/>
  <c r="F20" i="2"/>
  <c r="G20" i="2"/>
  <c r="H20" i="2"/>
  <c r="I20" i="2"/>
  <c r="K21" i="2"/>
  <c r="O26" i="2"/>
  <c r="R26" i="2" s="1"/>
  <c r="K22" i="2"/>
  <c r="P24" i="2"/>
  <c r="Q24" i="2"/>
  <c r="E26" i="2"/>
  <c r="F26" i="2"/>
  <c r="G26" i="2"/>
  <c r="H26" i="2"/>
  <c r="I26" i="2"/>
  <c r="N26" i="2"/>
  <c r="K29" i="2"/>
  <c r="L29" i="2"/>
  <c r="M29" i="2"/>
  <c r="Q29" i="2" s="1"/>
  <c r="N29" i="2"/>
  <c r="O29" i="2"/>
  <c r="R29" i="2" s="1"/>
  <c r="E30" i="2"/>
  <c r="F30" i="2"/>
  <c r="G30" i="2"/>
  <c r="H30" i="2"/>
  <c r="I30" i="2"/>
  <c r="E31" i="2"/>
  <c r="I31" i="2"/>
  <c r="K33" i="2"/>
  <c r="Q33" i="2"/>
  <c r="K34" i="2"/>
  <c r="K35" i="2"/>
  <c r="Q35" i="2"/>
  <c r="K36" i="2"/>
  <c r="Q36" i="2"/>
  <c r="K37" i="2"/>
  <c r="K39" i="2"/>
  <c r="K40" i="2"/>
  <c r="Q40" i="2"/>
  <c r="Q41" i="2"/>
  <c r="K42" i="2"/>
  <c r="K43" i="2"/>
  <c r="K44" i="2"/>
  <c r="Q44" i="2"/>
  <c r="K45" i="2"/>
  <c r="Q45" i="2"/>
  <c r="E47" i="2"/>
  <c r="E12" i="2" s="1"/>
  <c r="F47" i="2"/>
  <c r="F12" i="2" s="1"/>
  <c r="G47" i="2"/>
  <c r="G12" i="2" s="1"/>
  <c r="H47" i="2"/>
  <c r="H12" i="2" s="1"/>
  <c r="I47" i="2"/>
  <c r="I12" i="2" s="1"/>
  <c r="O47" i="2"/>
  <c r="R47" i="2" s="1"/>
  <c r="L30" i="2" l="1"/>
  <c r="P30" i="2" s="1"/>
  <c r="P29" i="2"/>
  <c r="M26" i="2"/>
  <c r="Q26" i="2" s="1"/>
  <c r="H31" i="2"/>
  <c r="F31" i="2"/>
  <c r="M47" i="2"/>
  <c r="O30" i="2"/>
  <c r="R30" i="2" s="1"/>
  <c r="G31" i="2"/>
  <c r="G10" i="2"/>
  <c r="G9" i="2" s="1"/>
  <c r="H10" i="2"/>
  <c r="H9" i="2" s="1"/>
  <c r="F10" i="2"/>
  <c r="F9" i="2" s="1"/>
  <c r="J26" i="2"/>
  <c r="K26" i="2"/>
  <c r="K18" i="2"/>
  <c r="L26" i="2"/>
  <c r="P26" i="2" s="1"/>
  <c r="M30" i="2"/>
  <c r="Q30" i="2" s="1"/>
  <c r="N30" i="2"/>
  <c r="N47" i="2"/>
  <c r="N12" i="2" s="1"/>
  <c r="O18" i="2"/>
  <c r="R18" i="2" s="1"/>
  <c r="N18" i="2"/>
  <c r="L47" i="2"/>
  <c r="P47" i="2" s="1"/>
  <c r="L20" i="2"/>
  <c r="P20" i="2" s="1"/>
  <c r="L18" i="2"/>
  <c r="P18" i="2" s="1"/>
  <c r="J47" i="2"/>
  <c r="J12" i="2" s="1"/>
  <c r="K47" i="2"/>
  <c r="K12" i="2" s="1"/>
  <c r="J30" i="2"/>
  <c r="J20" i="2"/>
  <c r="I9" i="2"/>
  <c r="E9" i="2"/>
  <c r="O12" i="2"/>
  <c r="R12" i="2" s="1"/>
  <c r="M12" i="2" l="1"/>
  <c r="Q12" i="2" s="1"/>
  <c r="Q47" i="2"/>
  <c r="O10" i="2"/>
  <c r="R10" i="2" s="1"/>
  <c r="O31" i="2"/>
  <c r="R31" i="2" s="1"/>
  <c r="J31" i="2"/>
  <c r="M10" i="2"/>
  <c r="Q10" i="2" s="1"/>
  <c r="M31" i="2"/>
  <c r="Q31" i="2" s="1"/>
  <c r="K10" i="2"/>
  <c r="K9" i="2" s="1"/>
  <c r="J10" i="2"/>
  <c r="J9" i="2" s="1"/>
  <c r="K31" i="2"/>
  <c r="N31" i="2"/>
  <c r="N10" i="2"/>
  <c r="N9" i="2" s="1"/>
  <c r="L12" i="2"/>
  <c r="P12" i="2" s="1"/>
  <c r="L10" i="2"/>
  <c r="P10" i="2" s="1"/>
  <c r="L31" i="2"/>
  <c r="P31" i="2" s="1"/>
  <c r="O9" i="2"/>
  <c r="R9" i="2" s="1"/>
  <c r="M9" i="2" l="1"/>
  <c r="Q9" i="2" s="1"/>
  <c r="L9" i="2"/>
  <c r="P9" i="2" s="1"/>
</calcChain>
</file>

<file path=xl/sharedStrings.xml><?xml version="1.0" encoding="utf-8"?>
<sst xmlns="http://schemas.openxmlformats.org/spreadsheetml/2006/main" count="633" uniqueCount="142">
  <si>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</si>
  <si>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</si>
  <si>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</si>
  <si>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</si>
  <si>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</si>
  <si>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</si>
  <si>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</si>
  <si>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</si>
  <si>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</si>
  <si>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</si>
  <si>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</si>
  <si>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</si>
  <si>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</si>
  <si>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</si>
  <si>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</si>
  <si>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</si>
  <si>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</si>
  <si>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</si>
  <si>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</si>
  <si>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</si>
  <si>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</si>
  <si>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</si>
  <si>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</si>
  <si>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</si>
  <si>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</si>
  <si>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</si>
  <si>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</si>
  <si>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</si>
  <si>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</si>
  <si>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</si>
  <si>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</si>
  <si>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</si>
  <si>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</si>
  <si>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MINISTERIO DE CIENCIA, TECNOLOGIA E INNOVACION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</si>
  <si>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</si>
  <si>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</si>
  <si>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</si>
  <si>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</si>
  <si>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</si>
  <si>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</si>
  <si>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</si>
  <si>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</si>
  <si>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</si>
  <si>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</si>
  <si>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</si>
  <si>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</si>
  <si>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</si>
  <si>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</si>
  <si>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</si>
  <si>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A-03-03-01-999</t>
  </si>
  <si>
    <t>999</t>
  </si>
  <si>
    <t>OTRAS TRANSFERENCIAS - DISTRIBUCIÓN PREVIO CONCEPTO DGPPN</t>
  </si>
  <si>
    <t>A-03-04-02-012</t>
  </si>
  <si>
    <t>04</t>
  </si>
  <si>
    <t>012</t>
  </si>
  <si>
    <t>INCAPACIDADES Y LICENCIAS DE MATERNIDAD Y PATERNIDAD (NO DE PENSIONES)</t>
  </si>
  <si>
    <t>A-03-06-01-008</t>
  </si>
  <si>
    <t>06</t>
  </si>
  <si>
    <t>008</t>
  </si>
  <si>
    <t>CENTRO INTERNACIONAL DE FÍSICA (DECRETO 267 DE 1984)</t>
  </si>
  <si>
    <t>A-03-06-01-009</t>
  </si>
  <si>
    <t>009</t>
  </si>
  <si>
    <t>CENTRO INTERNACIONAL DE INVESTIGACIONES MÉDICAS - CIDEIM (DECRETO 578 DE 1990)</t>
  </si>
  <si>
    <t>A-03-10</t>
  </si>
  <si>
    <t>SENTENCIAS Y CONCILIACIONES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</si>
  <si>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</si>
  <si>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</si>
  <si>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</si>
  <si>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</si>
  <si>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</si>
  <si>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</si>
  <si>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</si>
  <si>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</si>
  <si>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</si>
  <si>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C-3902-1000-6-40402D</t>
  </si>
  <si>
    <t>C</t>
  </si>
  <si>
    <t>3902</t>
  </si>
  <si>
    <t>1000</t>
  </si>
  <si>
    <t>6</t>
  </si>
  <si>
    <t>40402D</t>
  </si>
  <si>
    <t>4. TRANSFORMACIÓN PRODUCTIVA, INTERNACIONALIZACIÓN Y ACCIÓN CLÍMATICA / D. DESARROLLO CIENTÍFICO Y FORTALECIMIENTO DEL TALENTO EN TECNOLOGÍAS CONVERGENTES</t>
  </si>
  <si>
    <t>C-3903-1000-7-10101B</t>
  </si>
  <si>
    <t>3903</t>
  </si>
  <si>
    <t>7</t>
  </si>
  <si>
    <t>10101B</t>
  </si>
  <si>
    <t>1. ORDENAMIENTO DEL TERRITORIO ALREDEDOR DEL AGUA Y JUSTICIA AMBIENTAL / B. DEMOCRATIZACIÓN DEL CONOCIMIENTO, LA INFORMACIÓN AMBIENTAL Y DE RIESGO DE DESASTRES</t>
  </si>
  <si>
    <t>C-3903-1000-7-30101C</t>
  </si>
  <si>
    <t>30101C</t>
  </si>
  <si>
    <t>3. DERECHO HUMANO A LA ALIMENTACIÓN / C. SISTEMAS TERRITORIALES DE INNOVACIÓN, FORTALECIMIENTO DEL SISTEMA NACIONAL DE INNOVACIÓN AGROPECUARIA (SNIA) Y MISIÓN DE INVESTIGACIÓN E INNOVACIÓN</t>
  </si>
  <si>
    <t>C-3903-1000-7-40301C</t>
  </si>
  <si>
    <t>40301C</t>
  </si>
  <si>
    <t>4. TRANSFORMACIÓN PRODUCTIVA, INTERNACIONALIZACIÓN Y ACCIÓN CLÍMATICA / C. CIERRE DE BRECHAS ENERGÉTICAS</t>
  </si>
  <si>
    <t>C-3903-1000-7-40402A</t>
  </si>
  <si>
    <t>40402A</t>
  </si>
  <si>
    <t>4. TRANSFORMACIÓN PRODUCTIVA, INTERNACIONALIZACIÓN Y ACCIÓN CLÍMATICA / A. CONCURRENCIA DE RECURSOS ALREDEDOR DE INVERSIONES ESTRATÉGICAS EN CIENCIA, TECNOLOGÍA E INNOVACIÓN (CTI)</t>
  </si>
  <si>
    <t>C-3903-1000-7-52104B</t>
  </si>
  <si>
    <t>52104B</t>
  </si>
  <si>
    <t>5. CONVERGENCIA REGIONAL / B. INSERCIÓN DE LAS REGIONES EN CADENAS GLOBALES DE VALOR</t>
  </si>
  <si>
    <t>C-3905-1000-1-30101C</t>
  </si>
  <si>
    <t>3905</t>
  </si>
  <si>
    <t>1</t>
  </si>
  <si>
    <t>C-3906-1000-1-40402D</t>
  </si>
  <si>
    <t>3906</t>
  </si>
  <si>
    <t>C-3906-1000-2-10101B</t>
  </si>
  <si>
    <t>2</t>
  </si>
  <si>
    <t>C-3906-1000-2-20201F</t>
  </si>
  <si>
    <t>20201F</t>
  </si>
  <si>
    <t>16</t>
  </si>
  <si>
    <t>2. SEGURIDAD HUMANA Y JUSTICIA SOCIAL / F. FORTALECIMIENTO DE LA POLÍTICA DE CIENCIA, TECNOLOGÍA E INNOVACIÓN EN SALUD</t>
  </si>
  <si>
    <t>C-3906-1000-2-30101C</t>
  </si>
  <si>
    <t>C-3906-1000-2-40301C</t>
  </si>
  <si>
    <t>C-3906-1000-2-40402C</t>
  </si>
  <si>
    <t>40402C</t>
  </si>
  <si>
    <t>4. TRANSFORMACIÓN PRODUCTIVA, INTERNACIONALIZACIÓN Y ACCIÓN CLÍMATICA / C. MARCO REGULATORIO PARA INVESTIGAR E INNOVAR</t>
  </si>
  <si>
    <t>C-3906-1000-2-52104A</t>
  </si>
  <si>
    <t>52104A</t>
  </si>
  <si>
    <t>5. CONVERGENCIA REGIONAL / A. TRANSFORMACIÓN PRODUCTIVA DE LAS REGIONES</t>
  </si>
  <si>
    <t>C-3999-1000-1-53105B</t>
  </si>
  <si>
    <t>3999</t>
  </si>
  <si>
    <t>53105B</t>
  </si>
  <si>
    <t>5. CONVERGENCIA REGIONAL / B. ENTIDADES PÚBLICAS TERRITORIALES Y NACIONALES FORTALECIDAS</t>
  </si>
  <si>
    <t>TOTAL GASTOS DE INVERSIÓN</t>
  </si>
  <si>
    <t>TOTAL GASTOS DE FUNCIONAMIENTO</t>
  </si>
  <si>
    <t>TOTAL GASTOS POR TRIBUTOS, MULTAS, SANCIONES E INTERESES DE MORA</t>
  </si>
  <si>
    <t>TOTAL TRANSFERENCIAS CORRIENTES</t>
  </si>
  <si>
    <t>TOTAL ADQ BIENES Y SERVICIOS</t>
  </si>
  <si>
    <t>TOTAL GASTOS DE PERSONAL</t>
  </si>
  <si>
    <t>%
PAGOS</t>
  </si>
  <si>
    <t>%
OBLI</t>
  </si>
  <si>
    <t>%
COMP</t>
  </si>
  <si>
    <t>GASTOS DE INVERSIÓN</t>
  </si>
  <si>
    <t xml:space="preserve">SERVICIO DE LA DEUDA </t>
  </si>
  <si>
    <t>B</t>
  </si>
  <si>
    <t>GASTOS DE FUNCIONAMIENTO</t>
  </si>
  <si>
    <t>TOTAL PRESUPUESTO</t>
  </si>
  <si>
    <t>A+B+C</t>
  </si>
  <si>
    <t>CIFRAS EN PESOS</t>
  </si>
  <si>
    <t>SECCIÓN: 390101</t>
  </si>
  <si>
    <t>VIGENCIA 2024</t>
  </si>
  <si>
    <t xml:space="preserve">MINISTERIO DE CIENCIA, TECNOLOGIA E INNOVACIÓN </t>
  </si>
  <si>
    <t>Enero-Julio</t>
  </si>
  <si>
    <t>EJECUCION ACUMULADA PRESUPUESTO DE GASTOS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</si>
</sst>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8"/>
      <color theme="0"/>
      <name val="Times New Roman"/>
      <family val="1"/>
    </font>
    <font>
      <b/>
      <sz val="9"/>
      <color theme="0"/>
      <name val="Times New Roman"/>
      <family val="1"/>
    </font>
    <font>
      <b/>
      <sz val="9"/>
      <color theme="1"/>
      <name val="Times New Roman"/>
      <family val="1"/>
    </font>
    <font>
      <sz val="9"/>
      <color theme="0"/>
      <name val="Times New Roman"/>
      <family val="1"/>
    </font>
    <font>
      <sz val="10"/>
      <color theme="1" tint="4.9989318521683403E-2"/>
      <name val="Arial Narrow"/>
      <family val="2"/>
    </font>
    <font>
      <b/>
      <sz val="10"/>
      <color theme="1" tint="4.9989318521683403E-2"/>
      <name val="Arial Narrow"/>
      <family val="2"/>
    </font>
    <font>
      <b/>
      <sz val="10"/>
      <color theme="1" tint="4.9989318521683403E-2"/>
      <name val="Times New Roman"/>
      <family val="1"/>
    </font>
    <font>
      <sz val="11"/>
      <color theme="1" tint="4.9989318521683403E-2"/>
      <name val="Arial Narrow"/>
      <family val="2"/>
    </font>
    <font>
      <b/>
      <sz val="11"/>
      <color theme="1" tint="4.9989318521683403E-2"/>
      <name val="Times New Roman"/>
      <family val="1"/>
    </font>
    <font>
      <b/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2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0" fontId="1" fillId="0" borderId="0" xfId="3" applyNumberFormat="1" applyFont="1" applyAlignment="1"/>
    <xf numFmtId="0" fontId="5" fillId="2" borderId="0" xfId="0" applyFont="1" applyFill="1"/>
    <xf numFmtId="10" fontId="6" fillId="3" borderId="1" xfId="3" applyNumberFormat="1" applyFont="1" applyFill="1" applyBorder="1" applyAlignment="1">
      <alignment horizontal="right" vertical="center" readingOrder="1"/>
    </xf>
    <xf numFmtId="44" fontId="6" fillId="3" borderId="1" xfId="2" applyFont="1" applyFill="1" applyBorder="1" applyAlignment="1">
      <alignment horizontal="right" vertical="center" readingOrder="1"/>
    </xf>
    <xf numFmtId="0" fontId="6" fillId="3" borderId="1" xfId="0" applyFont="1" applyFill="1" applyBorder="1" applyAlignment="1">
      <alignment horizontal="left" vertical="center" readingOrder="1"/>
    </xf>
    <xf numFmtId="0" fontId="6" fillId="3" borderId="1" xfId="0" applyFont="1" applyFill="1" applyBorder="1" applyAlignment="1">
      <alignment vertical="center" readingOrder="1"/>
    </xf>
    <xf numFmtId="0" fontId="6" fillId="3" borderId="1" xfId="0" applyFont="1" applyFill="1" applyBorder="1" applyAlignment="1">
      <alignment horizontal="left" vertical="center" wrapText="1" readingOrder="1"/>
    </xf>
    <xf numFmtId="0" fontId="6" fillId="3" borderId="1" xfId="0" applyFont="1" applyFill="1" applyBorder="1" applyAlignment="1">
      <alignment horizontal="center" vertical="center" readingOrder="1"/>
    </xf>
    <xf numFmtId="44" fontId="3" fillId="0" borderId="1" xfId="2" applyFont="1" applyBorder="1" applyAlignment="1">
      <alignment horizontal="right" vertical="center" readingOrder="1"/>
    </xf>
    <xf numFmtId="0" fontId="3" fillId="0" borderId="1" xfId="0" applyFont="1" applyBorder="1" applyAlignment="1">
      <alignment vertical="center" readingOrder="1"/>
    </xf>
    <xf numFmtId="0" fontId="3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left" vertical="center" readingOrder="1"/>
    </xf>
    <xf numFmtId="10" fontId="2" fillId="0" borderId="1" xfId="3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1" fillId="2" borderId="0" xfId="0" applyFont="1" applyFill="1"/>
    <xf numFmtId="10" fontId="8" fillId="4" borderId="1" xfId="3" applyNumberFormat="1" applyFont="1" applyFill="1" applyBorder="1" applyAlignment="1">
      <alignment horizontal="center" vertical="center" readingOrder="1"/>
    </xf>
    <xf numFmtId="43" fontId="7" fillId="3" borderId="1" xfId="1" applyFont="1" applyFill="1" applyBorder="1" applyAlignment="1">
      <alignment horizontal="center" vertical="center" wrapText="1" readingOrder="1"/>
    </xf>
    <xf numFmtId="43" fontId="7" fillId="3" borderId="1" xfId="1" applyFont="1" applyFill="1" applyBorder="1" applyAlignment="1">
      <alignment horizontal="left" vertical="center" readingOrder="1"/>
    </xf>
    <xf numFmtId="43" fontId="7" fillId="3" borderId="1" xfId="1" applyFont="1" applyFill="1" applyBorder="1" applyAlignment="1">
      <alignment horizontal="center" vertical="center" readingOrder="1"/>
    </xf>
    <xf numFmtId="0" fontId="9" fillId="3" borderId="1" xfId="0" applyFont="1" applyFill="1" applyBorder="1" applyAlignment="1">
      <alignment horizontal="left" vertical="center" wrapText="1" readingOrder="1"/>
    </xf>
    <xf numFmtId="0" fontId="7" fillId="3" borderId="1" xfId="0" applyFont="1" applyFill="1" applyBorder="1" applyAlignment="1">
      <alignment horizontal="left" vertical="center" readingOrder="1"/>
    </xf>
    <xf numFmtId="43" fontId="2" fillId="0" borderId="1" xfId="1" applyFont="1" applyBorder="1" applyAlignment="1">
      <alignment horizontal="center" vertical="center" readingOrder="1"/>
    </xf>
    <xf numFmtId="43" fontId="2" fillId="0" borderId="1" xfId="1" applyFont="1" applyBorder="1" applyAlignment="1">
      <alignment horizontal="center" vertical="center" wrapText="1" readingOrder="1"/>
    </xf>
    <xf numFmtId="0" fontId="10" fillId="0" borderId="0" xfId="0" applyFont="1"/>
    <xf numFmtId="0" fontId="13" fillId="0" borderId="0" xfId="0" applyFont="1"/>
    <xf numFmtId="0" fontId="15" fillId="0" borderId="1" xfId="0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43" fontId="1" fillId="0" borderId="0" xfId="0" applyNumberFormat="1" applyFont="1"/>
    <xf numFmtId="0" fontId="11" fillId="0" borderId="5" xfId="0" applyFont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readingOrder="1"/>
    </xf>
    <xf numFmtId="0" fontId="7" fillId="2" borderId="3" xfId="0" applyFont="1" applyFill="1" applyBorder="1" applyAlignment="1">
      <alignment horizontal="center" vertical="center" readingOrder="1"/>
    </xf>
    <xf numFmtId="0" fontId="7" fillId="2" borderId="2" xfId="0" applyFont="1" applyFill="1" applyBorder="1" applyAlignment="1">
      <alignment horizontal="center" vertical="center" readingOrder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412936</xdr:colOff>
      <xdr:row>0</xdr:row>
      <xdr:rowOff>193861</xdr:rowOff>
    </xdr:from>
    <xdr:ext cx="2619937" cy="637615"/>
    <xdr:pic>
      <xdr:nvPicPr>
        <xdr:cNvPr id="2" name="Imagen 1">
          <a:extLst>
            <a:ext uri="{FF2B5EF4-FFF2-40B4-BE49-F238E27FC236}">
              <a16:creationId xmlns:a16="http://schemas.microsoft.com/office/drawing/2014/main" id="{0B3433B3-0104-430C-AA7A-16459473573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" r="65345" b="-5741"/>
        <a:stretch/>
      </xdr:blipFill>
      <xdr:spPr>
        <a:xfrm>
          <a:off x="412936" y="181161"/>
          <a:ext cx="2619937" cy="637615"/>
        </a:xfrm>
        <a:prstGeom prst="rect">
          <a:avLst/>
        </a:prstGeom>
        <a:noFill/>
        <a:ln>
          <a:noFill/>
          <a:prstDash/>
        </a:ln>
      </xdr:spPr>
    </xdr:pic>
    <xdr:clientData/>
  </xdr:oneCellAnchor>
  <xdr:oneCellAnchor>
    <xdr:from>
      <xdr:col>14</xdr:col>
      <xdr:colOff>676275</xdr:colOff>
      <xdr:row>1</xdr:row>
      <xdr:rowOff>38661</xdr:rowOff>
    </xdr:from>
    <xdr:ext cx="2090872" cy="693593"/>
    <xdr:pic>
      <xdr:nvPicPr>
        <xdr:cNvPr id="3" name="Imagen 2">
          <a:extLst>
            <a:ext uri="{FF2B5EF4-FFF2-40B4-BE49-F238E27FC236}">
              <a16:creationId xmlns:a16="http://schemas.microsoft.com/office/drawing/2014/main" id="{DFAD284F-3C68-4CFC-9859-616B2B70F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7675" y="222811"/>
          <a:ext cx="2090872" cy="69359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Unidades%20compartidas\Gesti&#243;n%20Financiera_17%20Presupuesto\2024\EJECUCIONES%20P&#193;G%20WEB\2.%20Febrero%202024\1.%20Ejecuci&#243;n%20Pptal%20Gastos%20Febrero%202024.xlsx" TargetMode="External"/><Relationship Id="rId1" Type="http://schemas.openxmlformats.org/officeDocument/2006/relationships/externalLinkPath" Target="/Unidades%20compartidas/Gesti&#243;n%20Financiera_17%20Presupuesto/2024/EJECUCIONES%20P&#193;G%20WEB/2.%20Febrero%202024/1.%20Ejecuci&#243;n%20Pptal%20Gastos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RERO"/>
      <sheetName val="FEBRERO 2024"/>
      <sheetName val="Hoja2"/>
    </sheetNames>
    <sheetDataSet>
      <sheetData sheetId="0">
        <row r="16">
          <cell r="X16">
            <v>0</v>
          </cell>
          <cell r="Y16">
            <v>0</v>
          </cell>
          <cell r="Z16">
            <v>0</v>
          </cell>
          <cell r="AA16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F3426-A9AB-41F1-830A-85B4F1824F67}">
  <dimension ref="A1:AA34"/>
  <sheetViews>
    <sheetView showGridLines="0" topLeftCell="S1" workbookViewId="0">
      <pane ySplit="4" topLeftCell="A30" activePane="bottomLeft" state="frozen"/>
      <selection pane="bottomLeft" activeCell="AA32" sqref="AA32"/>
    </sheetView>
  </sheetViews>
  <sheetFormatPr baseColWidth="10" defaultRowHeight="15" x14ac:dyDescent="0.25"/>
  <cols>
    <col min="1" max="1" width="13.42578125" customWidth="1"/>
    <col min="2" max="2" width="26.85546875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.140625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29" t="s">
        <v>1</v>
      </c>
      <c r="D1" s="29" t="s">
        <v>1</v>
      </c>
      <c r="E1" s="29" t="s">
        <v>1</v>
      </c>
      <c r="F1" s="29" t="s">
        <v>1</v>
      </c>
      <c r="G1" s="29" t="s">
        <v>1</v>
      </c>
      <c r="H1" s="29" t="s">
        <v>1</v>
      </c>
      <c r="I1" s="29" t="s">
        <v>1</v>
      </c>
      <c r="J1" s="29" t="s">
        <v>1</v>
      </c>
      <c r="K1" s="29" t="s">
        <v>1</v>
      </c>
      <c r="L1" s="29" t="s">
        <v>1</v>
      </c>
      <c r="M1" s="29" t="s">
        <v>1</v>
      </c>
      <c r="N1" s="29" t="s">
        <v>1</v>
      </c>
      <c r="O1" s="29" t="s">
        <v>1</v>
      </c>
      <c r="P1" s="29" t="s">
        <v>1</v>
      </c>
      <c r="Q1" s="29" t="s">
        <v>1</v>
      </c>
      <c r="R1" s="29" t="s">
        <v>1</v>
      </c>
      <c r="S1" s="29" t="s">
        <v>1</v>
      </c>
      <c r="T1" s="29" t="s">
        <v>1</v>
      </c>
      <c r="U1" s="29" t="s">
        <v>1</v>
      </c>
      <c r="V1" s="29" t="s">
        <v>1</v>
      </c>
      <c r="W1" s="29" t="s">
        <v>1</v>
      </c>
      <c r="X1" s="29" t="s">
        <v>1</v>
      </c>
      <c r="Y1" s="29" t="s">
        <v>1</v>
      </c>
      <c r="Z1" s="29" t="s">
        <v>1</v>
      </c>
      <c r="AA1" s="29" t="s">
        <v>1</v>
      </c>
    </row>
    <row r="2" spans="1:27" x14ac:dyDescent="0.25">
      <c r="A2" s="1" t="s">
        <v>2</v>
      </c>
      <c r="B2" s="1" t="s">
        <v>3</v>
      </c>
      <c r="C2" s="29" t="s">
        <v>1</v>
      </c>
      <c r="D2" s="29" t="s">
        <v>1</v>
      </c>
      <c r="E2" s="29" t="s">
        <v>1</v>
      </c>
      <c r="F2" s="29" t="s">
        <v>1</v>
      </c>
      <c r="G2" s="29" t="s">
        <v>1</v>
      </c>
      <c r="H2" s="29" t="s">
        <v>1</v>
      </c>
      <c r="I2" s="29" t="s">
        <v>1</v>
      </c>
      <c r="J2" s="29" t="s">
        <v>1</v>
      </c>
      <c r="K2" s="29" t="s">
        <v>1</v>
      </c>
      <c r="L2" s="29" t="s">
        <v>1</v>
      </c>
      <c r="M2" s="29" t="s">
        <v>1</v>
      </c>
      <c r="N2" s="29" t="s">
        <v>1</v>
      </c>
      <c r="O2" s="29" t="s">
        <v>1</v>
      </c>
      <c r="P2" s="29" t="s">
        <v>1</v>
      </c>
      <c r="Q2" s="29" t="s">
        <v>1</v>
      </c>
      <c r="R2" s="29" t="s">
        <v>1</v>
      </c>
      <c r="S2" s="29" t="s">
        <v>1</v>
      </c>
      <c r="T2" s="29" t="s">
        <v>1</v>
      </c>
      <c r="U2" s="29" t="s">
        <v>1</v>
      </c>
      <c r="V2" s="29" t="s">
        <v>1</v>
      </c>
      <c r="W2" s="29" t="s">
        <v>1</v>
      </c>
      <c r="X2" s="29" t="s">
        <v>1</v>
      </c>
      <c r="Y2" s="29" t="s">
        <v>1</v>
      </c>
      <c r="Z2" s="29" t="s">
        <v>1</v>
      </c>
      <c r="AA2" s="29" t="s">
        <v>1</v>
      </c>
    </row>
    <row r="3" spans="1:27" x14ac:dyDescent="0.25">
      <c r="A3" s="1" t="s">
        <v>4</v>
      </c>
      <c r="B3" s="1" t="s">
        <v>140</v>
      </c>
      <c r="C3" s="29" t="s">
        <v>1</v>
      </c>
      <c r="D3" s="29" t="s">
        <v>1</v>
      </c>
      <c r="E3" s="29" t="s">
        <v>1</v>
      </c>
      <c r="F3" s="29" t="s">
        <v>1</v>
      </c>
      <c r="G3" s="29" t="s">
        <v>1</v>
      </c>
      <c r="H3" s="29" t="s">
        <v>1</v>
      </c>
      <c r="I3" s="29" t="s">
        <v>1</v>
      </c>
      <c r="J3" s="29" t="s">
        <v>1</v>
      </c>
      <c r="K3" s="29" t="s">
        <v>1</v>
      </c>
      <c r="L3" s="29" t="s">
        <v>1</v>
      </c>
      <c r="M3" s="29" t="s">
        <v>1</v>
      </c>
      <c r="N3" s="29" t="s">
        <v>1</v>
      </c>
      <c r="O3" s="29" t="s">
        <v>1</v>
      </c>
      <c r="P3" s="29" t="s">
        <v>1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  <c r="Y3" s="29" t="s">
        <v>1</v>
      </c>
      <c r="Z3" s="29" t="s">
        <v>1</v>
      </c>
      <c r="AA3" s="29" t="s">
        <v>1</v>
      </c>
    </row>
    <row r="4" spans="1:27" ht="24" x14ac:dyDescent="0.2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33.75" x14ac:dyDescent="0.25">
      <c r="A5" s="30" t="s">
        <v>32</v>
      </c>
      <c r="B5" s="2" t="s">
        <v>33</v>
      </c>
      <c r="C5" s="31" t="s">
        <v>34</v>
      </c>
      <c r="D5" s="30" t="s">
        <v>35</v>
      </c>
      <c r="E5" s="30" t="s">
        <v>36</v>
      </c>
      <c r="F5" s="30" t="s">
        <v>36</v>
      </c>
      <c r="G5" s="30" t="s">
        <v>36</v>
      </c>
      <c r="H5" s="30"/>
      <c r="I5" s="30"/>
      <c r="J5" s="30"/>
      <c r="K5" s="30"/>
      <c r="L5" s="30"/>
      <c r="M5" s="30" t="s">
        <v>37</v>
      </c>
      <c r="N5" s="30" t="s">
        <v>38</v>
      </c>
      <c r="O5" s="30" t="s">
        <v>39</v>
      </c>
      <c r="P5" s="2" t="s">
        <v>40</v>
      </c>
      <c r="Q5" s="32">
        <v>12362135000</v>
      </c>
      <c r="R5" s="32">
        <v>0</v>
      </c>
      <c r="S5" s="32">
        <v>0</v>
      </c>
      <c r="T5" s="32">
        <v>12362135000</v>
      </c>
      <c r="U5" s="32">
        <v>0</v>
      </c>
      <c r="V5" s="32">
        <v>12362135000</v>
      </c>
      <c r="W5" s="32">
        <v>0</v>
      </c>
      <c r="X5" s="32">
        <v>5956830409</v>
      </c>
      <c r="Y5" s="32">
        <v>5955692452</v>
      </c>
      <c r="Z5" s="32">
        <v>5955692452</v>
      </c>
      <c r="AA5" s="32">
        <v>5939808675</v>
      </c>
    </row>
    <row r="6" spans="1:27" ht="33.75" x14ac:dyDescent="0.25">
      <c r="A6" s="30" t="s">
        <v>32</v>
      </c>
      <c r="B6" s="2" t="s">
        <v>33</v>
      </c>
      <c r="C6" s="31" t="s">
        <v>41</v>
      </c>
      <c r="D6" s="30" t="s">
        <v>35</v>
      </c>
      <c r="E6" s="30" t="s">
        <v>36</v>
      </c>
      <c r="F6" s="30" t="s">
        <v>36</v>
      </c>
      <c r="G6" s="30" t="s">
        <v>42</v>
      </c>
      <c r="H6" s="30"/>
      <c r="I6" s="30"/>
      <c r="J6" s="30"/>
      <c r="K6" s="30"/>
      <c r="L6" s="30"/>
      <c r="M6" s="30" t="s">
        <v>37</v>
      </c>
      <c r="N6" s="30" t="s">
        <v>38</v>
      </c>
      <c r="O6" s="30" t="s">
        <v>39</v>
      </c>
      <c r="P6" s="2" t="s">
        <v>43</v>
      </c>
      <c r="Q6" s="32">
        <v>4355792000</v>
      </c>
      <c r="R6" s="32">
        <v>0</v>
      </c>
      <c r="S6" s="32">
        <v>0</v>
      </c>
      <c r="T6" s="32">
        <v>4355792000</v>
      </c>
      <c r="U6" s="32">
        <v>0</v>
      </c>
      <c r="V6" s="32">
        <v>4355792000</v>
      </c>
      <c r="W6" s="32">
        <v>0</v>
      </c>
      <c r="X6" s="32">
        <v>1800225618</v>
      </c>
      <c r="Y6" s="32">
        <v>1800225618</v>
      </c>
      <c r="Z6" s="32">
        <v>1800225618</v>
      </c>
      <c r="AA6" s="32">
        <v>1800225618</v>
      </c>
    </row>
    <row r="7" spans="1:27" ht="33.75" x14ac:dyDescent="0.25">
      <c r="A7" s="30" t="s">
        <v>32</v>
      </c>
      <c r="B7" s="2" t="s">
        <v>33</v>
      </c>
      <c r="C7" s="31" t="s">
        <v>44</v>
      </c>
      <c r="D7" s="30" t="s">
        <v>35</v>
      </c>
      <c r="E7" s="30" t="s">
        <v>36</v>
      </c>
      <c r="F7" s="30" t="s">
        <v>36</v>
      </c>
      <c r="G7" s="30" t="s">
        <v>45</v>
      </c>
      <c r="H7" s="30"/>
      <c r="I7" s="30"/>
      <c r="J7" s="30"/>
      <c r="K7" s="30"/>
      <c r="L7" s="30"/>
      <c r="M7" s="30" t="s">
        <v>37</v>
      </c>
      <c r="N7" s="30" t="s">
        <v>38</v>
      </c>
      <c r="O7" s="30" t="s">
        <v>39</v>
      </c>
      <c r="P7" s="2" t="s">
        <v>46</v>
      </c>
      <c r="Q7" s="32">
        <v>2077851000</v>
      </c>
      <c r="R7" s="32">
        <v>0</v>
      </c>
      <c r="S7" s="32">
        <v>0</v>
      </c>
      <c r="T7" s="32">
        <v>2077851000</v>
      </c>
      <c r="U7" s="32">
        <v>0</v>
      </c>
      <c r="V7" s="32">
        <v>2077851000</v>
      </c>
      <c r="W7" s="32">
        <v>0</v>
      </c>
      <c r="X7" s="32">
        <v>1231206186</v>
      </c>
      <c r="Y7" s="32">
        <v>1231206186</v>
      </c>
      <c r="Z7" s="32">
        <v>1231206186</v>
      </c>
      <c r="AA7" s="32">
        <v>1222355569</v>
      </c>
    </row>
    <row r="8" spans="1:27" ht="33.75" x14ac:dyDescent="0.25">
      <c r="A8" s="30" t="s">
        <v>32</v>
      </c>
      <c r="B8" s="2" t="s">
        <v>33</v>
      </c>
      <c r="C8" s="31" t="s">
        <v>47</v>
      </c>
      <c r="D8" s="30" t="s">
        <v>35</v>
      </c>
      <c r="E8" s="30" t="s">
        <v>42</v>
      </c>
      <c r="F8" s="30"/>
      <c r="G8" s="30"/>
      <c r="H8" s="30"/>
      <c r="I8" s="30"/>
      <c r="J8" s="30"/>
      <c r="K8" s="30"/>
      <c r="L8" s="30"/>
      <c r="M8" s="30" t="s">
        <v>37</v>
      </c>
      <c r="N8" s="30" t="s">
        <v>38</v>
      </c>
      <c r="O8" s="30" t="s">
        <v>39</v>
      </c>
      <c r="P8" s="2" t="s">
        <v>48</v>
      </c>
      <c r="Q8" s="32">
        <v>9714150000</v>
      </c>
      <c r="R8" s="32">
        <v>0</v>
      </c>
      <c r="S8" s="32">
        <v>0</v>
      </c>
      <c r="T8" s="32">
        <v>9714150000</v>
      </c>
      <c r="U8" s="32">
        <v>0</v>
      </c>
      <c r="V8" s="32">
        <v>9657605396</v>
      </c>
      <c r="W8" s="32">
        <v>56544604</v>
      </c>
      <c r="X8" s="32">
        <v>6421917565.6899996</v>
      </c>
      <c r="Y8" s="32">
        <v>3359882030.7199998</v>
      </c>
      <c r="Z8" s="32">
        <v>3359882030.7199998</v>
      </c>
      <c r="AA8" s="32">
        <v>3359882030.7199998</v>
      </c>
    </row>
    <row r="9" spans="1:27" ht="33.75" x14ac:dyDescent="0.25">
      <c r="A9" s="30" t="s">
        <v>32</v>
      </c>
      <c r="B9" s="2" t="s">
        <v>33</v>
      </c>
      <c r="C9" s="31" t="s">
        <v>49</v>
      </c>
      <c r="D9" s="30" t="s">
        <v>35</v>
      </c>
      <c r="E9" s="30" t="s">
        <v>45</v>
      </c>
      <c r="F9" s="30" t="s">
        <v>45</v>
      </c>
      <c r="G9" s="30" t="s">
        <v>36</v>
      </c>
      <c r="H9" s="30" t="s">
        <v>50</v>
      </c>
      <c r="I9" s="30"/>
      <c r="J9" s="30"/>
      <c r="K9" s="30"/>
      <c r="L9" s="30"/>
      <c r="M9" s="30" t="s">
        <v>37</v>
      </c>
      <c r="N9" s="30" t="s">
        <v>38</v>
      </c>
      <c r="O9" s="30" t="s">
        <v>39</v>
      </c>
      <c r="P9" s="2" t="s">
        <v>51</v>
      </c>
      <c r="Q9" s="32">
        <v>596507000</v>
      </c>
      <c r="R9" s="32">
        <v>0</v>
      </c>
      <c r="S9" s="32">
        <v>596507000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</row>
    <row r="10" spans="1:27" ht="33.75" x14ac:dyDescent="0.25">
      <c r="A10" s="30" t="s">
        <v>32</v>
      </c>
      <c r="B10" s="2" t="s">
        <v>33</v>
      </c>
      <c r="C10" s="31" t="s">
        <v>52</v>
      </c>
      <c r="D10" s="30" t="s">
        <v>35</v>
      </c>
      <c r="E10" s="30" t="s">
        <v>45</v>
      </c>
      <c r="F10" s="30" t="s">
        <v>53</v>
      </c>
      <c r="G10" s="30" t="s">
        <v>42</v>
      </c>
      <c r="H10" s="30" t="s">
        <v>54</v>
      </c>
      <c r="I10" s="30"/>
      <c r="J10" s="30"/>
      <c r="K10" s="30"/>
      <c r="L10" s="30"/>
      <c r="M10" s="30" t="s">
        <v>37</v>
      </c>
      <c r="N10" s="30" t="s">
        <v>38</v>
      </c>
      <c r="O10" s="30" t="s">
        <v>39</v>
      </c>
      <c r="P10" s="2" t="s">
        <v>55</v>
      </c>
      <c r="Q10" s="32">
        <v>47935000</v>
      </c>
      <c r="R10" s="32">
        <v>0</v>
      </c>
      <c r="S10" s="32">
        <v>0</v>
      </c>
      <c r="T10" s="32">
        <v>47935000</v>
      </c>
      <c r="U10" s="32">
        <v>0</v>
      </c>
      <c r="V10" s="32">
        <v>47935000</v>
      </c>
      <c r="W10" s="32">
        <v>0</v>
      </c>
      <c r="X10" s="32">
        <v>36713388</v>
      </c>
      <c r="Y10" s="32">
        <v>31082385</v>
      </c>
      <c r="Z10" s="32">
        <v>31082385</v>
      </c>
      <c r="AA10" s="32">
        <v>31082385</v>
      </c>
    </row>
    <row r="11" spans="1:27" ht="33.75" x14ac:dyDescent="0.25">
      <c r="A11" s="30" t="s">
        <v>32</v>
      </c>
      <c r="B11" s="2" t="s">
        <v>33</v>
      </c>
      <c r="C11" s="31" t="s">
        <v>56</v>
      </c>
      <c r="D11" s="30" t="s">
        <v>35</v>
      </c>
      <c r="E11" s="30" t="s">
        <v>45</v>
      </c>
      <c r="F11" s="30" t="s">
        <v>57</v>
      </c>
      <c r="G11" s="30" t="s">
        <v>36</v>
      </c>
      <c r="H11" s="30" t="s">
        <v>58</v>
      </c>
      <c r="I11" s="30"/>
      <c r="J11" s="30"/>
      <c r="K11" s="30"/>
      <c r="L11" s="30"/>
      <c r="M11" s="30" t="s">
        <v>37</v>
      </c>
      <c r="N11" s="30" t="s">
        <v>38</v>
      </c>
      <c r="O11" s="30" t="s">
        <v>39</v>
      </c>
      <c r="P11" s="2" t="s">
        <v>59</v>
      </c>
      <c r="Q11" s="32">
        <v>72557000</v>
      </c>
      <c r="R11" s="32">
        <v>0</v>
      </c>
      <c r="S11" s="32">
        <v>0</v>
      </c>
      <c r="T11" s="32">
        <v>72557000</v>
      </c>
      <c r="U11" s="32">
        <v>0</v>
      </c>
      <c r="V11" s="32">
        <v>72557000</v>
      </c>
      <c r="W11" s="32">
        <v>0</v>
      </c>
      <c r="X11" s="32">
        <v>72557000</v>
      </c>
      <c r="Y11" s="32">
        <v>72557000</v>
      </c>
      <c r="Z11" s="32">
        <v>72557000</v>
      </c>
      <c r="AA11" s="32">
        <v>72557000</v>
      </c>
    </row>
    <row r="12" spans="1:27" ht="33.75" x14ac:dyDescent="0.25">
      <c r="A12" s="30" t="s">
        <v>32</v>
      </c>
      <c r="B12" s="2" t="s">
        <v>33</v>
      </c>
      <c r="C12" s="31" t="s">
        <v>60</v>
      </c>
      <c r="D12" s="30" t="s">
        <v>35</v>
      </c>
      <c r="E12" s="30" t="s">
        <v>45</v>
      </c>
      <c r="F12" s="30" t="s">
        <v>57</v>
      </c>
      <c r="G12" s="30" t="s">
        <v>36</v>
      </c>
      <c r="H12" s="30" t="s">
        <v>61</v>
      </c>
      <c r="I12" s="30"/>
      <c r="J12" s="30"/>
      <c r="K12" s="30"/>
      <c r="L12" s="30"/>
      <c r="M12" s="30" t="s">
        <v>37</v>
      </c>
      <c r="N12" s="30" t="s">
        <v>38</v>
      </c>
      <c r="O12" s="30" t="s">
        <v>39</v>
      </c>
      <c r="P12" s="2" t="s">
        <v>62</v>
      </c>
      <c r="Q12" s="32">
        <v>80619000</v>
      </c>
      <c r="R12" s="32">
        <v>0</v>
      </c>
      <c r="S12" s="32">
        <v>0</v>
      </c>
      <c r="T12" s="32">
        <v>80619000</v>
      </c>
      <c r="U12" s="32">
        <v>0</v>
      </c>
      <c r="V12" s="32">
        <v>0</v>
      </c>
      <c r="W12" s="32">
        <v>80619000</v>
      </c>
      <c r="X12" s="32">
        <v>0</v>
      </c>
      <c r="Y12" s="32">
        <v>0</v>
      </c>
      <c r="Z12" s="32">
        <v>0</v>
      </c>
      <c r="AA12" s="32">
        <v>0</v>
      </c>
    </row>
    <row r="13" spans="1:27" ht="33.75" x14ac:dyDescent="0.25">
      <c r="A13" s="30" t="s">
        <v>32</v>
      </c>
      <c r="B13" s="2" t="s">
        <v>33</v>
      </c>
      <c r="C13" s="31" t="s">
        <v>63</v>
      </c>
      <c r="D13" s="30" t="s">
        <v>35</v>
      </c>
      <c r="E13" s="30" t="s">
        <v>45</v>
      </c>
      <c r="F13" s="30" t="s">
        <v>38</v>
      </c>
      <c r="G13" s="30"/>
      <c r="H13" s="30"/>
      <c r="I13" s="30"/>
      <c r="J13" s="30"/>
      <c r="K13" s="30"/>
      <c r="L13" s="30"/>
      <c r="M13" s="30" t="s">
        <v>37</v>
      </c>
      <c r="N13" s="30" t="s">
        <v>38</v>
      </c>
      <c r="O13" s="30" t="s">
        <v>39</v>
      </c>
      <c r="P13" s="2" t="s">
        <v>64</v>
      </c>
      <c r="Q13" s="32">
        <v>200000000</v>
      </c>
      <c r="R13" s="32">
        <v>596507000</v>
      </c>
      <c r="S13" s="32">
        <v>0</v>
      </c>
      <c r="T13" s="32">
        <v>796507000</v>
      </c>
      <c r="U13" s="32">
        <v>0</v>
      </c>
      <c r="V13" s="32">
        <v>783742245</v>
      </c>
      <c r="W13" s="32">
        <v>12764755</v>
      </c>
      <c r="X13" s="32">
        <v>763585745</v>
      </c>
      <c r="Y13" s="32">
        <v>763585745</v>
      </c>
      <c r="Z13" s="32">
        <v>763585745</v>
      </c>
      <c r="AA13" s="32">
        <v>763585745</v>
      </c>
    </row>
    <row r="14" spans="1:27" ht="33.75" x14ac:dyDescent="0.25">
      <c r="A14" s="30" t="s">
        <v>32</v>
      </c>
      <c r="B14" s="2" t="s">
        <v>33</v>
      </c>
      <c r="C14" s="31" t="s">
        <v>65</v>
      </c>
      <c r="D14" s="30" t="s">
        <v>35</v>
      </c>
      <c r="E14" s="30" t="s">
        <v>66</v>
      </c>
      <c r="F14" s="30" t="s">
        <v>36</v>
      </c>
      <c r="G14" s="30"/>
      <c r="H14" s="30"/>
      <c r="I14" s="30"/>
      <c r="J14" s="30"/>
      <c r="K14" s="30"/>
      <c r="L14" s="30"/>
      <c r="M14" s="30" t="s">
        <v>37</v>
      </c>
      <c r="N14" s="30" t="s">
        <v>38</v>
      </c>
      <c r="O14" s="30" t="s">
        <v>39</v>
      </c>
      <c r="P14" s="2" t="s">
        <v>67</v>
      </c>
      <c r="Q14" s="32">
        <v>192951000</v>
      </c>
      <c r="R14" s="32">
        <v>0</v>
      </c>
      <c r="S14" s="32">
        <v>145000</v>
      </c>
      <c r="T14" s="32">
        <v>192806000</v>
      </c>
      <c r="U14" s="32">
        <v>0</v>
      </c>
      <c r="V14" s="32">
        <v>152994000</v>
      </c>
      <c r="W14" s="32">
        <v>39812000</v>
      </c>
      <c r="X14" s="32">
        <v>152994000</v>
      </c>
      <c r="Y14" s="32">
        <v>152994000</v>
      </c>
      <c r="Z14" s="32">
        <v>152994000</v>
      </c>
      <c r="AA14" s="32">
        <v>152994000</v>
      </c>
    </row>
    <row r="15" spans="1:27" ht="33.75" x14ac:dyDescent="0.25">
      <c r="A15" s="30" t="s">
        <v>32</v>
      </c>
      <c r="B15" s="2" t="s">
        <v>33</v>
      </c>
      <c r="C15" s="31" t="s">
        <v>68</v>
      </c>
      <c r="D15" s="30" t="s">
        <v>35</v>
      </c>
      <c r="E15" s="30" t="s">
        <v>66</v>
      </c>
      <c r="F15" s="30" t="s">
        <v>45</v>
      </c>
      <c r="G15" s="30"/>
      <c r="H15" s="30"/>
      <c r="I15" s="30"/>
      <c r="J15" s="30"/>
      <c r="K15" s="30"/>
      <c r="L15" s="30"/>
      <c r="M15" s="30" t="s">
        <v>37</v>
      </c>
      <c r="N15" s="30" t="s">
        <v>38</v>
      </c>
      <c r="O15" s="30" t="s">
        <v>39</v>
      </c>
      <c r="P15" s="2" t="s">
        <v>69</v>
      </c>
      <c r="Q15" s="32">
        <v>725000</v>
      </c>
      <c r="R15" s="32">
        <v>145000</v>
      </c>
      <c r="S15" s="32">
        <v>0</v>
      </c>
      <c r="T15" s="32">
        <v>870000</v>
      </c>
      <c r="U15" s="32">
        <v>0</v>
      </c>
      <c r="V15" s="32">
        <v>870000</v>
      </c>
      <c r="W15" s="32">
        <v>0</v>
      </c>
      <c r="X15" s="32">
        <v>870000</v>
      </c>
      <c r="Y15" s="32">
        <v>870000</v>
      </c>
      <c r="Z15" s="32">
        <v>870000</v>
      </c>
      <c r="AA15" s="32">
        <v>870000</v>
      </c>
    </row>
    <row r="16" spans="1:27" ht="33.75" x14ac:dyDescent="0.25">
      <c r="A16" s="30" t="s">
        <v>32</v>
      </c>
      <c r="B16" s="2" t="s">
        <v>33</v>
      </c>
      <c r="C16" s="31" t="s">
        <v>70</v>
      </c>
      <c r="D16" s="30" t="s">
        <v>35</v>
      </c>
      <c r="E16" s="30" t="s">
        <v>66</v>
      </c>
      <c r="F16" s="30" t="s">
        <v>53</v>
      </c>
      <c r="G16" s="30" t="s">
        <v>36</v>
      </c>
      <c r="H16" s="30"/>
      <c r="I16" s="30"/>
      <c r="J16" s="30"/>
      <c r="K16" s="30"/>
      <c r="L16" s="30"/>
      <c r="M16" s="30" t="s">
        <v>37</v>
      </c>
      <c r="N16" s="30" t="s">
        <v>71</v>
      </c>
      <c r="O16" s="30" t="s">
        <v>72</v>
      </c>
      <c r="P16" s="2" t="s">
        <v>73</v>
      </c>
      <c r="Q16" s="32">
        <v>700000000</v>
      </c>
      <c r="R16" s="32">
        <v>0</v>
      </c>
      <c r="S16" s="32">
        <v>0</v>
      </c>
      <c r="T16" s="32">
        <v>700000000</v>
      </c>
      <c r="U16" s="32">
        <v>0</v>
      </c>
      <c r="V16" s="32">
        <v>0</v>
      </c>
      <c r="W16" s="32">
        <v>700000000</v>
      </c>
      <c r="X16" s="32">
        <v>0</v>
      </c>
      <c r="Y16" s="32">
        <v>0</v>
      </c>
      <c r="Z16" s="32">
        <v>0</v>
      </c>
      <c r="AA16" s="32">
        <v>0</v>
      </c>
    </row>
    <row r="17" spans="1:27" ht="90" x14ac:dyDescent="0.25">
      <c r="A17" s="30" t="s">
        <v>32</v>
      </c>
      <c r="B17" s="2" t="s">
        <v>33</v>
      </c>
      <c r="C17" s="31" t="s">
        <v>74</v>
      </c>
      <c r="D17" s="30" t="s">
        <v>75</v>
      </c>
      <c r="E17" s="30" t="s">
        <v>76</v>
      </c>
      <c r="F17" s="30" t="s">
        <v>77</v>
      </c>
      <c r="G17" s="30" t="s">
        <v>78</v>
      </c>
      <c r="H17" s="30" t="s">
        <v>79</v>
      </c>
      <c r="I17" s="30"/>
      <c r="J17" s="30"/>
      <c r="K17" s="30"/>
      <c r="L17" s="30"/>
      <c r="M17" s="30" t="s">
        <v>37</v>
      </c>
      <c r="N17" s="30" t="s">
        <v>71</v>
      </c>
      <c r="O17" s="30" t="s">
        <v>39</v>
      </c>
      <c r="P17" s="2" t="s">
        <v>80</v>
      </c>
      <c r="Q17" s="32">
        <v>149389362184</v>
      </c>
      <c r="R17" s="32">
        <v>0</v>
      </c>
      <c r="S17" s="32">
        <v>0</v>
      </c>
      <c r="T17" s="32">
        <v>149389362184</v>
      </c>
      <c r="U17" s="32">
        <v>18685100531</v>
      </c>
      <c r="V17" s="32">
        <v>130704261653</v>
      </c>
      <c r="W17" s="32">
        <v>0</v>
      </c>
      <c r="X17" s="32">
        <v>130704261653</v>
      </c>
      <c r="Y17" s="32">
        <v>102900935746</v>
      </c>
      <c r="Z17" s="32">
        <v>102900935746</v>
      </c>
      <c r="AA17" s="32">
        <v>102900935746</v>
      </c>
    </row>
    <row r="18" spans="1:27" ht="78.75" x14ac:dyDescent="0.25">
      <c r="A18" s="30" t="s">
        <v>32</v>
      </c>
      <c r="B18" s="2" t="s">
        <v>33</v>
      </c>
      <c r="C18" s="31" t="s">
        <v>81</v>
      </c>
      <c r="D18" s="30" t="s">
        <v>75</v>
      </c>
      <c r="E18" s="30" t="s">
        <v>82</v>
      </c>
      <c r="F18" s="30" t="s">
        <v>77</v>
      </c>
      <c r="G18" s="30" t="s">
        <v>83</v>
      </c>
      <c r="H18" s="30" t="s">
        <v>84</v>
      </c>
      <c r="I18" s="30"/>
      <c r="J18" s="30"/>
      <c r="K18" s="30"/>
      <c r="L18" s="30"/>
      <c r="M18" s="30" t="s">
        <v>37</v>
      </c>
      <c r="N18" s="30" t="s">
        <v>71</v>
      </c>
      <c r="O18" s="30" t="s">
        <v>39</v>
      </c>
      <c r="P18" s="2" t="s">
        <v>85</v>
      </c>
      <c r="Q18" s="32">
        <v>4200000000</v>
      </c>
      <c r="R18" s="32">
        <v>0</v>
      </c>
      <c r="S18" s="32">
        <v>0</v>
      </c>
      <c r="T18" s="32">
        <v>4200000000</v>
      </c>
      <c r="U18" s="32">
        <v>0</v>
      </c>
      <c r="V18" s="32">
        <v>4200000000</v>
      </c>
      <c r="W18" s="32">
        <v>0</v>
      </c>
      <c r="X18" s="32">
        <v>4200000000</v>
      </c>
      <c r="Y18" s="32">
        <v>0</v>
      </c>
      <c r="Z18" s="32">
        <v>0</v>
      </c>
      <c r="AA18" s="32">
        <v>0</v>
      </c>
    </row>
    <row r="19" spans="1:27" ht="101.25" x14ac:dyDescent="0.25">
      <c r="A19" s="30" t="s">
        <v>32</v>
      </c>
      <c r="B19" s="2" t="s">
        <v>33</v>
      </c>
      <c r="C19" s="31" t="s">
        <v>86</v>
      </c>
      <c r="D19" s="30" t="s">
        <v>75</v>
      </c>
      <c r="E19" s="30" t="s">
        <v>82</v>
      </c>
      <c r="F19" s="30" t="s">
        <v>77</v>
      </c>
      <c r="G19" s="30" t="s">
        <v>83</v>
      </c>
      <c r="H19" s="30" t="s">
        <v>87</v>
      </c>
      <c r="I19" s="30"/>
      <c r="J19" s="30"/>
      <c r="K19" s="30"/>
      <c r="L19" s="30"/>
      <c r="M19" s="30" t="s">
        <v>37</v>
      </c>
      <c r="N19" s="30" t="s">
        <v>71</v>
      </c>
      <c r="O19" s="30" t="s">
        <v>39</v>
      </c>
      <c r="P19" s="2" t="s">
        <v>88</v>
      </c>
      <c r="Q19" s="32">
        <v>4200000000</v>
      </c>
      <c r="R19" s="32">
        <v>0</v>
      </c>
      <c r="S19" s="32">
        <v>0</v>
      </c>
      <c r="T19" s="32">
        <v>4200000000</v>
      </c>
      <c r="U19" s="32">
        <v>0</v>
      </c>
      <c r="V19" s="32">
        <v>4200000000</v>
      </c>
      <c r="W19" s="32">
        <v>0</v>
      </c>
      <c r="X19" s="32">
        <v>4200000000</v>
      </c>
      <c r="Y19" s="32">
        <v>211000000</v>
      </c>
      <c r="Z19" s="32">
        <v>211000000</v>
      </c>
      <c r="AA19" s="32">
        <v>211000000</v>
      </c>
    </row>
    <row r="20" spans="1:27" ht="56.25" x14ac:dyDescent="0.25">
      <c r="A20" s="30" t="s">
        <v>32</v>
      </c>
      <c r="B20" s="2" t="s">
        <v>33</v>
      </c>
      <c r="C20" s="31" t="s">
        <v>89</v>
      </c>
      <c r="D20" s="30" t="s">
        <v>75</v>
      </c>
      <c r="E20" s="30" t="s">
        <v>82</v>
      </c>
      <c r="F20" s="30" t="s">
        <v>77</v>
      </c>
      <c r="G20" s="30" t="s">
        <v>83</v>
      </c>
      <c r="H20" s="30" t="s">
        <v>90</v>
      </c>
      <c r="I20" s="30"/>
      <c r="J20" s="30"/>
      <c r="K20" s="30"/>
      <c r="L20" s="30"/>
      <c r="M20" s="30" t="s">
        <v>37</v>
      </c>
      <c r="N20" s="30" t="s">
        <v>71</v>
      </c>
      <c r="O20" s="30" t="s">
        <v>39</v>
      </c>
      <c r="P20" s="2" t="s">
        <v>91</v>
      </c>
      <c r="Q20" s="32">
        <v>4200000000</v>
      </c>
      <c r="R20" s="32">
        <v>0</v>
      </c>
      <c r="S20" s="32">
        <v>0</v>
      </c>
      <c r="T20" s="32">
        <v>4200000000</v>
      </c>
      <c r="U20" s="32">
        <v>0</v>
      </c>
      <c r="V20" s="32">
        <v>4200000000</v>
      </c>
      <c r="W20" s="32">
        <v>0</v>
      </c>
      <c r="X20" s="32">
        <v>4200000000</v>
      </c>
      <c r="Y20" s="32">
        <v>0</v>
      </c>
      <c r="Z20" s="32">
        <v>0</v>
      </c>
      <c r="AA20" s="32">
        <v>0</v>
      </c>
    </row>
    <row r="21" spans="1:27" ht="101.25" x14ac:dyDescent="0.25">
      <c r="A21" s="30" t="s">
        <v>32</v>
      </c>
      <c r="B21" s="2" t="s">
        <v>33</v>
      </c>
      <c r="C21" s="31" t="s">
        <v>92</v>
      </c>
      <c r="D21" s="30" t="s">
        <v>75</v>
      </c>
      <c r="E21" s="30" t="s">
        <v>82</v>
      </c>
      <c r="F21" s="30" t="s">
        <v>77</v>
      </c>
      <c r="G21" s="30" t="s">
        <v>83</v>
      </c>
      <c r="H21" s="30" t="s">
        <v>93</v>
      </c>
      <c r="I21" s="30"/>
      <c r="J21" s="30"/>
      <c r="K21" s="30"/>
      <c r="L21" s="30"/>
      <c r="M21" s="30" t="s">
        <v>37</v>
      </c>
      <c r="N21" s="30" t="s">
        <v>71</v>
      </c>
      <c r="O21" s="30" t="s">
        <v>39</v>
      </c>
      <c r="P21" s="2" t="s">
        <v>94</v>
      </c>
      <c r="Q21" s="32">
        <v>4200000000</v>
      </c>
      <c r="R21" s="32">
        <v>0</v>
      </c>
      <c r="S21" s="32">
        <v>0</v>
      </c>
      <c r="T21" s="32">
        <v>4200000000</v>
      </c>
      <c r="U21" s="32">
        <v>0</v>
      </c>
      <c r="V21" s="32">
        <v>4200000000</v>
      </c>
      <c r="W21" s="32">
        <v>0</v>
      </c>
      <c r="X21" s="32">
        <v>4200000000</v>
      </c>
      <c r="Y21" s="32">
        <v>0</v>
      </c>
      <c r="Z21" s="32">
        <v>0</v>
      </c>
      <c r="AA21" s="32">
        <v>0</v>
      </c>
    </row>
    <row r="22" spans="1:27" ht="33.75" x14ac:dyDescent="0.25">
      <c r="A22" s="30" t="s">
        <v>32</v>
      </c>
      <c r="B22" s="2" t="s">
        <v>33</v>
      </c>
      <c r="C22" s="31" t="s">
        <v>95</v>
      </c>
      <c r="D22" s="30" t="s">
        <v>75</v>
      </c>
      <c r="E22" s="30" t="s">
        <v>82</v>
      </c>
      <c r="F22" s="30" t="s">
        <v>77</v>
      </c>
      <c r="G22" s="30" t="s">
        <v>83</v>
      </c>
      <c r="H22" s="30" t="s">
        <v>96</v>
      </c>
      <c r="I22" s="30"/>
      <c r="J22" s="30"/>
      <c r="K22" s="30"/>
      <c r="L22" s="30"/>
      <c r="M22" s="30" t="s">
        <v>37</v>
      </c>
      <c r="N22" s="30" t="s">
        <v>71</v>
      </c>
      <c r="O22" s="30" t="s">
        <v>39</v>
      </c>
      <c r="P22" s="2" t="s">
        <v>97</v>
      </c>
      <c r="Q22" s="32">
        <v>4200000000</v>
      </c>
      <c r="R22" s="32">
        <v>0</v>
      </c>
      <c r="S22" s="32">
        <v>0</v>
      </c>
      <c r="T22" s="32">
        <v>4200000000</v>
      </c>
      <c r="U22" s="32">
        <v>0</v>
      </c>
      <c r="V22" s="32">
        <v>4200000000</v>
      </c>
      <c r="W22" s="32">
        <v>0</v>
      </c>
      <c r="X22" s="32">
        <v>4200000000</v>
      </c>
      <c r="Y22" s="32">
        <v>1500000000</v>
      </c>
      <c r="Z22" s="32">
        <v>1500000000</v>
      </c>
      <c r="AA22" s="32">
        <v>1500000000</v>
      </c>
    </row>
    <row r="23" spans="1:27" ht="101.25" x14ac:dyDescent="0.25">
      <c r="A23" s="30" t="s">
        <v>32</v>
      </c>
      <c r="B23" s="2" t="s">
        <v>33</v>
      </c>
      <c r="C23" s="31" t="s">
        <v>98</v>
      </c>
      <c r="D23" s="30" t="s">
        <v>75</v>
      </c>
      <c r="E23" s="30" t="s">
        <v>99</v>
      </c>
      <c r="F23" s="30" t="s">
        <v>77</v>
      </c>
      <c r="G23" s="30" t="s">
        <v>100</v>
      </c>
      <c r="H23" s="30" t="s">
        <v>87</v>
      </c>
      <c r="I23" s="30"/>
      <c r="J23" s="30"/>
      <c r="K23" s="30"/>
      <c r="L23" s="30"/>
      <c r="M23" s="30" t="s">
        <v>37</v>
      </c>
      <c r="N23" s="30" t="s">
        <v>71</v>
      </c>
      <c r="O23" s="30" t="s">
        <v>39</v>
      </c>
      <c r="P23" s="2" t="s">
        <v>88</v>
      </c>
      <c r="Q23" s="32">
        <v>23000000000</v>
      </c>
      <c r="R23" s="32">
        <v>2250000000</v>
      </c>
      <c r="S23" s="32">
        <v>0</v>
      </c>
      <c r="T23" s="32">
        <v>25250000000</v>
      </c>
      <c r="U23" s="32">
        <v>0</v>
      </c>
      <c r="V23" s="32">
        <v>20477889202.990002</v>
      </c>
      <c r="W23" s="32">
        <v>4772110797.0100002</v>
      </c>
      <c r="X23" s="32">
        <v>13267716101.99</v>
      </c>
      <c r="Y23" s="32">
        <v>5407978298.9899998</v>
      </c>
      <c r="Z23" s="32">
        <v>5407978298.9899998</v>
      </c>
      <c r="AA23" s="32">
        <v>5407978298.9899998</v>
      </c>
    </row>
    <row r="24" spans="1:27" ht="90" x14ac:dyDescent="0.25">
      <c r="A24" s="30" t="s">
        <v>32</v>
      </c>
      <c r="B24" s="2" t="s">
        <v>33</v>
      </c>
      <c r="C24" s="31" t="s">
        <v>101</v>
      </c>
      <c r="D24" s="30" t="s">
        <v>75</v>
      </c>
      <c r="E24" s="30" t="s">
        <v>102</v>
      </c>
      <c r="F24" s="30" t="s">
        <v>77</v>
      </c>
      <c r="G24" s="30" t="s">
        <v>100</v>
      </c>
      <c r="H24" s="30" t="s">
        <v>79</v>
      </c>
      <c r="I24" s="30"/>
      <c r="J24" s="30"/>
      <c r="K24" s="30"/>
      <c r="L24" s="30"/>
      <c r="M24" s="30" t="s">
        <v>37</v>
      </c>
      <c r="N24" s="30" t="s">
        <v>71</v>
      </c>
      <c r="O24" s="30" t="s">
        <v>39</v>
      </c>
      <c r="P24" s="2" t="s">
        <v>80</v>
      </c>
      <c r="Q24" s="32">
        <v>48000000000</v>
      </c>
      <c r="R24" s="32">
        <v>0</v>
      </c>
      <c r="S24" s="32">
        <v>0</v>
      </c>
      <c r="T24" s="32">
        <v>48000000000</v>
      </c>
      <c r="U24" s="32">
        <v>0</v>
      </c>
      <c r="V24" s="32">
        <v>48000000000</v>
      </c>
      <c r="W24" s="32">
        <v>0</v>
      </c>
      <c r="X24" s="32">
        <v>48000000000</v>
      </c>
      <c r="Y24" s="32">
        <v>14239800000</v>
      </c>
      <c r="Z24" s="32">
        <v>14239800000</v>
      </c>
      <c r="AA24" s="32">
        <v>14239800000</v>
      </c>
    </row>
    <row r="25" spans="1:27" ht="78.75" x14ac:dyDescent="0.25">
      <c r="A25" s="30" t="s">
        <v>32</v>
      </c>
      <c r="B25" s="2" t="s">
        <v>33</v>
      </c>
      <c r="C25" s="31" t="s">
        <v>103</v>
      </c>
      <c r="D25" s="30" t="s">
        <v>75</v>
      </c>
      <c r="E25" s="30" t="s">
        <v>102</v>
      </c>
      <c r="F25" s="30" t="s">
        <v>77</v>
      </c>
      <c r="G25" s="30" t="s">
        <v>104</v>
      </c>
      <c r="H25" s="30" t="s">
        <v>84</v>
      </c>
      <c r="I25" s="30"/>
      <c r="J25" s="30"/>
      <c r="K25" s="30"/>
      <c r="L25" s="30"/>
      <c r="M25" s="30" t="s">
        <v>37</v>
      </c>
      <c r="N25" s="30" t="s">
        <v>71</v>
      </c>
      <c r="O25" s="30" t="s">
        <v>39</v>
      </c>
      <c r="P25" s="2" t="s">
        <v>85</v>
      </c>
      <c r="Q25" s="32">
        <v>4726973377</v>
      </c>
      <c r="R25" s="32">
        <v>0</v>
      </c>
      <c r="S25" s="32">
        <v>0</v>
      </c>
      <c r="T25" s="32">
        <v>4726973377</v>
      </c>
      <c r="U25" s="32">
        <v>0</v>
      </c>
      <c r="V25" s="32">
        <v>4726973377</v>
      </c>
      <c r="W25" s="32">
        <v>0</v>
      </c>
      <c r="X25" s="32">
        <v>4726973377</v>
      </c>
      <c r="Y25" s="32">
        <v>0</v>
      </c>
      <c r="Z25" s="32">
        <v>0</v>
      </c>
      <c r="AA25" s="32">
        <v>0</v>
      </c>
    </row>
    <row r="26" spans="1:27" ht="67.5" x14ac:dyDescent="0.25">
      <c r="A26" s="30" t="s">
        <v>32</v>
      </c>
      <c r="B26" s="2" t="s">
        <v>33</v>
      </c>
      <c r="C26" s="31" t="s">
        <v>105</v>
      </c>
      <c r="D26" s="30" t="s">
        <v>75</v>
      </c>
      <c r="E26" s="30" t="s">
        <v>102</v>
      </c>
      <c r="F26" s="30" t="s">
        <v>77</v>
      </c>
      <c r="G26" s="30" t="s">
        <v>104</v>
      </c>
      <c r="H26" s="30" t="s">
        <v>106</v>
      </c>
      <c r="I26" s="30"/>
      <c r="J26" s="30"/>
      <c r="K26" s="30"/>
      <c r="L26" s="30"/>
      <c r="M26" s="30" t="s">
        <v>37</v>
      </c>
      <c r="N26" s="30" t="s">
        <v>107</v>
      </c>
      <c r="O26" s="30" t="s">
        <v>72</v>
      </c>
      <c r="P26" s="2" t="s">
        <v>108</v>
      </c>
      <c r="Q26" s="32">
        <v>70000000000</v>
      </c>
      <c r="R26" s="32">
        <v>0</v>
      </c>
      <c r="S26" s="32">
        <v>0</v>
      </c>
      <c r="T26" s="32">
        <v>70000000000</v>
      </c>
      <c r="U26" s="32">
        <v>0</v>
      </c>
      <c r="V26" s="32">
        <v>59000000000</v>
      </c>
      <c r="W26" s="32">
        <v>11000000000</v>
      </c>
      <c r="X26" s="32">
        <v>10000000000</v>
      </c>
      <c r="Y26" s="32">
        <v>0</v>
      </c>
      <c r="Z26" s="32">
        <v>0</v>
      </c>
      <c r="AA26" s="32">
        <v>0</v>
      </c>
    </row>
    <row r="27" spans="1:27" ht="101.25" x14ac:dyDescent="0.25">
      <c r="A27" s="30" t="s">
        <v>32</v>
      </c>
      <c r="B27" s="2" t="s">
        <v>33</v>
      </c>
      <c r="C27" s="31" t="s">
        <v>109</v>
      </c>
      <c r="D27" s="30" t="s">
        <v>75</v>
      </c>
      <c r="E27" s="30" t="s">
        <v>102</v>
      </c>
      <c r="F27" s="30" t="s">
        <v>77</v>
      </c>
      <c r="G27" s="30" t="s">
        <v>104</v>
      </c>
      <c r="H27" s="30" t="s">
        <v>87</v>
      </c>
      <c r="I27" s="30"/>
      <c r="J27" s="30"/>
      <c r="K27" s="30"/>
      <c r="L27" s="30"/>
      <c r="M27" s="30" t="s">
        <v>37</v>
      </c>
      <c r="N27" s="30" t="s">
        <v>71</v>
      </c>
      <c r="O27" s="30" t="s">
        <v>39</v>
      </c>
      <c r="P27" s="2" t="s">
        <v>88</v>
      </c>
      <c r="Q27" s="32">
        <v>4726973378</v>
      </c>
      <c r="R27" s="32">
        <v>0</v>
      </c>
      <c r="S27" s="32">
        <v>0</v>
      </c>
      <c r="T27" s="32">
        <v>4726973378</v>
      </c>
      <c r="U27" s="32">
        <v>0</v>
      </c>
      <c r="V27" s="32">
        <v>4726973378</v>
      </c>
      <c r="W27" s="32">
        <v>0</v>
      </c>
      <c r="X27" s="32">
        <v>4726973378</v>
      </c>
      <c r="Y27" s="32">
        <v>3911000000</v>
      </c>
      <c r="Z27" s="32">
        <v>3911000000</v>
      </c>
      <c r="AA27" s="32">
        <v>3911000000</v>
      </c>
    </row>
    <row r="28" spans="1:27" ht="56.25" x14ac:dyDescent="0.25">
      <c r="A28" s="30" t="s">
        <v>32</v>
      </c>
      <c r="B28" s="2" t="s">
        <v>33</v>
      </c>
      <c r="C28" s="31" t="s">
        <v>110</v>
      </c>
      <c r="D28" s="30" t="s">
        <v>75</v>
      </c>
      <c r="E28" s="30" t="s">
        <v>102</v>
      </c>
      <c r="F28" s="30" t="s">
        <v>77</v>
      </c>
      <c r="G28" s="30" t="s">
        <v>104</v>
      </c>
      <c r="H28" s="30" t="s">
        <v>90</v>
      </c>
      <c r="I28" s="30"/>
      <c r="J28" s="30"/>
      <c r="K28" s="30"/>
      <c r="L28" s="30"/>
      <c r="M28" s="30" t="s">
        <v>37</v>
      </c>
      <c r="N28" s="30" t="s">
        <v>71</v>
      </c>
      <c r="O28" s="30" t="s">
        <v>39</v>
      </c>
      <c r="P28" s="2" t="s">
        <v>91</v>
      </c>
      <c r="Q28" s="32">
        <v>4726973378</v>
      </c>
      <c r="R28" s="32">
        <v>0</v>
      </c>
      <c r="S28" s="32">
        <v>0</v>
      </c>
      <c r="T28" s="32">
        <v>4726973378</v>
      </c>
      <c r="U28" s="32">
        <v>0</v>
      </c>
      <c r="V28" s="32">
        <v>4726973378</v>
      </c>
      <c r="W28" s="32">
        <v>0</v>
      </c>
      <c r="X28" s="32">
        <v>4726973378</v>
      </c>
      <c r="Y28" s="32">
        <v>3319000000</v>
      </c>
      <c r="Z28" s="32">
        <v>3319000000</v>
      </c>
      <c r="AA28" s="32">
        <v>3319000000</v>
      </c>
    </row>
    <row r="29" spans="1:27" ht="67.5" x14ac:dyDescent="0.25">
      <c r="A29" s="30" t="s">
        <v>32</v>
      </c>
      <c r="B29" s="2" t="s">
        <v>33</v>
      </c>
      <c r="C29" s="31" t="s">
        <v>111</v>
      </c>
      <c r="D29" s="30" t="s">
        <v>75</v>
      </c>
      <c r="E29" s="30" t="s">
        <v>102</v>
      </c>
      <c r="F29" s="30" t="s">
        <v>77</v>
      </c>
      <c r="G29" s="30" t="s">
        <v>104</v>
      </c>
      <c r="H29" s="30" t="s">
        <v>112</v>
      </c>
      <c r="I29" s="30"/>
      <c r="J29" s="30"/>
      <c r="K29" s="30"/>
      <c r="L29" s="30"/>
      <c r="M29" s="30" t="s">
        <v>37</v>
      </c>
      <c r="N29" s="30" t="s">
        <v>71</v>
      </c>
      <c r="O29" s="30" t="s">
        <v>39</v>
      </c>
      <c r="P29" s="2" t="s">
        <v>113</v>
      </c>
      <c r="Q29" s="32">
        <v>4726973378</v>
      </c>
      <c r="R29" s="32">
        <v>0</v>
      </c>
      <c r="S29" s="32">
        <v>0</v>
      </c>
      <c r="T29" s="32">
        <v>4726973378</v>
      </c>
      <c r="U29" s="32">
        <v>0</v>
      </c>
      <c r="V29" s="32">
        <v>4726973378</v>
      </c>
      <c r="W29" s="32">
        <v>0</v>
      </c>
      <c r="X29" s="32">
        <v>4726973378</v>
      </c>
      <c r="Y29" s="32">
        <v>0</v>
      </c>
      <c r="Z29" s="32">
        <v>0</v>
      </c>
      <c r="AA29" s="32">
        <v>0</v>
      </c>
    </row>
    <row r="30" spans="1:27" ht="33.75" x14ac:dyDescent="0.25">
      <c r="A30" s="30" t="s">
        <v>32</v>
      </c>
      <c r="B30" s="2" t="s">
        <v>33</v>
      </c>
      <c r="C30" s="31" t="s">
        <v>114</v>
      </c>
      <c r="D30" s="30" t="s">
        <v>75</v>
      </c>
      <c r="E30" s="30" t="s">
        <v>102</v>
      </c>
      <c r="F30" s="30" t="s">
        <v>77</v>
      </c>
      <c r="G30" s="30" t="s">
        <v>104</v>
      </c>
      <c r="H30" s="30" t="s">
        <v>115</v>
      </c>
      <c r="I30" s="30"/>
      <c r="J30" s="30"/>
      <c r="K30" s="30"/>
      <c r="L30" s="30"/>
      <c r="M30" s="30" t="s">
        <v>37</v>
      </c>
      <c r="N30" s="30" t="s">
        <v>71</v>
      </c>
      <c r="O30" s="30" t="s">
        <v>39</v>
      </c>
      <c r="P30" s="2" t="s">
        <v>116</v>
      </c>
      <c r="Q30" s="32">
        <v>4726973378</v>
      </c>
      <c r="R30" s="32">
        <v>0</v>
      </c>
      <c r="S30" s="32">
        <v>0</v>
      </c>
      <c r="T30" s="32">
        <v>4726973378</v>
      </c>
      <c r="U30" s="32">
        <v>0</v>
      </c>
      <c r="V30" s="32">
        <v>4726973378</v>
      </c>
      <c r="W30" s="32">
        <v>0</v>
      </c>
      <c r="X30" s="32">
        <v>4726973378</v>
      </c>
      <c r="Y30" s="32">
        <v>0</v>
      </c>
      <c r="Z30" s="32">
        <v>0</v>
      </c>
      <c r="AA30" s="32">
        <v>0</v>
      </c>
    </row>
    <row r="31" spans="1:27" ht="45" x14ac:dyDescent="0.25">
      <c r="A31" s="30" t="s">
        <v>32</v>
      </c>
      <c r="B31" s="2" t="s">
        <v>33</v>
      </c>
      <c r="C31" s="31" t="s">
        <v>117</v>
      </c>
      <c r="D31" s="30" t="s">
        <v>75</v>
      </c>
      <c r="E31" s="30" t="s">
        <v>118</v>
      </c>
      <c r="F31" s="30" t="s">
        <v>77</v>
      </c>
      <c r="G31" s="30" t="s">
        <v>100</v>
      </c>
      <c r="H31" s="30" t="s">
        <v>119</v>
      </c>
      <c r="I31" s="30"/>
      <c r="J31" s="30"/>
      <c r="K31" s="30"/>
      <c r="L31" s="30"/>
      <c r="M31" s="30" t="s">
        <v>37</v>
      </c>
      <c r="N31" s="30" t="s">
        <v>71</v>
      </c>
      <c r="O31" s="30" t="s">
        <v>39</v>
      </c>
      <c r="P31" s="2" t="s">
        <v>120</v>
      </c>
      <c r="Q31" s="32">
        <v>32450000000</v>
      </c>
      <c r="R31" s="32">
        <v>0</v>
      </c>
      <c r="S31" s="32">
        <v>0</v>
      </c>
      <c r="T31" s="32">
        <v>32450000000</v>
      </c>
      <c r="U31" s="32">
        <v>0</v>
      </c>
      <c r="V31" s="32">
        <v>31503356141.84</v>
      </c>
      <c r="W31" s="32">
        <v>946643858.15999997</v>
      </c>
      <c r="X31" s="32">
        <v>18025455226.360001</v>
      </c>
      <c r="Y31" s="32">
        <v>8812141918.5100002</v>
      </c>
      <c r="Z31" s="32">
        <v>8812141918.5100002</v>
      </c>
      <c r="AA31" s="32">
        <v>8812141918.5100002</v>
      </c>
    </row>
    <row r="32" spans="1:27" x14ac:dyDescent="0.25">
      <c r="A32" s="30" t="s">
        <v>1</v>
      </c>
      <c r="B32" s="2" t="s">
        <v>1</v>
      </c>
      <c r="C32" s="31" t="s">
        <v>1</v>
      </c>
      <c r="D32" s="30" t="s">
        <v>1</v>
      </c>
      <c r="E32" s="30" t="s">
        <v>1</v>
      </c>
      <c r="F32" s="30" t="s">
        <v>1</v>
      </c>
      <c r="G32" s="30" t="s">
        <v>1</v>
      </c>
      <c r="H32" s="30" t="s">
        <v>1</v>
      </c>
      <c r="I32" s="30" t="s">
        <v>1</v>
      </c>
      <c r="J32" s="30" t="s">
        <v>1</v>
      </c>
      <c r="K32" s="30" t="s">
        <v>1</v>
      </c>
      <c r="L32" s="30" t="s">
        <v>1</v>
      </c>
      <c r="M32" s="30" t="s">
        <v>1</v>
      </c>
      <c r="N32" s="30" t="s">
        <v>1</v>
      </c>
      <c r="O32" s="30" t="s">
        <v>1</v>
      </c>
      <c r="P32" s="2" t="s">
        <v>1</v>
      </c>
      <c r="Q32" s="32">
        <v>397875451073</v>
      </c>
      <c r="R32" s="32">
        <v>2846652000</v>
      </c>
      <c r="S32" s="32">
        <v>596652000</v>
      </c>
      <c r="T32" s="32">
        <v>400125451073</v>
      </c>
      <c r="U32" s="32">
        <v>18685100531</v>
      </c>
      <c r="V32" s="32">
        <v>363831855527.83002</v>
      </c>
      <c r="W32" s="32">
        <v>17608495014.169998</v>
      </c>
      <c r="X32" s="32">
        <v>281069199782.03998</v>
      </c>
      <c r="Y32" s="32">
        <v>153669951380.22</v>
      </c>
      <c r="Z32" s="32">
        <v>153669951380.22</v>
      </c>
      <c r="AA32" s="32">
        <v>153645216986.22</v>
      </c>
    </row>
    <row r="33" spans="1:27" x14ac:dyDescent="0.25">
      <c r="A33" s="30" t="s">
        <v>1</v>
      </c>
      <c r="B33" s="33" t="s">
        <v>1</v>
      </c>
      <c r="C33" s="31" t="s">
        <v>1</v>
      </c>
      <c r="D33" s="30" t="s">
        <v>1</v>
      </c>
      <c r="E33" s="30" t="s">
        <v>1</v>
      </c>
      <c r="F33" s="30" t="s">
        <v>1</v>
      </c>
      <c r="G33" s="30" t="s">
        <v>1</v>
      </c>
      <c r="H33" s="30" t="s">
        <v>1</v>
      </c>
      <c r="I33" s="30" t="s">
        <v>1</v>
      </c>
      <c r="J33" s="30" t="s">
        <v>1</v>
      </c>
      <c r="K33" s="30" t="s">
        <v>1</v>
      </c>
      <c r="L33" s="30" t="s">
        <v>1</v>
      </c>
      <c r="M33" s="30" t="s">
        <v>1</v>
      </c>
      <c r="N33" s="30" t="s">
        <v>1</v>
      </c>
      <c r="O33" s="30" t="s">
        <v>1</v>
      </c>
      <c r="P33" s="2" t="s">
        <v>1</v>
      </c>
      <c r="Q33" s="28" t="s">
        <v>1</v>
      </c>
      <c r="R33" s="28" t="s">
        <v>1</v>
      </c>
      <c r="S33" s="28" t="s">
        <v>1</v>
      </c>
      <c r="T33" s="28" t="s">
        <v>1</v>
      </c>
      <c r="U33" s="28" t="s">
        <v>1</v>
      </c>
      <c r="V33" s="28" t="s">
        <v>1</v>
      </c>
      <c r="W33" s="28" t="s">
        <v>1</v>
      </c>
      <c r="X33" s="28" t="s">
        <v>1</v>
      </c>
      <c r="Y33" s="28" t="s">
        <v>1</v>
      </c>
      <c r="Z33" s="28" t="s">
        <v>1</v>
      </c>
      <c r="AA33" s="28" t="s">
        <v>1</v>
      </c>
    </row>
    <row r="34" spans="1:27" ht="33.950000000000003" customHeight="1" x14ac:dyDescent="0.25"/>
  </sheetData>
  <autoFilter ref="A4:AA4" xr:uid="{848F3426-A9AB-41F1-830A-85B4F1824F67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7192-75C5-491C-8F8B-DDBE9BE5549C}">
  <dimension ref="A1:S47"/>
  <sheetViews>
    <sheetView showGridLines="0" tabSelected="1" topLeftCell="C1" zoomScale="85" zoomScaleNormal="85" workbookViewId="0">
      <pane xSplit="2" topLeftCell="J1" activePane="topRight" state="frozen"/>
      <selection activeCell="C23" sqref="C23"/>
      <selection pane="topRight" activeCell="Q11" sqref="Q11"/>
    </sheetView>
  </sheetViews>
  <sheetFormatPr baseColWidth="10" defaultColWidth="11.42578125" defaultRowHeight="15" x14ac:dyDescent="0.25"/>
  <cols>
    <col min="1" max="1" width="7.42578125" bestFit="1" customWidth="1"/>
    <col min="2" max="2" width="34" customWidth="1"/>
    <col min="3" max="3" width="17.5703125" bestFit="1" customWidth="1"/>
    <col min="4" max="4" width="41.42578125" customWidth="1"/>
    <col min="5" max="5" width="23.5703125" bestFit="1" customWidth="1"/>
    <col min="6" max="6" width="18.85546875" bestFit="1" customWidth="1"/>
    <col min="7" max="7" width="17.5703125" bestFit="1" customWidth="1"/>
    <col min="8" max="8" width="23.5703125" bestFit="1" customWidth="1"/>
    <col min="9" max="9" width="19.42578125" bestFit="1" customWidth="1"/>
    <col min="10" max="10" width="23.5703125" bestFit="1" customWidth="1"/>
    <col min="11" max="11" width="23" bestFit="1" customWidth="1"/>
    <col min="12" max="12" width="23.42578125" bestFit="1" customWidth="1"/>
    <col min="13" max="15" width="21.140625" bestFit="1" customWidth="1"/>
    <col min="16" max="16" width="9.140625" style="3" bestFit="1" customWidth="1"/>
    <col min="17" max="17" width="10" style="3" bestFit="1" customWidth="1"/>
    <col min="18" max="18" width="9.85546875" style="3" bestFit="1" customWidth="1"/>
    <col min="19" max="19" width="19.42578125" bestFit="1" customWidth="1"/>
  </cols>
  <sheetData>
    <row r="1" spans="1:19" s="27" customFormat="1" ht="16.5" x14ac:dyDescent="0.3">
      <c r="A1" s="39" t="s">
        <v>139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9" s="27" customFormat="1" ht="16.5" x14ac:dyDescent="0.3">
      <c r="A2" s="39" t="s">
        <v>141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9" s="26" customFormat="1" ht="12.75" customHeight="1" x14ac:dyDescent="0.2">
      <c r="A3" s="40" t="s">
        <v>138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9" s="26" customFormat="1" ht="12.75" customHeight="1" x14ac:dyDescent="0.2">
      <c r="A4" s="40" t="s">
        <v>137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9" s="26" customFormat="1" ht="12.75" customHeight="1" x14ac:dyDescent="0.2">
      <c r="A5" s="40" t="s">
        <v>136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9" s="26" customFormat="1" ht="12.75" x14ac:dyDescent="0.2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9" s="26" customFormat="1" ht="12.75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9" x14ac:dyDescent="0.25">
      <c r="A8" s="16" t="s">
        <v>5</v>
      </c>
      <c r="B8" s="16" t="s">
        <v>6</v>
      </c>
      <c r="C8" s="25" t="s">
        <v>7</v>
      </c>
      <c r="D8" s="24" t="s">
        <v>20</v>
      </c>
      <c r="E8" s="25" t="s">
        <v>21</v>
      </c>
      <c r="F8" s="25" t="s">
        <v>22</v>
      </c>
      <c r="G8" s="25" t="s">
        <v>23</v>
      </c>
      <c r="H8" s="25" t="s">
        <v>24</v>
      </c>
      <c r="I8" s="25" t="s">
        <v>25</v>
      </c>
      <c r="J8" s="25" t="s">
        <v>26</v>
      </c>
      <c r="K8" s="25" t="s">
        <v>27</v>
      </c>
      <c r="L8" s="25" t="s">
        <v>28</v>
      </c>
      <c r="M8" s="25" t="s">
        <v>29</v>
      </c>
      <c r="N8" s="25" t="s">
        <v>30</v>
      </c>
      <c r="O8" s="25" t="s">
        <v>31</v>
      </c>
      <c r="P8" s="24" t="s">
        <v>129</v>
      </c>
      <c r="Q8" s="24" t="s">
        <v>128</v>
      </c>
      <c r="R8" s="24" t="s">
        <v>127</v>
      </c>
    </row>
    <row r="9" spans="1:19" ht="36" x14ac:dyDescent="0.25">
      <c r="A9" s="23" t="s">
        <v>32</v>
      </c>
      <c r="B9" s="22" t="s">
        <v>33</v>
      </c>
      <c r="C9" s="21" t="s">
        <v>135</v>
      </c>
      <c r="D9" s="20" t="s">
        <v>134</v>
      </c>
      <c r="E9" s="19">
        <f t="shared" ref="E9:O9" si="0">+E10+E11+E12</f>
        <v>397875451073</v>
      </c>
      <c r="F9" s="19">
        <f t="shared" si="0"/>
        <v>2846652000</v>
      </c>
      <c r="G9" s="19">
        <f t="shared" si="0"/>
        <v>596652000</v>
      </c>
      <c r="H9" s="19">
        <f t="shared" si="0"/>
        <v>400125451073</v>
      </c>
      <c r="I9" s="19">
        <f t="shared" si="0"/>
        <v>18685100531</v>
      </c>
      <c r="J9" s="19">
        <f t="shared" si="0"/>
        <v>374548948498.40997</v>
      </c>
      <c r="K9" s="19">
        <f t="shared" si="0"/>
        <v>6891402043.5900021</v>
      </c>
      <c r="L9" s="19">
        <f t="shared" si="0"/>
        <v>306393835930.25</v>
      </c>
      <c r="M9" s="19">
        <f t="shared" si="0"/>
        <v>257756061242.81998</v>
      </c>
      <c r="N9" s="19">
        <f t="shared" si="0"/>
        <v>257756061242.81998</v>
      </c>
      <c r="O9" s="19">
        <f t="shared" si="0"/>
        <v>257754242671.81998</v>
      </c>
      <c r="P9" s="18">
        <f>L9/(H9-I9)</f>
        <v>0.80325491389383907</v>
      </c>
      <c r="Q9" s="18">
        <f>M9/(H9-I9)</f>
        <v>0.67574408653034923</v>
      </c>
      <c r="R9" s="18">
        <f>+O9/(H9-I9)</f>
        <v>0.67573931888844285</v>
      </c>
      <c r="S9" s="34"/>
    </row>
    <row r="10" spans="1:19" ht="36" x14ac:dyDescent="0.25">
      <c r="A10" s="23" t="s">
        <v>32</v>
      </c>
      <c r="B10" s="22" t="s">
        <v>33</v>
      </c>
      <c r="C10" s="21" t="s">
        <v>35</v>
      </c>
      <c r="D10" s="20" t="s">
        <v>133</v>
      </c>
      <c r="E10" s="19">
        <f t="shared" ref="E10:O10" si="1">+E18+E20+E26+E30</f>
        <v>30401222000</v>
      </c>
      <c r="F10" s="19">
        <f t="shared" si="1"/>
        <v>596652000</v>
      </c>
      <c r="G10" s="19">
        <f t="shared" si="1"/>
        <v>596652000</v>
      </c>
      <c r="H10" s="19">
        <f t="shared" si="1"/>
        <v>30401222000</v>
      </c>
      <c r="I10" s="19">
        <f t="shared" si="1"/>
        <v>0</v>
      </c>
      <c r="J10" s="19">
        <f t="shared" si="1"/>
        <v>29285974409.25</v>
      </c>
      <c r="K10" s="19">
        <f t="shared" si="1"/>
        <v>1115247590.75</v>
      </c>
      <c r="L10" s="19">
        <f t="shared" si="1"/>
        <v>22448609801.129997</v>
      </c>
      <c r="M10" s="19">
        <f t="shared" si="1"/>
        <v>20075360357.150002</v>
      </c>
      <c r="N10" s="19">
        <f t="shared" si="1"/>
        <v>20075360357.150002</v>
      </c>
      <c r="O10" s="19">
        <f t="shared" si="1"/>
        <v>20073541786.150002</v>
      </c>
      <c r="P10" s="18">
        <f>L10/(H10-I10)</f>
        <v>0.73841142968299089</v>
      </c>
      <c r="Q10" s="18">
        <f>M10/(H10-I10)</f>
        <v>0.66034715174113734</v>
      </c>
      <c r="R10" s="18">
        <f>+O10/(H10-I10)</f>
        <v>0.66028733273123041</v>
      </c>
      <c r="S10" s="34"/>
    </row>
    <row r="11" spans="1:19" ht="36" x14ac:dyDescent="0.25">
      <c r="A11" s="23" t="s">
        <v>32</v>
      </c>
      <c r="B11" s="22" t="s">
        <v>33</v>
      </c>
      <c r="C11" s="21" t="s">
        <v>132</v>
      </c>
      <c r="D11" s="20" t="s">
        <v>131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/>
      <c r="P11" s="18">
        <v>0</v>
      </c>
      <c r="Q11" s="18">
        <v>0</v>
      </c>
      <c r="R11" s="18">
        <v>0</v>
      </c>
    </row>
    <row r="12" spans="1:19" ht="36" x14ac:dyDescent="0.25">
      <c r="A12" s="23" t="s">
        <v>32</v>
      </c>
      <c r="B12" s="22" t="s">
        <v>33</v>
      </c>
      <c r="C12" s="21" t="s">
        <v>75</v>
      </c>
      <c r="D12" s="20" t="s">
        <v>130</v>
      </c>
      <c r="E12" s="19">
        <f t="shared" ref="E12:O12" si="2">E47</f>
        <v>367474229073</v>
      </c>
      <c r="F12" s="19">
        <f t="shared" si="2"/>
        <v>2250000000</v>
      </c>
      <c r="G12" s="19">
        <f t="shared" si="2"/>
        <v>0</v>
      </c>
      <c r="H12" s="19">
        <f t="shared" si="2"/>
        <v>369724229073</v>
      </c>
      <c r="I12" s="19">
        <f t="shared" si="2"/>
        <v>18685100531</v>
      </c>
      <c r="J12" s="19">
        <f t="shared" si="2"/>
        <v>345262974089.15997</v>
      </c>
      <c r="K12" s="19">
        <f t="shared" si="2"/>
        <v>5776154452.8400021</v>
      </c>
      <c r="L12" s="19">
        <f t="shared" si="2"/>
        <v>283945226129.12</v>
      </c>
      <c r="M12" s="19">
        <f t="shared" si="2"/>
        <v>237680700885.66998</v>
      </c>
      <c r="N12" s="19">
        <f t="shared" si="2"/>
        <v>237680700885.66998</v>
      </c>
      <c r="O12" s="19">
        <f t="shared" si="2"/>
        <v>237680700885.66998</v>
      </c>
      <c r="P12" s="18">
        <f>L12/(H12-I12)</f>
        <v>0.80887058747112695</v>
      </c>
      <c r="Q12" s="18">
        <f>M12/(H12-I12)</f>
        <v>0.67707751518427306</v>
      </c>
      <c r="R12" s="18">
        <f>+O12/(H12-I12)</f>
        <v>0.67707751518427306</v>
      </c>
    </row>
    <row r="13" spans="1:19" s="17" customForma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19" x14ac:dyDescent="0.25">
      <c r="A14" s="16" t="s">
        <v>5</v>
      </c>
      <c r="B14" s="16" t="s">
        <v>6</v>
      </c>
      <c r="C14" s="1" t="s">
        <v>7</v>
      </c>
      <c r="D14" s="16" t="s">
        <v>20</v>
      </c>
      <c r="E14" s="1" t="s">
        <v>21</v>
      </c>
      <c r="F14" s="1" t="s">
        <v>22</v>
      </c>
      <c r="G14" s="1" t="s">
        <v>23</v>
      </c>
      <c r="H14" s="1" t="s">
        <v>24</v>
      </c>
      <c r="I14" s="1" t="s">
        <v>25</v>
      </c>
      <c r="J14" s="1" t="s">
        <v>26</v>
      </c>
      <c r="K14" s="1" t="s">
        <v>27</v>
      </c>
      <c r="L14" s="1" t="s">
        <v>28</v>
      </c>
      <c r="M14" s="1" t="s">
        <v>29</v>
      </c>
      <c r="N14" s="1" t="s">
        <v>30</v>
      </c>
      <c r="O14" s="1" t="s">
        <v>31</v>
      </c>
      <c r="P14" s="15" t="s">
        <v>129</v>
      </c>
      <c r="Q14" s="15" t="s">
        <v>128</v>
      </c>
      <c r="R14" s="15" t="s">
        <v>127</v>
      </c>
    </row>
    <row r="15" spans="1:19" ht="22.5" x14ac:dyDescent="0.25">
      <c r="A15" s="13" t="s">
        <v>32</v>
      </c>
      <c r="B15" s="2" t="s">
        <v>33</v>
      </c>
      <c r="C15" s="12" t="s">
        <v>34</v>
      </c>
      <c r="D15" s="2" t="s">
        <v>40</v>
      </c>
      <c r="E15" s="11">
        <v>12362135000</v>
      </c>
      <c r="F15" s="11">
        <v>0</v>
      </c>
      <c r="G15" s="11">
        <v>0</v>
      </c>
      <c r="H15" s="11">
        <v>12362135000</v>
      </c>
      <c r="I15" s="11">
        <v>0</v>
      </c>
      <c r="J15" s="11">
        <v>12362135000</v>
      </c>
      <c r="K15" s="11">
        <f>+H15-J15</f>
        <v>0</v>
      </c>
      <c r="L15" s="11">
        <v>8019014654</v>
      </c>
      <c r="M15" s="11">
        <v>7983886960</v>
      </c>
      <c r="N15" s="11">
        <v>7983886960</v>
      </c>
      <c r="O15" s="11">
        <v>7983886960</v>
      </c>
      <c r="P15" s="18">
        <f>L15/(H15-I15)</f>
        <v>0.64867554463690935</v>
      </c>
      <c r="Q15" s="18">
        <f t="shared" ref="Q15:Q17" si="3">M15/(H15-I15)</f>
        <v>0.64583398903182987</v>
      </c>
      <c r="R15" s="18">
        <f t="shared" ref="R15:R17" si="4">+O15/(H15-I15)</f>
        <v>0.64583398903182987</v>
      </c>
    </row>
    <row r="16" spans="1:19" ht="22.5" x14ac:dyDescent="0.25">
      <c r="A16" s="13" t="s">
        <v>32</v>
      </c>
      <c r="B16" s="2" t="s">
        <v>33</v>
      </c>
      <c r="C16" s="12" t="s">
        <v>41</v>
      </c>
      <c r="D16" s="2" t="s">
        <v>43</v>
      </c>
      <c r="E16" s="11">
        <v>4355792000</v>
      </c>
      <c r="F16" s="11">
        <v>0</v>
      </c>
      <c r="G16" s="11">
        <v>0</v>
      </c>
      <c r="H16" s="11">
        <v>4355792000</v>
      </c>
      <c r="I16" s="11">
        <v>0</v>
      </c>
      <c r="J16" s="11">
        <v>4355792000</v>
      </c>
      <c r="K16" s="11">
        <f>+H16-J16</f>
        <v>0</v>
      </c>
      <c r="L16" s="11">
        <v>2801112631</v>
      </c>
      <c r="M16" s="11">
        <v>2801112631</v>
      </c>
      <c r="N16" s="11">
        <v>2801112631</v>
      </c>
      <c r="O16" s="11">
        <v>2801112631</v>
      </c>
      <c r="P16" s="18">
        <f t="shared" ref="P16:P17" si="5">L16/(H16-I16)</f>
        <v>0.64307768392062803</v>
      </c>
      <c r="Q16" s="18">
        <f t="shared" si="3"/>
        <v>0.64307768392062803</v>
      </c>
      <c r="R16" s="18">
        <f t="shared" si="4"/>
        <v>0.64307768392062803</v>
      </c>
    </row>
    <row r="17" spans="1:18" ht="22.5" x14ac:dyDescent="0.25">
      <c r="A17" s="13" t="s">
        <v>32</v>
      </c>
      <c r="B17" s="2" t="s">
        <v>33</v>
      </c>
      <c r="C17" s="12" t="s">
        <v>44</v>
      </c>
      <c r="D17" s="2" t="s">
        <v>46</v>
      </c>
      <c r="E17" s="11">
        <v>2077851000</v>
      </c>
      <c r="F17" s="11">
        <v>0</v>
      </c>
      <c r="G17" s="11">
        <v>0</v>
      </c>
      <c r="H17" s="11">
        <v>2077851000</v>
      </c>
      <c r="I17" s="11">
        <v>0</v>
      </c>
      <c r="J17" s="11">
        <v>2077851000</v>
      </c>
      <c r="K17" s="11">
        <v>0</v>
      </c>
      <c r="L17" s="11">
        <v>1557834997</v>
      </c>
      <c r="M17" s="11">
        <v>1557834997</v>
      </c>
      <c r="N17" s="11">
        <v>1557834997</v>
      </c>
      <c r="O17" s="11">
        <v>1557834997</v>
      </c>
      <c r="P17" s="18">
        <f t="shared" si="5"/>
        <v>0.74973373788592157</v>
      </c>
      <c r="Q17" s="18">
        <f t="shared" si="3"/>
        <v>0.74973373788592157</v>
      </c>
      <c r="R17" s="18">
        <f t="shared" si="4"/>
        <v>0.74973373788592157</v>
      </c>
    </row>
    <row r="18" spans="1:18" s="4" customFormat="1" x14ac:dyDescent="0.25">
      <c r="A18" s="10"/>
      <c r="B18" s="9"/>
      <c r="C18" s="8"/>
      <c r="D18" s="7" t="s">
        <v>126</v>
      </c>
      <c r="E18" s="6">
        <f t="shared" ref="E18:O18" si="6">SUM(E15:E17)</f>
        <v>18795778000</v>
      </c>
      <c r="F18" s="6">
        <f t="shared" si="6"/>
        <v>0</v>
      </c>
      <c r="G18" s="6">
        <f t="shared" si="6"/>
        <v>0</v>
      </c>
      <c r="H18" s="6">
        <f t="shared" si="6"/>
        <v>18795778000</v>
      </c>
      <c r="I18" s="6">
        <f t="shared" si="6"/>
        <v>0</v>
      </c>
      <c r="J18" s="6">
        <f t="shared" si="6"/>
        <v>18795778000</v>
      </c>
      <c r="K18" s="6">
        <f t="shared" si="6"/>
        <v>0</v>
      </c>
      <c r="L18" s="6">
        <f t="shared" si="6"/>
        <v>12377962282</v>
      </c>
      <c r="M18" s="6">
        <f t="shared" si="6"/>
        <v>12342834588</v>
      </c>
      <c r="N18" s="6">
        <f t="shared" si="6"/>
        <v>12342834588</v>
      </c>
      <c r="O18" s="6">
        <f t="shared" si="6"/>
        <v>12342834588</v>
      </c>
      <c r="P18" s="5">
        <f>L18/(H18-I18)</f>
        <v>0.65855014259053279</v>
      </c>
      <c r="Q18" s="5">
        <f>M18/(H18-I18)</f>
        <v>0.65668122851844701</v>
      </c>
      <c r="R18" s="5">
        <f>+O18/(H18-I18)</f>
        <v>0.65668122851844701</v>
      </c>
    </row>
    <row r="19" spans="1:18" ht="22.5" x14ac:dyDescent="0.25">
      <c r="A19" s="13" t="s">
        <v>32</v>
      </c>
      <c r="B19" s="2" t="s">
        <v>33</v>
      </c>
      <c r="C19" s="12" t="s">
        <v>47</v>
      </c>
      <c r="D19" s="14" t="s">
        <v>48</v>
      </c>
      <c r="E19" s="11">
        <v>9714150000</v>
      </c>
      <c r="F19" s="11">
        <v>0</v>
      </c>
      <c r="G19" s="11">
        <v>0</v>
      </c>
      <c r="H19" s="11">
        <v>9714150000</v>
      </c>
      <c r="I19" s="11">
        <v>0</v>
      </c>
      <c r="J19" s="11">
        <v>9351479164.25</v>
      </c>
      <c r="K19" s="11">
        <v>362670835.75</v>
      </c>
      <c r="L19" s="11">
        <v>8959802511.1299992</v>
      </c>
      <c r="M19" s="11">
        <v>6713354142.1499996</v>
      </c>
      <c r="N19" s="11">
        <v>6713354142.1499996</v>
      </c>
      <c r="O19" s="11">
        <v>6711535571.1499996</v>
      </c>
      <c r="P19" s="18">
        <f>L19/(H19-I19)</f>
        <v>0.92234549714900416</v>
      </c>
      <c r="Q19" s="18">
        <f>M19/(H19-I19)</f>
        <v>0.69109022839363188</v>
      </c>
      <c r="R19" s="18">
        <f>+O19/(H19-I19)</f>
        <v>0.69090301993998438</v>
      </c>
    </row>
    <row r="20" spans="1:18" s="4" customFormat="1" x14ac:dyDescent="0.25">
      <c r="A20" s="10"/>
      <c r="B20" s="9"/>
      <c r="C20" s="8"/>
      <c r="D20" s="7" t="s">
        <v>125</v>
      </c>
      <c r="E20" s="6">
        <f t="shared" ref="E20:O20" si="7">SUM(E19)</f>
        <v>9714150000</v>
      </c>
      <c r="F20" s="6">
        <f t="shared" si="7"/>
        <v>0</v>
      </c>
      <c r="G20" s="6">
        <f t="shared" si="7"/>
        <v>0</v>
      </c>
      <c r="H20" s="6">
        <f t="shared" si="7"/>
        <v>9714150000</v>
      </c>
      <c r="I20" s="6">
        <f t="shared" si="7"/>
        <v>0</v>
      </c>
      <c r="J20" s="6">
        <f t="shared" si="7"/>
        <v>9351479164.25</v>
      </c>
      <c r="K20" s="6">
        <f t="shared" si="7"/>
        <v>362670835.75</v>
      </c>
      <c r="L20" s="6">
        <f t="shared" si="7"/>
        <v>8959802511.1299992</v>
      </c>
      <c r="M20" s="6">
        <f t="shared" si="7"/>
        <v>6713354142.1499996</v>
      </c>
      <c r="N20" s="6">
        <f t="shared" si="7"/>
        <v>6713354142.1499996</v>
      </c>
      <c r="O20" s="6">
        <f t="shared" si="7"/>
        <v>6711535571.1499996</v>
      </c>
      <c r="P20" s="5">
        <f>L20/(H20-I20)</f>
        <v>0.92234549714900416</v>
      </c>
      <c r="Q20" s="5">
        <f>M20/(H20-I20)</f>
        <v>0.69109022839363188</v>
      </c>
      <c r="R20" s="5">
        <f>+O20/(H20-I20)</f>
        <v>0.69090301993998438</v>
      </c>
    </row>
    <row r="21" spans="1:18" ht="22.5" x14ac:dyDescent="0.25">
      <c r="A21" s="13" t="s">
        <v>32</v>
      </c>
      <c r="B21" s="2" t="s">
        <v>33</v>
      </c>
      <c r="C21" s="12" t="s">
        <v>49</v>
      </c>
      <c r="D21" s="2" t="s">
        <v>51</v>
      </c>
      <c r="E21" s="11">
        <v>596507000</v>
      </c>
      <c r="F21" s="11">
        <v>0</v>
      </c>
      <c r="G21" s="11">
        <v>596507000</v>
      </c>
      <c r="H21" s="11">
        <v>0</v>
      </c>
      <c r="I21" s="11">
        <v>0</v>
      </c>
      <c r="J21" s="11">
        <v>0</v>
      </c>
      <c r="K21" s="11">
        <f>+H21-I21-J21</f>
        <v>0</v>
      </c>
      <c r="L21" s="11">
        <v>0</v>
      </c>
      <c r="M21" s="11">
        <v>0</v>
      </c>
      <c r="N21" s="11">
        <v>0</v>
      </c>
      <c r="O21" s="11">
        <v>0</v>
      </c>
      <c r="P21" s="18">
        <v>0</v>
      </c>
      <c r="Q21" s="18">
        <v>0</v>
      </c>
      <c r="R21" s="18">
        <v>0</v>
      </c>
    </row>
    <row r="22" spans="1:18" ht="22.5" x14ac:dyDescent="0.25">
      <c r="A22" s="13" t="s">
        <v>32</v>
      </c>
      <c r="B22" s="2" t="s">
        <v>33</v>
      </c>
      <c r="C22" s="12" t="s">
        <v>52</v>
      </c>
      <c r="D22" s="2" t="s">
        <v>55</v>
      </c>
      <c r="E22" s="11">
        <v>47935000</v>
      </c>
      <c r="F22" s="11">
        <v>0</v>
      </c>
      <c r="G22" s="11">
        <v>0</v>
      </c>
      <c r="H22" s="11">
        <v>47935000</v>
      </c>
      <c r="I22" s="11">
        <v>0</v>
      </c>
      <c r="J22" s="11">
        <v>47935000</v>
      </c>
      <c r="K22" s="11">
        <f>+H22-J22</f>
        <v>0</v>
      </c>
      <c r="L22" s="11">
        <v>40219263</v>
      </c>
      <c r="M22" s="32">
        <v>29164882</v>
      </c>
      <c r="N22" s="32">
        <v>29164882</v>
      </c>
      <c r="O22" s="32">
        <v>29164882</v>
      </c>
      <c r="P22" s="18">
        <f t="shared" ref="P22:P25" si="8">L22/(H22-I22)</f>
        <v>0.83903750912694275</v>
      </c>
      <c r="Q22" s="18">
        <f t="shared" ref="Q22:Q25" si="9">M22/(H22-I22)</f>
        <v>0.60842561802440809</v>
      </c>
      <c r="R22" s="18">
        <f t="shared" ref="R22:R25" si="10">+O22/(H22-I22)</f>
        <v>0.60842561802440809</v>
      </c>
    </row>
    <row r="23" spans="1:18" ht="22.5" x14ac:dyDescent="0.25">
      <c r="A23" s="13" t="s">
        <v>32</v>
      </c>
      <c r="B23" s="2" t="s">
        <v>33</v>
      </c>
      <c r="C23" s="12" t="s">
        <v>56</v>
      </c>
      <c r="D23" s="2" t="s">
        <v>59</v>
      </c>
      <c r="E23" s="11">
        <v>72557000</v>
      </c>
      <c r="F23" s="11">
        <v>0</v>
      </c>
      <c r="G23" s="11">
        <v>0</v>
      </c>
      <c r="H23" s="11">
        <v>72557000</v>
      </c>
      <c r="I23" s="11">
        <v>0</v>
      </c>
      <c r="J23" s="11">
        <v>72557000</v>
      </c>
      <c r="K23" s="11">
        <f>+H23-J23</f>
        <v>0</v>
      </c>
      <c r="L23" s="11">
        <v>72557000</v>
      </c>
      <c r="M23" s="32">
        <v>72557000</v>
      </c>
      <c r="N23" s="32">
        <v>72557000</v>
      </c>
      <c r="O23" s="32">
        <v>72557000</v>
      </c>
      <c r="P23" s="18">
        <f t="shared" si="8"/>
        <v>1</v>
      </c>
      <c r="Q23" s="18">
        <f t="shared" si="9"/>
        <v>1</v>
      </c>
      <c r="R23" s="18">
        <f t="shared" si="10"/>
        <v>1</v>
      </c>
    </row>
    <row r="24" spans="1:18" ht="22.5" x14ac:dyDescent="0.25">
      <c r="A24" s="13" t="s">
        <v>32</v>
      </c>
      <c r="B24" s="2" t="s">
        <v>33</v>
      </c>
      <c r="C24" s="12" t="s">
        <v>60</v>
      </c>
      <c r="D24" s="2" t="s">
        <v>62</v>
      </c>
      <c r="E24" s="11">
        <v>80619000</v>
      </c>
      <c r="F24" s="11">
        <v>0</v>
      </c>
      <c r="G24" s="11">
        <v>0</v>
      </c>
      <c r="H24" s="11">
        <v>80619000</v>
      </c>
      <c r="I24" s="11">
        <v>0</v>
      </c>
      <c r="J24" s="11">
        <v>80619000</v>
      </c>
      <c r="K24" s="11">
        <f>+H24-J24</f>
        <v>0</v>
      </c>
      <c r="L24" s="11">
        <v>80619000</v>
      </c>
      <c r="M24" s="11">
        <v>0</v>
      </c>
      <c r="N24" s="11">
        <v>0</v>
      </c>
      <c r="O24" s="11">
        <v>0</v>
      </c>
      <c r="P24" s="18">
        <f t="shared" si="8"/>
        <v>1</v>
      </c>
      <c r="Q24" s="18">
        <f t="shared" si="9"/>
        <v>0</v>
      </c>
      <c r="R24" s="18">
        <f t="shared" si="10"/>
        <v>0</v>
      </c>
    </row>
    <row r="25" spans="1:18" ht="22.5" x14ac:dyDescent="0.25">
      <c r="A25" s="13" t="s">
        <v>32</v>
      </c>
      <c r="B25" s="2" t="s">
        <v>33</v>
      </c>
      <c r="C25" s="12" t="s">
        <v>63</v>
      </c>
      <c r="D25" s="2" t="s">
        <v>64</v>
      </c>
      <c r="E25" s="11">
        <v>200000000</v>
      </c>
      <c r="F25" s="11">
        <v>596507000</v>
      </c>
      <c r="G25" s="11">
        <v>0</v>
      </c>
      <c r="H25" s="11">
        <v>796507000</v>
      </c>
      <c r="I25" s="11">
        <v>0</v>
      </c>
      <c r="J25" s="11">
        <v>783742245</v>
      </c>
      <c r="K25" s="11">
        <v>12764755</v>
      </c>
      <c r="L25" s="11">
        <v>763585745</v>
      </c>
      <c r="M25" s="32">
        <v>763585745</v>
      </c>
      <c r="N25" s="32">
        <v>763585745</v>
      </c>
      <c r="O25" s="32">
        <v>763585745</v>
      </c>
      <c r="P25" s="18">
        <f t="shared" si="8"/>
        <v>0.95866796525328712</v>
      </c>
      <c r="Q25" s="18">
        <f t="shared" si="9"/>
        <v>0.95866796525328712</v>
      </c>
      <c r="R25" s="18">
        <f t="shared" si="10"/>
        <v>0.95866796525328712</v>
      </c>
    </row>
    <row r="26" spans="1:18" s="4" customFormat="1" x14ac:dyDescent="0.25">
      <c r="A26" s="10"/>
      <c r="B26" s="9"/>
      <c r="C26" s="8"/>
      <c r="D26" s="7" t="s">
        <v>124</v>
      </c>
      <c r="E26" s="6">
        <f t="shared" ref="E26:O26" si="11">SUM(E21:E25)</f>
        <v>997618000</v>
      </c>
      <c r="F26" s="6">
        <f t="shared" si="11"/>
        <v>596507000</v>
      </c>
      <c r="G26" s="6">
        <f t="shared" si="11"/>
        <v>596507000</v>
      </c>
      <c r="H26" s="6">
        <f t="shared" si="11"/>
        <v>997618000</v>
      </c>
      <c r="I26" s="6">
        <f t="shared" si="11"/>
        <v>0</v>
      </c>
      <c r="J26" s="6">
        <f t="shared" si="11"/>
        <v>984853245</v>
      </c>
      <c r="K26" s="6">
        <f t="shared" si="11"/>
        <v>12764755</v>
      </c>
      <c r="L26" s="6">
        <f t="shared" si="11"/>
        <v>956981008</v>
      </c>
      <c r="M26" s="6">
        <f t="shared" si="11"/>
        <v>865307627</v>
      </c>
      <c r="N26" s="6">
        <f t="shared" si="11"/>
        <v>865307627</v>
      </c>
      <c r="O26" s="6">
        <f t="shared" si="11"/>
        <v>865307627</v>
      </c>
      <c r="P26" s="5">
        <f>L26/(H26-I26)</f>
        <v>0.95926597956331983</v>
      </c>
      <c r="Q26" s="5">
        <f>M26/(H26-I26)</f>
        <v>0.86737371118003082</v>
      </c>
      <c r="R26" s="5">
        <f>+O26/(H26-I26)</f>
        <v>0.86737371118003082</v>
      </c>
    </row>
    <row r="27" spans="1:18" ht="22.5" x14ac:dyDescent="0.25">
      <c r="A27" s="13" t="s">
        <v>32</v>
      </c>
      <c r="B27" s="2" t="s">
        <v>33</v>
      </c>
      <c r="C27" s="12" t="s">
        <v>65</v>
      </c>
      <c r="D27" s="14" t="s">
        <v>67</v>
      </c>
      <c r="E27" s="11">
        <v>192951000</v>
      </c>
      <c r="F27" s="11">
        <v>0</v>
      </c>
      <c r="G27" s="11">
        <v>145000</v>
      </c>
      <c r="H27" s="11">
        <v>192806000</v>
      </c>
      <c r="I27" s="11">
        <v>0</v>
      </c>
      <c r="J27" s="11">
        <v>152994000</v>
      </c>
      <c r="K27" s="11">
        <v>39812000</v>
      </c>
      <c r="L27" s="11">
        <v>152994000</v>
      </c>
      <c r="M27" s="11">
        <v>152994000</v>
      </c>
      <c r="N27" s="11">
        <v>152994000</v>
      </c>
      <c r="O27" s="11">
        <v>152994000</v>
      </c>
      <c r="P27" s="18">
        <f t="shared" ref="P27:P29" si="12">L27/(H27-I27)</f>
        <v>0.79351265002126492</v>
      </c>
      <c r="Q27" s="18">
        <f t="shared" ref="Q27:Q29" si="13">M27/(H27-I27)</f>
        <v>0.79351265002126492</v>
      </c>
      <c r="R27" s="18">
        <f t="shared" ref="R27:R29" si="14">+O27/(H27-I27)</f>
        <v>0.79351265002126492</v>
      </c>
    </row>
    <row r="28" spans="1:18" ht="22.5" x14ac:dyDescent="0.25">
      <c r="A28" s="13" t="s">
        <v>32</v>
      </c>
      <c r="B28" s="2" t="s">
        <v>33</v>
      </c>
      <c r="C28" s="12" t="s">
        <v>68</v>
      </c>
      <c r="D28" s="14" t="s">
        <v>69</v>
      </c>
      <c r="E28" s="11">
        <v>725000</v>
      </c>
      <c r="F28" s="11">
        <v>145000</v>
      </c>
      <c r="G28" s="11">
        <v>0</v>
      </c>
      <c r="H28" s="11">
        <v>870000</v>
      </c>
      <c r="I28" s="11">
        <v>0</v>
      </c>
      <c r="J28" s="11">
        <v>870000</v>
      </c>
      <c r="K28" s="11">
        <v>0</v>
      </c>
      <c r="L28" s="11">
        <v>870000</v>
      </c>
      <c r="M28" s="11">
        <v>870000</v>
      </c>
      <c r="N28" s="11">
        <v>870000</v>
      </c>
      <c r="O28" s="11">
        <v>870000</v>
      </c>
      <c r="P28" s="18">
        <f t="shared" si="12"/>
        <v>1</v>
      </c>
      <c r="Q28" s="18">
        <f t="shared" si="13"/>
        <v>1</v>
      </c>
      <c r="R28" s="18">
        <f t="shared" si="14"/>
        <v>1</v>
      </c>
    </row>
    <row r="29" spans="1:18" ht="22.5" x14ac:dyDescent="0.25">
      <c r="A29" s="13" t="s">
        <v>32</v>
      </c>
      <c r="B29" s="2" t="s">
        <v>33</v>
      </c>
      <c r="C29" s="12" t="s">
        <v>70</v>
      </c>
      <c r="D29" s="14" t="s">
        <v>73</v>
      </c>
      <c r="E29" s="11">
        <v>700000000</v>
      </c>
      <c r="F29" s="11">
        <v>0</v>
      </c>
      <c r="G29" s="11">
        <v>0</v>
      </c>
      <c r="H29" s="11">
        <v>700000000</v>
      </c>
      <c r="I29" s="11">
        <v>0</v>
      </c>
      <c r="J29" s="11">
        <v>0</v>
      </c>
      <c r="K29" s="11">
        <f>+H29-J29</f>
        <v>700000000</v>
      </c>
      <c r="L29" s="11">
        <f>+[1]FEBRERO!X16</f>
        <v>0</v>
      </c>
      <c r="M29" s="11">
        <f>+[1]FEBRERO!Y16</f>
        <v>0</v>
      </c>
      <c r="N29" s="11">
        <f>+[1]FEBRERO!Z16</f>
        <v>0</v>
      </c>
      <c r="O29" s="11">
        <f>+[1]FEBRERO!AA16</f>
        <v>0</v>
      </c>
      <c r="P29" s="18">
        <f t="shared" si="12"/>
        <v>0</v>
      </c>
      <c r="Q29" s="18">
        <f t="shared" si="13"/>
        <v>0</v>
      </c>
      <c r="R29" s="18">
        <f t="shared" si="14"/>
        <v>0</v>
      </c>
    </row>
    <row r="30" spans="1:18" s="4" customFormat="1" x14ac:dyDescent="0.25">
      <c r="A30" s="10"/>
      <c r="B30" s="9"/>
      <c r="C30" s="8"/>
      <c r="D30" s="7" t="s">
        <v>123</v>
      </c>
      <c r="E30" s="6">
        <f t="shared" ref="E30:O30" si="15">SUM(E27:E29)</f>
        <v>893676000</v>
      </c>
      <c r="F30" s="6">
        <f t="shared" si="15"/>
        <v>145000</v>
      </c>
      <c r="G30" s="6">
        <f t="shared" si="15"/>
        <v>145000</v>
      </c>
      <c r="H30" s="6">
        <f t="shared" si="15"/>
        <v>893676000</v>
      </c>
      <c r="I30" s="6">
        <f t="shared" si="15"/>
        <v>0</v>
      </c>
      <c r="J30" s="6">
        <f t="shared" si="15"/>
        <v>153864000</v>
      </c>
      <c r="K30" s="6">
        <f t="shared" si="15"/>
        <v>739812000</v>
      </c>
      <c r="L30" s="6">
        <f t="shared" si="15"/>
        <v>153864000</v>
      </c>
      <c r="M30" s="6">
        <f t="shared" si="15"/>
        <v>153864000</v>
      </c>
      <c r="N30" s="6">
        <f t="shared" si="15"/>
        <v>153864000</v>
      </c>
      <c r="O30" s="6">
        <f t="shared" si="15"/>
        <v>153864000</v>
      </c>
      <c r="P30" s="5">
        <f>L30/(H30-I30)</f>
        <v>0.17216977965168584</v>
      </c>
      <c r="Q30" s="5">
        <f>M30/(H30-I30)</f>
        <v>0.17216977965168584</v>
      </c>
      <c r="R30" s="5">
        <f>+O30/(H30-I30)</f>
        <v>0.17216977965168584</v>
      </c>
    </row>
    <row r="31" spans="1:18" s="4" customFormat="1" x14ac:dyDescent="0.25">
      <c r="A31" s="10"/>
      <c r="B31" s="9"/>
      <c r="C31" s="8"/>
      <c r="D31" s="7" t="s">
        <v>122</v>
      </c>
      <c r="E31" s="6">
        <f t="shared" ref="E31:O31" si="16">+E18+E20+E26+E30</f>
        <v>30401222000</v>
      </c>
      <c r="F31" s="6">
        <f t="shared" si="16"/>
        <v>596652000</v>
      </c>
      <c r="G31" s="6">
        <f t="shared" si="16"/>
        <v>596652000</v>
      </c>
      <c r="H31" s="6">
        <f t="shared" si="16"/>
        <v>30401222000</v>
      </c>
      <c r="I31" s="6">
        <f t="shared" si="16"/>
        <v>0</v>
      </c>
      <c r="J31" s="6">
        <f t="shared" si="16"/>
        <v>29285974409.25</v>
      </c>
      <c r="K31" s="6">
        <f t="shared" si="16"/>
        <v>1115247590.75</v>
      </c>
      <c r="L31" s="6">
        <f t="shared" si="16"/>
        <v>22448609801.129997</v>
      </c>
      <c r="M31" s="6">
        <f t="shared" si="16"/>
        <v>20075360357.150002</v>
      </c>
      <c r="N31" s="6">
        <f t="shared" si="16"/>
        <v>20075360357.150002</v>
      </c>
      <c r="O31" s="6">
        <f t="shared" si="16"/>
        <v>20073541786.150002</v>
      </c>
      <c r="P31" s="5">
        <f>L31/(H31-I31)</f>
        <v>0.73841142968299089</v>
      </c>
      <c r="Q31" s="5">
        <f>M31/(H31-I31)</f>
        <v>0.66034715174113734</v>
      </c>
      <c r="R31" s="5">
        <f>+O31/(H31-I31)</f>
        <v>0.66028733273123041</v>
      </c>
    </row>
    <row r="32" spans="1:18" ht="45" x14ac:dyDescent="0.25">
      <c r="A32" s="13" t="s">
        <v>32</v>
      </c>
      <c r="B32" s="2" t="s">
        <v>33</v>
      </c>
      <c r="C32" s="12" t="s">
        <v>74</v>
      </c>
      <c r="D32" s="2" t="s">
        <v>80</v>
      </c>
      <c r="E32" s="11">
        <v>149389362184</v>
      </c>
      <c r="F32" s="11">
        <v>0</v>
      </c>
      <c r="G32" s="11">
        <v>0</v>
      </c>
      <c r="H32" s="11">
        <v>149389362184</v>
      </c>
      <c r="I32" s="11">
        <v>18685100531</v>
      </c>
      <c r="J32" s="11">
        <v>130704261653</v>
      </c>
      <c r="K32" s="11">
        <v>0</v>
      </c>
      <c r="L32" s="32">
        <v>130704261653</v>
      </c>
      <c r="M32" s="32">
        <v>118840258673</v>
      </c>
      <c r="N32" s="32">
        <v>118840258673</v>
      </c>
      <c r="O32" s="32">
        <v>118840258673</v>
      </c>
      <c r="P32" s="18">
        <f t="shared" ref="P32:P46" si="17">L32/(H32-I32)</f>
        <v>1</v>
      </c>
      <c r="Q32" s="18">
        <f t="shared" ref="Q32:Q46" si="18">M32/(H32-I32)</f>
        <v>0.90923017482400748</v>
      </c>
      <c r="R32" s="18">
        <f t="shared" ref="R32:R46" si="19">+O32/(H32-I32)</f>
        <v>0.90923017482400748</v>
      </c>
    </row>
    <row r="33" spans="1:18" ht="56.25" x14ac:dyDescent="0.25">
      <c r="A33" s="13" t="s">
        <v>32</v>
      </c>
      <c r="B33" s="2" t="s">
        <v>33</v>
      </c>
      <c r="C33" s="12" t="s">
        <v>81</v>
      </c>
      <c r="D33" s="2" t="s">
        <v>85</v>
      </c>
      <c r="E33" s="11">
        <v>4200000000</v>
      </c>
      <c r="F33" s="11">
        <v>0</v>
      </c>
      <c r="G33" s="11">
        <v>0</v>
      </c>
      <c r="H33" s="11">
        <v>4200000000</v>
      </c>
      <c r="I33" s="11">
        <v>0</v>
      </c>
      <c r="J33" s="11">
        <v>4200000000</v>
      </c>
      <c r="K33" s="11">
        <f t="shared" ref="K33:K46" si="20">+H33-J33</f>
        <v>0</v>
      </c>
      <c r="L33" s="11">
        <v>4200000000</v>
      </c>
      <c r="M33" s="32">
        <v>4200000000</v>
      </c>
      <c r="N33" s="32">
        <v>4200000000</v>
      </c>
      <c r="O33" s="32">
        <v>4200000000</v>
      </c>
      <c r="P33" s="18">
        <f t="shared" si="17"/>
        <v>1</v>
      </c>
      <c r="Q33" s="18">
        <f t="shared" si="18"/>
        <v>1</v>
      </c>
      <c r="R33" s="18">
        <f t="shared" si="19"/>
        <v>1</v>
      </c>
    </row>
    <row r="34" spans="1:18" ht="56.25" x14ac:dyDescent="0.25">
      <c r="A34" s="13" t="s">
        <v>32</v>
      </c>
      <c r="B34" s="2" t="s">
        <v>33</v>
      </c>
      <c r="C34" s="12" t="s">
        <v>86</v>
      </c>
      <c r="D34" s="2" t="s">
        <v>88</v>
      </c>
      <c r="E34" s="11">
        <v>4200000000</v>
      </c>
      <c r="F34" s="11">
        <v>0</v>
      </c>
      <c r="G34" s="11">
        <v>0</v>
      </c>
      <c r="H34" s="11">
        <v>4200000000</v>
      </c>
      <c r="I34" s="11">
        <v>0</v>
      </c>
      <c r="J34" s="11">
        <v>4200000000</v>
      </c>
      <c r="K34" s="11">
        <f t="shared" si="20"/>
        <v>0</v>
      </c>
      <c r="L34" s="11">
        <v>4200000000</v>
      </c>
      <c r="M34" s="32">
        <v>2251000000</v>
      </c>
      <c r="N34" s="32">
        <v>2251000000</v>
      </c>
      <c r="O34" s="32">
        <v>2251000000</v>
      </c>
      <c r="P34" s="18">
        <f t="shared" si="17"/>
        <v>1</v>
      </c>
      <c r="Q34" s="18">
        <f t="shared" si="18"/>
        <v>0.53595238095238096</v>
      </c>
      <c r="R34" s="18">
        <f t="shared" si="19"/>
        <v>0.53595238095238096</v>
      </c>
    </row>
    <row r="35" spans="1:18" ht="33.75" x14ac:dyDescent="0.25">
      <c r="A35" s="13" t="s">
        <v>32</v>
      </c>
      <c r="B35" s="2" t="s">
        <v>33</v>
      </c>
      <c r="C35" s="12" t="s">
        <v>89</v>
      </c>
      <c r="D35" s="2" t="s">
        <v>91</v>
      </c>
      <c r="E35" s="11">
        <v>4200000000</v>
      </c>
      <c r="F35" s="11">
        <v>0</v>
      </c>
      <c r="G35" s="11">
        <v>0</v>
      </c>
      <c r="H35" s="11">
        <v>4200000000</v>
      </c>
      <c r="I35" s="11">
        <v>0</v>
      </c>
      <c r="J35" s="11">
        <v>4200000000</v>
      </c>
      <c r="K35" s="11">
        <f t="shared" si="20"/>
        <v>0</v>
      </c>
      <c r="L35" s="11">
        <v>4200000000</v>
      </c>
      <c r="M35" s="32">
        <v>0</v>
      </c>
      <c r="N35" s="32">
        <v>0</v>
      </c>
      <c r="O35" s="32">
        <v>0</v>
      </c>
      <c r="P35" s="18">
        <f t="shared" si="17"/>
        <v>1</v>
      </c>
      <c r="Q35" s="18">
        <f t="shared" si="18"/>
        <v>0</v>
      </c>
      <c r="R35" s="18">
        <f t="shared" si="19"/>
        <v>0</v>
      </c>
    </row>
    <row r="36" spans="1:18" ht="56.25" x14ac:dyDescent="0.25">
      <c r="A36" s="13" t="s">
        <v>32</v>
      </c>
      <c r="B36" s="2" t="s">
        <v>33</v>
      </c>
      <c r="C36" s="12" t="s">
        <v>92</v>
      </c>
      <c r="D36" s="2" t="s">
        <v>94</v>
      </c>
      <c r="E36" s="11">
        <v>4200000000</v>
      </c>
      <c r="F36" s="11">
        <v>0</v>
      </c>
      <c r="G36" s="11">
        <v>0</v>
      </c>
      <c r="H36" s="11">
        <v>4200000000</v>
      </c>
      <c r="I36" s="11">
        <v>0</v>
      </c>
      <c r="J36" s="11">
        <v>4200000000</v>
      </c>
      <c r="K36" s="11">
        <f t="shared" si="20"/>
        <v>0</v>
      </c>
      <c r="L36" s="11">
        <v>4200000000</v>
      </c>
      <c r="M36" s="32">
        <v>4200000000</v>
      </c>
      <c r="N36" s="32">
        <v>4200000000</v>
      </c>
      <c r="O36" s="32">
        <v>4200000000</v>
      </c>
      <c r="P36" s="18">
        <f t="shared" si="17"/>
        <v>1</v>
      </c>
      <c r="Q36" s="18">
        <f t="shared" si="18"/>
        <v>1</v>
      </c>
      <c r="R36" s="18">
        <f t="shared" si="19"/>
        <v>1</v>
      </c>
    </row>
    <row r="37" spans="1:18" ht="22.5" x14ac:dyDescent="0.25">
      <c r="A37" s="13" t="s">
        <v>32</v>
      </c>
      <c r="B37" s="2" t="s">
        <v>33</v>
      </c>
      <c r="C37" s="12" t="s">
        <v>95</v>
      </c>
      <c r="D37" s="2" t="s">
        <v>97</v>
      </c>
      <c r="E37" s="11">
        <v>4200000000</v>
      </c>
      <c r="F37" s="11">
        <v>0</v>
      </c>
      <c r="G37" s="11">
        <v>0</v>
      </c>
      <c r="H37" s="11">
        <v>4200000000</v>
      </c>
      <c r="I37" s="11">
        <v>0</v>
      </c>
      <c r="J37" s="11">
        <v>4200000000</v>
      </c>
      <c r="K37" s="11">
        <f t="shared" si="20"/>
        <v>0</v>
      </c>
      <c r="L37" s="11">
        <v>4200000000</v>
      </c>
      <c r="M37" s="32">
        <v>1500000000</v>
      </c>
      <c r="N37" s="32">
        <v>1500000000</v>
      </c>
      <c r="O37" s="32">
        <v>1500000000</v>
      </c>
      <c r="P37" s="18">
        <f t="shared" si="17"/>
        <v>1</v>
      </c>
      <c r="Q37" s="18">
        <f t="shared" si="18"/>
        <v>0.35714285714285715</v>
      </c>
      <c r="R37" s="18">
        <f t="shared" si="19"/>
        <v>0.35714285714285715</v>
      </c>
    </row>
    <row r="38" spans="1:18" ht="56.25" x14ac:dyDescent="0.25">
      <c r="A38" s="13" t="s">
        <v>32</v>
      </c>
      <c r="B38" s="2" t="s">
        <v>33</v>
      </c>
      <c r="C38" s="12" t="s">
        <v>98</v>
      </c>
      <c r="D38" s="2" t="s">
        <v>88</v>
      </c>
      <c r="E38" s="11">
        <v>23000000000</v>
      </c>
      <c r="F38" s="11">
        <v>2250000000</v>
      </c>
      <c r="G38" s="11">
        <v>0</v>
      </c>
      <c r="H38" s="11">
        <v>25250000000</v>
      </c>
      <c r="I38" s="11">
        <v>0</v>
      </c>
      <c r="J38" s="11">
        <v>20045336370.990002</v>
      </c>
      <c r="K38" s="11">
        <v>5204663629.0100002</v>
      </c>
      <c r="L38" s="11">
        <v>15612957366.99</v>
      </c>
      <c r="M38" s="32">
        <v>10120798351.99</v>
      </c>
      <c r="N38" s="32">
        <v>10120798351.99</v>
      </c>
      <c r="O38" s="32">
        <v>10120798351.99</v>
      </c>
      <c r="P38" s="18">
        <f t="shared" si="17"/>
        <v>0.61833494522732668</v>
      </c>
      <c r="Q38" s="18">
        <f t="shared" si="18"/>
        <v>0.40082369710851484</v>
      </c>
      <c r="R38" s="18">
        <f t="shared" si="19"/>
        <v>0.40082369710851484</v>
      </c>
    </row>
    <row r="39" spans="1:18" ht="45" x14ac:dyDescent="0.25">
      <c r="A39" s="13" t="s">
        <v>32</v>
      </c>
      <c r="B39" s="2" t="s">
        <v>33</v>
      </c>
      <c r="C39" s="12" t="s">
        <v>101</v>
      </c>
      <c r="D39" s="2" t="s">
        <v>80</v>
      </c>
      <c r="E39" s="11">
        <v>48000000000</v>
      </c>
      <c r="F39" s="11">
        <v>0</v>
      </c>
      <c r="G39" s="11">
        <v>0</v>
      </c>
      <c r="H39" s="11">
        <v>48000000000</v>
      </c>
      <c r="I39" s="11">
        <v>0</v>
      </c>
      <c r="J39" s="11">
        <v>48000000000</v>
      </c>
      <c r="K39" s="11">
        <f t="shared" si="20"/>
        <v>0</v>
      </c>
      <c r="L39" s="11">
        <v>48000000000</v>
      </c>
      <c r="M39" s="32">
        <v>42627979696</v>
      </c>
      <c r="N39" s="32">
        <v>42627979696</v>
      </c>
      <c r="O39" s="32">
        <v>42627979696</v>
      </c>
      <c r="P39" s="18">
        <f t="shared" si="17"/>
        <v>1</v>
      </c>
      <c r="Q39" s="18">
        <f t="shared" si="18"/>
        <v>0.88808291033333331</v>
      </c>
      <c r="R39" s="18">
        <f t="shared" si="19"/>
        <v>0.88808291033333331</v>
      </c>
    </row>
    <row r="40" spans="1:18" ht="56.25" x14ac:dyDescent="0.25">
      <c r="A40" s="13" t="s">
        <v>32</v>
      </c>
      <c r="B40" s="2" t="s">
        <v>33</v>
      </c>
      <c r="C40" s="12" t="s">
        <v>103</v>
      </c>
      <c r="D40" s="2" t="s">
        <v>85</v>
      </c>
      <c r="E40" s="11">
        <v>4726973377</v>
      </c>
      <c r="F40" s="11">
        <v>0</v>
      </c>
      <c r="G40" s="11">
        <v>0</v>
      </c>
      <c r="H40" s="11">
        <v>4726973377</v>
      </c>
      <c r="I40" s="11">
        <v>0</v>
      </c>
      <c r="J40" s="11">
        <v>4726973377</v>
      </c>
      <c r="K40" s="11">
        <f t="shared" si="20"/>
        <v>0</v>
      </c>
      <c r="L40" s="11">
        <v>4726973377</v>
      </c>
      <c r="M40" s="32">
        <v>4726973377</v>
      </c>
      <c r="N40" s="32">
        <v>4726973377</v>
      </c>
      <c r="O40" s="32">
        <v>4726973377</v>
      </c>
      <c r="P40" s="18">
        <f t="shared" si="17"/>
        <v>1</v>
      </c>
      <c r="Q40" s="18">
        <f t="shared" si="18"/>
        <v>1</v>
      </c>
      <c r="R40" s="18">
        <f t="shared" si="19"/>
        <v>1</v>
      </c>
    </row>
    <row r="41" spans="1:18" ht="33.75" x14ac:dyDescent="0.25">
      <c r="A41" s="13" t="s">
        <v>32</v>
      </c>
      <c r="B41" s="2" t="s">
        <v>33</v>
      </c>
      <c r="C41" s="12" t="s">
        <v>105</v>
      </c>
      <c r="D41" s="2" t="s">
        <v>108</v>
      </c>
      <c r="E41" s="11">
        <v>70000000000</v>
      </c>
      <c r="F41" s="11">
        <v>0</v>
      </c>
      <c r="G41" s="11">
        <v>0</v>
      </c>
      <c r="H41" s="11">
        <v>70000000000</v>
      </c>
      <c r="I41" s="11">
        <v>0</v>
      </c>
      <c r="J41" s="11">
        <v>70000000000</v>
      </c>
      <c r="K41" s="11">
        <f t="shared" si="20"/>
        <v>0</v>
      </c>
      <c r="L41" s="32">
        <v>21000000000</v>
      </c>
      <c r="M41" s="32">
        <v>21000000000</v>
      </c>
      <c r="N41" s="32">
        <v>21000000000</v>
      </c>
      <c r="O41" s="32">
        <v>21000000000</v>
      </c>
      <c r="P41" s="18">
        <f t="shared" si="17"/>
        <v>0.3</v>
      </c>
      <c r="Q41" s="18">
        <f t="shared" si="18"/>
        <v>0.3</v>
      </c>
      <c r="R41" s="18">
        <f t="shared" si="19"/>
        <v>0.3</v>
      </c>
    </row>
    <row r="42" spans="1:18" ht="56.25" x14ac:dyDescent="0.25">
      <c r="A42" s="13" t="s">
        <v>32</v>
      </c>
      <c r="B42" s="2" t="s">
        <v>33</v>
      </c>
      <c r="C42" s="12" t="s">
        <v>109</v>
      </c>
      <c r="D42" s="2" t="s">
        <v>88</v>
      </c>
      <c r="E42" s="11">
        <v>4726973378</v>
      </c>
      <c r="F42" s="11">
        <v>0</v>
      </c>
      <c r="G42" s="11">
        <v>0</v>
      </c>
      <c r="H42" s="11">
        <v>4726973378</v>
      </c>
      <c r="I42" s="11">
        <v>0</v>
      </c>
      <c r="J42" s="11">
        <v>4726973378</v>
      </c>
      <c r="K42" s="11">
        <f t="shared" si="20"/>
        <v>0</v>
      </c>
      <c r="L42" s="11">
        <v>4726973378</v>
      </c>
      <c r="M42" s="32">
        <v>4726973378</v>
      </c>
      <c r="N42" s="32">
        <v>4726973378</v>
      </c>
      <c r="O42" s="32">
        <v>4726973378</v>
      </c>
      <c r="P42" s="18">
        <f t="shared" si="17"/>
        <v>1</v>
      </c>
      <c r="Q42" s="18">
        <f t="shared" si="18"/>
        <v>1</v>
      </c>
      <c r="R42" s="18">
        <f t="shared" si="19"/>
        <v>1</v>
      </c>
    </row>
    <row r="43" spans="1:18" ht="33.75" x14ac:dyDescent="0.25">
      <c r="A43" s="13" t="s">
        <v>32</v>
      </c>
      <c r="B43" s="2" t="s">
        <v>33</v>
      </c>
      <c r="C43" s="12" t="s">
        <v>110</v>
      </c>
      <c r="D43" s="2" t="s">
        <v>91</v>
      </c>
      <c r="E43" s="11">
        <v>4726973378</v>
      </c>
      <c r="F43" s="11">
        <v>0</v>
      </c>
      <c r="G43" s="11">
        <v>0</v>
      </c>
      <c r="H43" s="11">
        <v>4726973378</v>
      </c>
      <c r="I43" s="11">
        <v>0</v>
      </c>
      <c r="J43" s="11">
        <v>4726973378</v>
      </c>
      <c r="K43" s="11">
        <f t="shared" si="20"/>
        <v>0</v>
      </c>
      <c r="L43" s="11">
        <v>4726973378</v>
      </c>
      <c r="M43" s="32">
        <v>4726973378</v>
      </c>
      <c r="N43" s="32">
        <v>4726973378</v>
      </c>
      <c r="O43" s="32">
        <v>4726973378</v>
      </c>
      <c r="P43" s="18">
        <f t="shared" si="17"/>
        <v>1</v>
      </c>
      <c r="Q43" s="18">
        <f t="shared" si="18"/>
        <v>1</v>
      </c>
      <c r="R43" s="18">
        <f t="shared" si="19"/>
        <v>1</v>
      </c>
    </row>
    <row r="44" spans="1:18" ht="45" x14ac:dyDescent="0.25">
      <c r="A44" s="13" t="s">
        <v>32</v>
      </c>
      <c r="B44" s="2" t="s">
        <v>33</v>
      </c>
      <c r="C44" s="12" t="s">
        <v>111</v>
      </c>
      <c r="D44" s="2" t="s">
        <v>113</v>
      </c>
      <c r="E44" s="11">
        <v>4726973378</v>
      </c>
      <c r="F44" s="11">
        <v>0</v>
      </c>
      <c r="G44" s="11">
        <v>0</v>
      </c>
      <c r="H44" s="11">
        <v>4726973378</v>
      </c>
      <c r="I44" s="11">
        <v>0</v>
      </c>
      <c r="J44" s="11">
        <v>4726973378</v>
      </c>
      <c r="K44" s="11">
        <f t="shared" si="20"/>
        <v>0</v>
      </c>
      <c r="L44" s="11">
        <v>4726973378</v>
      </c>
      <c r="M44" s="32">
        <v>2954079867</v>
      </c>
      <c r="N44" s="32">
        <v>2954079867</v>
      </c>
      <c r="O44" s="32">
        <v>2954079867</v>
      </c>
      <c r="P44" s="18">
        <f t="shared" si="17"/>
        <v>1</v>
      </c>
      <c r="Q44" s="18">
        <f t="shared" si="18"/>
        <v>0.62494108402401927</v>
      </c>
      <c r="R44" s="18">
        <f t="shared" si="19"/>
        <v>0.62494108402401927</v>
      </c>
    </row>
    <row r="45" spans="1:18" ht="22.5" x14ac:dyDescent="0.25">
      <c r="A45" s="13" t="s">
        <v>32</v>
      </c>
      <c r="B45" s="2" t="s">
        <v>33</v>
      </c>
      <c r="C45" s="12" t="s">
        <v>114</v>
      </c>
      <c r="D45" s="2" t="s">
        <v>116</v>
      </c>
      <c r="E45" s="11">
        <v>4726973378</v>
      </c>
      <c r="F45" s="11">
        <v>0</v>
      </c>
      <c r="G45" s="11">
        <v>0</v>
      </c>
      <c r="H45" s="11">
        <v>4726973378</v>
      </c>
      <c r="I45" s="11">
        <v>0</v>
      </c>
      <c r="J45" s="11">
        <v>4726973378</v>
      </c>
      <c r="K45" s="11">
        <f t="shared" si="20"/>
        <v>0</v>
      </c>
      <c r="L45" s="11">
        <v>4726973378</v>
      </c>
      <c r="M45" s="32">
        <v>1000000000</v>
      </c>
      <c r="N45" s="32">
        <v>1000000000</v>
      </c>
      <c r="O45" s="32">
        <v>1000000000</v>
      </c>
      <c r="P45" s="18">
        <f t="shared" si="17"/>
        <v>1</v>
      </c>
      <c r="Q45" s="18">
        <f t="shared" si="18"/>
        <v>0.21155185782389654</v>
      </c>
      <c r="R45" s="18">
        <f t="shared" si="19"/>
        <v>0.21155185782389654</v>
      </c>
    </row>
    <row r="46" spans="1:18" ht="33.75" x14ac:dyDescent="0.25">
      <c r="A46" s="13" t="s">
        <v>32</v>
      </c>
      <c r="B46" s="2" t="s">
        <v>33</v>
      </c>
      <c r="C46" s="12" t="s">
        <v>117</v>
      </c>
      <c r="D46" s="2" t="s">
        <v>120</v>
      </c>
      <c r="E46" s="11">
        <v>32450000000</v>
      </c>
      <c r="F46" s="11">
        <v>0</v>
      </c>
      <c r="G46" s="11">
        <v>0</v>
      </c>
      <c r="H46" s="11">
        <v>32450000000</v>
      </c>
      <c r="I46" s="11">
        <v>0</v>
      </c>
      <c r="J46" s="11">
        <v>31878509176.169998</v>
      </c>
      <c r="K46" s="11">
        <f t="shared" si="20"/>
        <v>571490823.83000183</v>
      </c>
      <c r="L46" s="11">
        <v>23993140220.130001</v>
      </c>
      <c r="M46" s="32">
        <v>14805664164.68</v>
      </c>
      <c r="N46" s="32">
        <v>14805664164.68</v>
      </c>
      <c r="O46" s="32">
        <v>14805664164.68</v>
      </c>
      <c r="P46" s="18">
        <f t="shared" si="17"/>
        <v>0.73938798829368257</v>
      </c>
      <c r="Q46" s="18">
        <f t="shared" si="18"/>
        <v>0.45626083712419108</v>
      </c>
      <c r="R46" s="18">
        <f t="shared" si="19"/>
        <v>0.45626083712419108</v>
      </c>
    </row>
    <row r="47" spans="1:18" s="4" customFormat="1" x14ac:dyDescent="0.25">
      <c r="A47" s="10"/>
      <c r="B47" s="9"/>
      <c r="C47" s="8"/>
      <c r="D47" s="7" t="s">
        <v>121</v>
      </c>
      <c r="E47" s="6">
        <f t="shared" ref="E47:O47" si="21">SUM(E32:E46)</f>
        <v>367474229073</v>
      </c>
      <c r="F47" s="6">
        <f t="shared" si="21"/>
        <v>2250000000</v>
      </c>
      <c r="G47" s="6">
        <f t="shared" si="21"/>
        <v>0</v>
      </c>
      <c r="H47" s="6">
        <f t="shared" si="21"/>
        <v>369724229073</v>
      </c>
      <c r="I47" s="6">
        <f t="shared" si="21"/>
        <v>18685100531</v>
      </c>
      <c r="J47" s="6">
        <f t="shared" si="21"/>
        <v>345262974089.15997</v>
      </c>
      <c r="K47" s="6">
        <f t="shared" si="21"/>
        <v>5776154452.8400021</v>
      </c>
      <c r="L47" s="6">
        <f t="shared" si="21"/>
        <v>283945226129.12</v>
      </c>
      <c r="M47" s="6">
        <f t="shared" si="21"/>
        <v>237680700885.66998</v>
      </c>
      <c r="N47" s="6">
        <f t="shared" si="21"/>
        <v>237680700885.66998</v>
      </c>
      <c r="O47" s="6">
        <f t="shared" si="21"/>
        <v>237680700885.66998</v>
      </c>
      <c r="P47" s="5">
        <f>L47/(H47-I47)</f>
        <v>0.80887058747112695</v>
      </c>
      <c r="Q47" s="5">
        <f>M47/(H47-I47)</f>
        <v>0.67707751518427306</v>
      </c>
      <c r="R47" s="5">
        <f>+O47/(H47-I47)</f>
        <v>0.67707751518427306</v>
      </c>
    </row>
  </sheetData>
  <mergeCells count="8">
    <mergeCell ref="A7:R7"/>
    <mergeCell ref="A13:R13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 2024</vt:lpstr>
      <vt:lpstr>OCTUBRE 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 Alberto Jaramillo Leon</cp:lastModifiedBy>
  <dcterms:modified xsi:type="dcterms:W3CDTF">2024-11-05T17:31:36Z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