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Mi unidad\MIN CIENCIAS_2025\Publicaciones Página Web\Mes Agosto\"/>
    </mc:Choice>
  </mc:AlternateContent>
  <xr:revisionPtr revIDLastSave="0" documentId="13_ncr:1_{2A7E6BA4-4128-4010-BB6C-32F19742898D}" xr6:coauthVersionLast="46" xr6:coauthVersionMax="46" xr10:uidLastSave="{00000000-0000-0000-0000-000000000000}"/>
  <bookViews>
    <workbookView xWindow="28680" yWindow="-120" windowWidth="29040" windowHeight="15720" xr2:uid="{00000000-000D-0000-FFFF-FFFF00000000}"/>
  </bookViews>
  <sheets>
    <sheet name="REP_EPG034_EjecucionPresupuesta" sheetId="1" r:id="rId1"/>
  </sheets>
  <calcPr calcId="191029"/>
</workbook>
</file>

<file path=xl/calcChain.xml><?xml version="1.0" encoding="utf-8"?>
<calcChain xmlns="http://schemas.openxmlformats.org/spreadsheetml/2006/main">
  <c r="R33" i="1" l="1"/>
  <c r="Q33" i="1"/>
  <c r="P33" i="1"/>
  <c r="R32" i="1"/>
  <c r="Q32" i="1"/>
  <c r="P32" i="1"/>
  <c r="R31" i="1"/>
  <c r="Q31" i="1"/>
  <c r="P31" i="1"/>
  <c r="R30" i="1"/>
  <c r="Q30" i="1"/>
  <c r="P30" i="1"/>
  <c r="R29" i="1"/>
  <c r="Q29" i="1"/>
  <c r="P29" i="1"/>
  <c r="R28" i="1"/>
  <c r="Q28" i="1"/>
  <c r="P28" i="1"/>
  <c r="R27" i="1"/>
  <c r="Q27" i="1"/>
  <c r="P27" i="1"/>
  <c r="R26" i="1"/>
  <c r="Q26" i="1"/>
  <c r="P26" i="1"/>
  <c r="R24" i="1"/>
  <c r="Q24" i="1"/>
  <c r="P24" i="1"/>
  <c r="R23" i="1"/>
  <c r="Q23" i="1"/>
  <c r="P23" i="1"/>
  <c r="R22" i="1"/>
  <c r="Q22" i="1"/>
  <c r="P22" i="1"/>
  <c r="R20" i="1"/>
  <c r="Q20" i="1"/>
  <c r="P20" i="1"/>
  <c r="R19" i="1"/>
  <c r="Q19" i="1"/>
  <c r="P19" i="1"/>
  <c r="R18" i="1"/>
  <c r="Q18" i="1"/>
  <c r="P18" i="1"/>
  <c r="R17" i="1"/>
  <c r="Q17" i="1"/>
  <c r="P17" i="1"/>
  <c r="R15" i="1"/>
  <c r="Q15" i="1"/>
  <c r="P15" i="1"/>
  <c r="R13" i="1"/>
  <c r="Q13" i="1"/>
  <c r="P13" i="1"/>
  <c r="R12" i="1"/>
  <c r="Q12" i="1"/>
  <c r="P12" i="1"/>
  <c r="R11" i="1"/>
  <c r="Q11" i="1"/>
  <c r="P11" i="1"/>
  <c r="O9" i="1"/>
  <c r="N9" i="1"/>
  <c r="M9" i="1"/>
  <c r="L9" i="1"/>
  <c r="K9" i="1"/>
  <c r="J9" i="1"/>
  <c r="I9" i="1"/>
  <c r="H9" i="1"/>
  <c r="G9" i="1"/>
  <c r="F9" i="1"/>
  <c r="O7" i="1"/>
  <c r="N7" i="1"/>
  <c r="M7" i="1"/>
  <c r="L7" i="1"/>
  <c r="K7" i="1"/>
  <c r="J7" i="1"/>
  <c r="I7" i="1"/>
  <c r="H7" i="1"/>
  <c r="G7" i="1"/>
  <c r="F7" i="1"/>
  <c r="E9" i="1"/>
  <c r="E7" i="1"/>
  <c r="E6" i="1" s="1"/>
  <c r="O34" i="1"/>
  <c r="R34" i="1" s="1"/>
  <c r="N34" i="1"/>
  <c r="M34" i="1"/>
  <c r="Q34" i="1" s="1"/>
  <c r="L34" i="1"/>
  <c r="P34" i="1" s="1"/>
  <c r="K34" i="1"/>
  <c r="J34" i="1"/>
  <c r="I34" i="1"/>
  <c r="H34" i="1"/>
  <c r="G34" i="1"/>
  <c r="F34" i="1"/>
  <c r="E34" i="1"/>
  <c r="O25" i="1"/>
  <c r="R25" i="1" s="1"/>
  <c r="N25" i="1"/>
  <c r="M25" i="1"/>
  <c r="L25" i="1"/>
  <c r="K25" i="1"/>
  <c r="J25" i="1"/>
  <c r="I25" i="1"/>
  <c r="H25" i="1"/>
  <c r="G25" i="1"/>
  <c r="F25" i="1"/>
  <c r="E25" i="1"/>
  <c r="O21" i="1"/>
  <c r="N21" i="1"/>
  <c r="M21" i="1"/>
  <c r="L21" i="1"/>
  <c r="K21" i="1"/>
  <c r="J21" i="1"/>
  <c r="I21" i="1"/>
  <c r="H21" i="1"/>
  <c r="G21" i="1"/>
  <c r="F21" i="1"/>
  <c r="E21" i="1"/>
  <c r="O16" i="1"/>
  <c r="N16" i="1"/>
  <c r="M16" i="1"/>
  <c r="L16" i="1"/>
  <c r="K16" i="1"/>
  <c r="J16" i="1"/>
  <c r="I16" i="1"/>
  <c r="H16" i="1"/>
  <c r="G16" i="1"/>
  <c r="F16" i="1"/>
  <c r="E16" i="1"/>
  <c r="O14" i="1"/>
  <c r="N14" i="1"/>
  <c r="M14" i="1"/>
  <c r="L14" i="1"/>
  <c r="K14" i="1"/>
  <c r="J14" i="1"/>
  <c r="I14" i="1"/>
  <c r="H14" i="1"/>
  <c r="G14" i="1"/>
  <c r="F14" i="1"/>
  <c r="E14" i="1"/>
  <c r="R21" i="1" l="1"/>
  <c r="P25" i="1"/>
  <c r="Q25" i="1"/>
  <c r="P21" i="1"/>
  <c r="R16" i="1"/>
  <c r="Q21" i="1"/>
  <c r="P16" i="1"/>
  <c r="R14" i="1"/>
  <c r="Q16" i="1"/>
  <c r="M6" i="1"/>
  <c r="P14" i="1"/>
  <c r="Q14" i="1"/>
  <c r="N6" i="1"/>
  <c r="O6" i="1"/>
  <c r="Q7" i="1"/>
  <c r="Q9" i="1"/>
  <c r="R7" i="1"/>
  <c r="G6" i="1"/>
  <c r="P9" i="1"/>
  <c r="K6" i="1"/>
  <c r="F6" i="1"/>
  <c r="H6" i="1"/>
  <c r="I6" i="1"/>
  <c r="J6" i="1"/>
  <c r="P7" i="1"/>
  <c r="R9" i="1"/>
  <c r="L6" i="1"/>
  <c r="R6" i="1" l="1"/>
  <c r="P6" i="1"/>
  <c r="Q6" i="1"/>
</calcChain>
</file>

<file path=xl/sharedStrings.xml><?xml version="1.0" encoding="utf-8"?>
<sst xmlns="http://schemas.openxmlformats.org/spreadsheetml/2006/main" count="163" uniqueCount="70">
  <si>
    <t/>
  </si>
  <si>
    <t>UEJ</t>
  </si>
  <si>
    <t>NOMBRE UEJ</t>
  </si>
  <si>
    <t>RUBRO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</si>
  <si>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</si>
  <si>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</si>
  <si>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</si>
  <si>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</si>
  <si>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</si>
  <si>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</si>
  <si>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</si>
  <si>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</si>
  <si>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</si>
  <si>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</si>
  <si>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</si>
  <si>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</si>
  <si>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39-01-01</t>
  </si>
  <si>
    <t>MINISTERIO DE CIENCIA, TECNOLOGIA E INNOVACION - GESTION GENERAL</t>
  </si>
  <si>
    <t>A-01-01-01</t>
  </si>
  <si>
    <t>A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</si>
  <si>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</si>
  <si>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</si>
  <si>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</si>
  <si>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</si>
  <si>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</si>
  <si>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</si>
  <si>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</si>
  <si>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A-03-04-02-012</t>
  </si>
  <si>
    <t>INCAPACIDADES Y LICENCIAS DE MATERNIDAD Y PATERNIDAD (NO DE PENSIONES)</t>
  </si>
  <si>
    <t>A-03-06-01-008</t>
  </si>
  <si>
    <t>CENTRO INTERNACIONAL DE FÍSICA (DECRETO 267 DE 1984)</t>
  </si>
  <si>
    <t>A-03-06-01-009</t>
  </si>
  <si>
    <t>CENTRO INTERNACIONAL DE INVESTIGACIONES MÉDICAS - CIDEIM (DECRETO 578 DE 1990)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</si>
  <si>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</si>
  <si>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</si>
  <si>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</si>
  <si>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</si>
  <si>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</si>
  <si>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</si>
  <si>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</si>
  <si>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CUOTA DE FISCALIZACIÓN Y AUDITAJE</t>
  </si>
  <si>
    <t>C-3902-1000-6-40402D</t>
  </si>
  <si>
    <t>C</t>
  </si>
  <si>
    <t>4. TRANSFORMACIÓN PRODUCTIVA, INTERNACIONALIZACIÓN Y ACCIÓN CLÍMATICA / D. DESARROLLO CIENTÍFICO Y FORTALECIMIENTO DEL TALENTO EN TECNOLOGÍAS CONVERGENTES</t>
  </si>
  <si>
    <t>C-3903-1000-7-40402A</t>
  </si>
  <si>
    <t>4. TRANSFORMACIÓN PRODUCTIVA, INTERNACIONALIZACIÓN Y ACCIÓN CLÍMATICA / A. CONCURRENCIA DE RECURSOS ALREDEDOR DE INVERSIONES ESTRATÉGICAS EN CIENCIA, TECNOLOGÍA E INNOVACIÓN (CTI)</t>
  </si>
  <si>
    <t>C-3905-1000-1-30101C</t>
  </si>
  <si>
    <t>3. DERECHO HUMANO A LA ALIMENTACIÓN / C. SISTEMAS TERRITORIALES DE INNOVACIÓN, FORTALECIMIENTO DEL SISTEMA NACIONAL DE INNOVACIÓN AGROPECUARIA (SNIA) Y MISIÓN DE INVESTIGACIÓN E INNOVACIÓN</t>
  </si>
  <si>
    <t>C-3906-1000-1-40402D</t>
  </si>
  <si>
    <t>C-3906-1000-2-20201F</t>
  </si>
  <si>
    <t>2. SEGURIDAD HUMANA Y JUSTICIA SOCIAL / F. FORTALECIMIENTO DE LA POLÍTICA DE CIENCIA, TECNOLOGÍA E INNOVACIÓN EN SALUD</t>
  </si>
  <si>
    <t>C-3906-1000-2-52104A</t>
  </si>
  <si>
    <t>5. CONVERGENCIA REGIONAL / A. TRANSFORMACIÓN PRODUCTIVA DE LAS REGIONES</t>
  </si>
  <si>
    <t>C-3999-1000-1-53105B</t>
  </si>
  <si>
    <t>5. CONVERGENCIA REGIONAL / B. ENTIDADES PÚBLICAS TERRITORIALES Y NACIONALES FORTALECIDAS</t>
  </si>
  <si>
    <t>%
COMP</t>
  </si>
  <si>
    <t>%
OBLI</t>
  </si>
  <si>
    <t>%
PAGOS</t>
  </si>
  <si>
    <t>A+B+C</t>
  </si>
  <si>
    <t>TOTAL PRESUPUESTO</t>
  </si>
  <si>
    <t>GASTOS DE FUNCIONAMIENTO</t>
  </si>
  <si>
    <t>B</t>
  </si>
  <si>
    <t xml:space="preserve">SERVICIO DE LA DEUDA </t>
  </si>
  <si>
    <t>GASTOS DE INVERSIÓN</t>
  </si>
  <si>
    <t>TOTAL GASTOS DE PERSONAL</t>
  </si>
  <si>
    <t>TOTAL ADQUISICION BIENES Y SERVICIOS</t>
  </si>
  <si>
    <t>TOTAL TRANSFERENCIAS CORRIENTES</t>
  </si>
  <si>
    <t>TOTAL GASTOS POR TRIBUTOS, MULTAS, SANCIONES E INTERESES DE MORA</t>
  </si>
  <si>
    <t>TOTAL INVERSION</t>
  </si>
  <si>
    <t>MINISTERIO DE CIENCIA, TECNOLOGIA E INNOVACIÓN 
EJECUCION ACUMULADA PRESUPUESTO DE GASTOS AGOSTO
VIGENCIA 2025
SECCIÓN: 390101
CIFRAS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</si>
</sst>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1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1"/>
    </xf>
    <xf numFmtId="165" fontId="5" fillId="0" borderId="1" xfId="1" applyNumberFormat="1" applyFont="1" applyBorder="1" applyAlignment="1">
      <alignment horizontal="center" vertical="center" wrapText="1" readingOrder="1"/>
    </xf>
    <xf numFmtId="43" fontId="6" fillId="2" borderId="1" xfId="1" applyFont="1" applyFill="1" applyBorder="1" applyAlignment="1">
      <alignment horizontal="center" vertical="center" readingOrder="1"/>
    </xf>
    <xf numFmtId="43" fontId="6" fillId="2" borderId="1" xfId="1" applyFont="1" applyFill="1" applyBorder="1" applyAlignment="1">
      <alignment horizontal="left" vertical="center" readingOrder="1"/>
    </xf>
    <xf numFmtId="165" fontId="6" fillId="2" borderId="1" xfId="1" applyNumberFormat="1" applyFont="1" applyFill="1" applyBorder="1" applyAlignment="1">
      <alignment horizontal="left" vertical="center" readingOrder="1"/>
    </xf>
    <xf numFmtId="10" fontId="7" fillId="3" borderId="1" xfId="2" applyNumberFormat="1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left" vertical="center" wrapText="1" readingOrder="1"/>
    </xf>
    <xf numFmtId="165" fontId="8" fillId="0" borderId="0" xfId="1" applyNumberFormat="1" applyFont="1" applyBorder="1" applyAlignment="1">
      <alignment horizontal="right"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165" fontId="8" fillId="0" borderId="1" xfId="1" applyNumberFormat="1" applyFont="1" applyBorder="1" applyAlignment="1">
      <alignment horizontal="right" vertical="center" wrapText="1" readingOrder="1"/>
    </xf>
    <xf numFmtId="43" fontId="6" fillId="2" borderId="2" xfId="1" applyFont="1" applyFill="1" applyBorder="1" applyAlignment="1">
      <alignment horizontal="center" vertical="center" readingOrder="1"/>
    </xf>
    <xf numFmtId="43" fontId="6" fillId="2" borderId="3" xfId="1" applyFont="1" applyFill="1" applyBorder="1" applyAlignment="1">
      <alignment horizontal="center" vertical="center" readingOrder="1"/>
    </xf>
    <xf numFmtId="43" fontId="6" fillId="2" borderId="4" xfId="1" applyFont="1" applyFill="1" applyBorder="1" applyAlignment="1">
      <alignment vertical="center" readingOrder="1"/>
    </xf>
    <xf numFmtId="10" fontId="6" fillId="2" borderId="4" xfId="2" applyNumberFormat="1" applyFont="1" applyFill="1" applyBorder="1" applyAlignment="1">
      <alignment horizontal="center" vertical="center" readingOrder="1"/>
    </xf>
    <xf numFmtId="10" fontId="6" fillId="2" borderId="4" xfId="1" applyNumberFormat="1" applyFont="1" applyFill="1" applyBorder="1" applyAlignment="1">
      <alignment horizontal="center" vertical="center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28576</xdr:rowOff>
    </xdr:from>
    <xdr:to>
      <xdr:col>1</xdr:col>
      <xdr:colOff>933450</xdr:colOff>
      <xdr:row>1</xdr:row>
      <xdr:rowOff>1343026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D52187-53E6-46AF-96A6-6CF2A8AEE4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19076"/>
          <a:ext cx="17811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showGridLines="0" tabSelected="1" workbookViewId="0">
      <selection activeCell="A3" sqref="A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4" width="27.5703125" customWidth="1"/>
    <col min="5" max="15" width="18.85546875" customWidth="1"/>
    <col min="16" max="18" width="12.28515625" customWidth="1"/>
  </cols>
  <sheetData>
    <row r="1" spans="1:18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</row>
    <row r="2" spans="1:18" ht="108.75" customHeight="1">
      <c r="A2" s="2" t="s">
        <v>69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  <c r="O3" s="1" t="s">
        <v>0</v>
      </c>
    </row>
    <row r="4" spans="1:18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</row>
    <row r="5" spans="1:18" ht="24">
      <c r="A5" s="4" t="s">
        <v>1</v>
      </c>
      <c r="B5" s="4" t="s">
        <v>2</v>
      </c>
      <c r="C5" s="4" t="s">
        <v>3</v>
      </c>
      <c r="D5" s="4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 t="s">
        <v>11</v>
      </c>
      <c r="L5" s="5" t="s">
        <v>12</v>
      </c>
      <c r="M5" s="5" t="s">
        <v>13</v>
      </c>
      <c r="N5" s="5" t="s">
        <v>14</v>
      </c>
      <c r="O5" s="5" t="s">
        <v>15</v>
      </c>
      <c r="P5" s="5" t="s">
        <v>55</v>
      </c>
      <c r="Q5" s="5" t="s">
        <v>56</v>
      </c>
      <c r="R5" s="5" t="s">
        <v>57</v>
      </c>
    </row>
    <row r="6" spans="1:18" ht="24.95" customHeight="1">
      <c r="A6" s="6" t="s">
        <v>16</v>
      </c>
      <c r="B6" s="7" t="s">
        <v>17</v>
      </c>
      <c r="C6" s="6" t="s">
        <v>58</v>
      </c>
      <c r="D6" s="7" t="s">
        <v>59</v>
      </c>
      <c r="E6" s="8">
        <f>SUM(E7:E9)</f>
        <v>299864373124</v>
      </c>
      <c r="F6" s="8">
        <f t="shared" ref="F6:O6" si="0">SUM(F7:F9)</f>
        <v>866000</v>
      </c>
      <c r="G6" s="8">
        <f t="shared" si="0"/>
        <v>866000</v>
      </c>
      <c r="H6" s="8">
        <f t="shared" si="0"/>
        <v>299864373124</v>
      </c>
      <c r="I6" s="8">
        <f t="shared" si="0"/>
        <v>0</v>
      </c>
      <c r="J6" s="8">
        <f t="shared" si="0"/>
        <v>287011492396.53003</v>
      </c>
      <c r="K6" s="8">
        <f t="shared" si="0"/>
        <v>12852880727.470001</v>
      </c>
      <c r="L6" s="8">
        <f t="shared" si="0"/>
        <v>232846174591.99997</v>
      </c>
      <c r="M6" s="8">
        <f t="shared" si="0"/>
        <v>187865351538.34998</v>
      </c>
      <c r="N6" s="8">
        <f t="shared" si="0"/>
        <v>187865351538.34998</v>
      </c>
      <c r="O6" s="8">
        <f t="shared" si="0"/>
        <v>187865351538.34998</v>
      </c>
      <c r="P6" s="9">
        <f>L6/(H6-I6)</f>
        <v>0.77650496511539024</v>
      </c>
      <c r="Q6" s="9">
        <f>M6/(H6-I6)</f>
        <v>0.62650107307233804</v>
      </c>
      <c r="R6" s="9">
        <f>+O6/(H6-I6)</f>
        <v>0.62650107307233804</v>
      </c>
    </row>
    <row r="7" spans="1:18" ht="24.95" customHeight="1">
      <c r="A7" s="6" t="s">
        <v>16</v>
      </c>
      <c r="B7" s="7" t="s">
        <v>17</v>
      </c>
      <c r="C7" s="6" t="s">
        <v>19</v>
      </c>
      <c r="D7" s="7" t="s">
        <v>60</v>
      </c>
      <c r="E7" s="8">
        <f>+E14+E16+E21+E25</f>
        <v>32876734000</v>
      </c>
      <c r="F7" s="8">
        <f t="shared" ref="F7:O7" si="1">+F14+F16+F21+F25</f>
        <v>866000</v>
      </c>
      <c r="G7" s="8">
        <f t="shared" si="1"/>
        <v>866000</v>
      </c>
      <c r="H7" s="8">
        <f t="shared" si="1"/>
        <v>32876734000</v>
      </c>
      <c r="I7" s="8">
        <f t="shared" si="1"/>
        <v>0</v>
      </c>
      <c r="J7" s="8">
        <f t="shared" si="1"/>
        <v>30281413464.370003</v>
      </c>
      <c r="K7" s="8">
        <f t="shared" si="1"/>
        <v>2595320535.6300001</v>
      </c>
      <c r="L7" s="8">
        <f t="shared" si="1"/>
        <v>16663823819.91</v>
      </c>
      <c r="M7" s="8">
        <f t="shared" si="1"/>
        <v>13776037565.08</v>
      </c>
      <c r="N7" s="8">
        <f t="shared" si="1"/>
        <v>13776037565.08</v>
      </c>
      <c r="O7" s="8">
        <f t="shared" si="1"/>
        <v>13776037565.08</v>
      </c>
      <c r="P7" s="9">
        <f>L7/(H7-I7)</f>
        <v>0.50685764041860115</v>
      </c>
      <c r="Q7" s="9">
        <f>M7/(H7-I7)</f>
        <v>0.41902086639992892</v>
      </c>
      <c r="R7" s="9">
        <f>+O7/(H7-I7)</f>
        <v>0.41902086639992892</v>
      </c>
    </row>
    <row r="8" spans="1:18" ht="24.95" customHeight="1">
      <c r="A8" s="6" t="s">
        <v>16</v>
      </c>
      <c r="B8" s="7" t="s">
        <v>17</v>
      </c>
      <c r="C8" s="6" t="s">
        <v>61</v>
      </c>
      <c r="D8" s="7" t="s">
        <v>62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</row>
    <row r="9" spans="1:18" ht="24.95" customHeight="1">
      <c r="A9" s="6" t="s">
        <v>16</v>
      </c>
      <c r="B9" s="7" t="s">
        <v>17</v>
      </c>
      <c r="C9" s="6" t="s">
        <v>42</v>
      </c>
      <c r="D9" s="7" t="s">
        <v>63</v>
      </c>
      <c r="E9" s="8">
        <f>E34</f>
        <v>266987639124</v>
      </c>
      <c r="F9" s="8">
        <f t="shared" ref="F9:O9" si="2">F34</f>
        <v>0</v>
      </c>
      <c r="G9" s="8">
        <f t="shared" si="2"/>
        <v>0</v>
      </c>
      <c r="H9" s="8">
        <f t="shared" si="2"/>
        <v>266987639124</v>
      </c>
      <c r="I9" s="8">
        <f t="shared" si="2"/>
        <v>0</v>
      </c>
      <c r="J9" s="8">
        <f t="shared" si="2"/>
        <v>256730078932.16</v>
      </c>
      <c r="K9" s="8">
        <f t="shared" si="2"/>
        <v>10257560191.84</v>
      </c>
      <c r="L9" s="8">
        <f t="shared" si="2"/>
        <v>216182350772.08997</v>
      </c>
      <c r="M9" s="8">
        <f t="shared" si="2"/>
        <v>174089313973.26999</v>
      </c>
      <c r="N9" s="8">
        <f t="shared" si="2"/>
        <v>174089313973.26999</v>
      </c>
      <c r="O9" s="8">
        <f t="shared" si="2"/>
        <v>174089313973.26999</v>
      </c>
      <c r="P9" s="9">
        <f>L9/(H9-I9)</f>
        <v>0.80970921156273468</v>
      </c>
      <c r="Q9" s="9">
        <f>M9/(H9-I9)</f>
        <v>0.65205008945157861</v>
      </c>
      <c r="R9" s="9">
        <f>+O9/(H9-I9)</f>
        <v>0.65205008945157861</v>
      </c>
    </row>
    <row r="10" spans="1:18" ht="24.95" customHeight="1">
      <c r="A10" s="10"/>
      <c r="B10" s="11"/>
      <c r="C10" s="10"/>
      <c r="D10" s="11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24.95" customHeight="1">
      <c r="A11" s="13" t="s">
        <v>16</v>
      </c>
      <c r="B11" s="14" t="s">
        <v>17</v>
      </c>
      <c r="C11" s="13" t="s">
        <v>18</v>
      </c>
      <c r="D11" s="14" t="s">
        <v>20</v>
      </c>
      <c r="E11" s="15">
        <v>13626274000</v>
      </c>
      <c r="F11" s="15">
        <v>0</v>
      </c>
      <c r="G11" s="15">
        <v>0</v>
      </c>
      <c r="H11" s="15">
        <v>13626274000</v>
      </c>
      <c r="I11" s="15">
        <v>0</v>
      </c>
      <c r="J11" s="15">
        <v>13626274000</v>
      </c>
      <c r="K11" s="15">
        <v>0</v>
      </c>
      <c r="L11" s="15">
        <v>6151744847</v>
      </c>
      <c r="M11" s="15">
        <v>6140474873</v>
      </c>
      <c r="N11" s="15">
        <v>6140474873</v>
      </c>
      <c r="O11" s="15">
        <v>6140474873</v>
      </c>
      <c r="P11" s="9">
        <f t="shared" ref="P11:P13" si="3">L11/(H11-I11)</f>
        <v>0.45146199518665192</v>
      </c>
      <c r="Q11" s="9">
        <f t="shared" ref="Q11:Q13" si="4">M11/(H11-I11)</f>
        <v>0.45063491846707326</v>
      </c>
      <c r="R11" s="9">
        <f t="shared" ref="R11:R13" si="5">+O11/(H11-I11)</f>
        <v>0.45063491846707326</v>
      </c>
    </row>
    <row r="12" spans="1:18" ht="24.95" customHeight="1">
      <c r="A12" s="13" t="s">
        <v>16</v>
      </c>
      <c r="B12" s="14" t="s">
        <v>17</v>
      </c>
      <c r="C12" s="13" t="s">
        <v>21</v>
      </c>
      <c r="D12" s="14" t="s">
        <v>22</v>
      </c>
      <c r="E12" s="15">
        <v>4801211000</v>
      </c>
      <c r="F12" s="15">
        <v>0</v>
      </c>
      <c r="G12" s="15">
        <v>0</v>
      </c>
      <c r="H12" s="15">
        <v>4801211000</v>
      </c>
      <c r="I12" s="15">
        <v>0</v>
      </c>
      <c r="J12" s="15">
        <v>4801211000</v>
      </c>
      <c r="K12" s="15">
        <v>0</v>
      </c>
      <c r="L12" s="15">
        <v>2037941051</v>
      </c>
      <c r="M12" s="15">
        <v>2037941051</v>
      </c>
      <c r="N12" s="15">
        <v>2037941051</v>
      </c>
      <c r="O12" s="15">
        <v>2037941051</v>
      </c>
      <c r="P12" s="9">
        <f t="shared" si="3"/>
        <v>0.42446396357085742</v>
      </c>
      <c r="Q12" s="9">
        <f t="shared" si="4"/>
        <v>0.42446396357085742</v>
      </c>
      <c r="R12" s="9">
        <f t="shared" si="5"/>
        <v>0.42446396357085742</v>
      </c>
    </row>
    <row r="13" spans="1:18" ht="24.95" customHeight="1">
      <c r="A13" s="13" t="s">
        <v>16</v>
      </c>
      <c r="B13" s="14" t="s">
        <v>17</v>
      </c>
      <c r="C13" s="13" t="s">
        <v>23</v>
      </c>
      <c r="D13" s="14" t="s">
        <v>24</v>
      </c>
      <c r="E13" s="15">
        <v>2290330000</v>
      </c>
      <c r="F13" s="15">
        <v>0</v>
      </c>
      <c r="G13" s="15">
        <v>0</v>
      </c>
      <c r="H13" s="15">
        <v>2290330000</v>
      </c>
      <c r="I13" s="15">
        <v>0</v>
      </c>
      <c r="J13" s="15">
        <v>2290330000</v>
      </c>
      <c r="K13" s="15">
        <v>0</v>
      </c>
      <c r="L13" s="15">
        <v>1325576336</v>
      </c>
      <c r="M13" s="15">
        <v>1325576336</v>
      </c>
      <c r="N13" s="15">
        <v>1325576336</v>
      </c>
      <c r="O13" s="15">
        <v>1325576336</v>
      </c>
      <c r="P13" s="9">
        <f t="shared" si="3"/>
        <v>0.57877089153091477</v>
      </c>
      <c r="Q13" s="9">
        <f t="shared" si="4"/>
        <v>0.57877089153091477</v>
      </c>
      <c r="R13" s="9">
        <f t="shared" si="5"/>
        <v>0.57877089153091477</v>
      </c>
    </row>
    <row r="14" spans="1:18" ht="24.95" customHeight="1">
      <c r="A14" s="16" t="s">
        <v>64</v>
      </c>
      <c r="B14" s="17"/>
      <c r="C14" s="17"/>
      <c r="D14" s="17"/>
      <c r="E14" s="18">
        <f>SUM(E11:E13)</f>
        <v>20717815000</v>
      </c>
      <c r="F14" s="18">
        <f t="shared" ref="F14:O14" si="6">SUM(F11:F13)</f>
        <v>0</v>
      </c>
      <c r="G14" s="18">
        <f t="shared" si="6"/>
        <v>0</v>
      </c>
      <c r="H14" s="18">
        <f t="shared" si="6"/>
        <v>20717815000</v>
      </c>
      <c r="I14" s="18">
        <f t="shared" si="6"/>
        <v>0</v>
      </c>
      <c r="J14" s="18">
        <f t="shared" si="6"/>
        <v>20717815000</v>
      </c>
      <c r="K14" s="18">
        <f t="shared" si="6"/>
        <v>0</v>
      </c>
      <c r="L14" s="18">
        <f t="shared" si="6"/>
        <v>9515262234</v>
      </c>
      <c r="M14" s="18">
        <f t="shared" si="6"/>
        <v>9503992260</v>
      </c>
      <c r="N14" s="18">
        <f t="shared" si="6"/>
        <v>9503992260</v>
      </c>
      <c r="O14" s="18">
        <f t="shared" si="6"/>
        <v>9503992260</v>
      </c>
      <c r="P14" s="19">
        <f t="shared" ref="P14" si="7">L14/(H14-I14)</f>
        <v>0.45927923547922406</v>
      </c>
      <c r="Q14" s="19">
        <f t="shared" ref="Q14" si="8">M14/(H14-I14)</f>
        <v>0.45873526045096935</v>
      </c>
      <c r="R14" s="19">
        <f t="shared" ref="R14" si="9">+O14/(H14-I14)</f>
        <v>0.45873526045096935</v>
      </c>
    </row>
    <row r="15" spans="1:18" ht="24.95" customHeight="1">
      <c r="A15" s="13" t="s">
        <v>16</v>
      </c>
      <c r="B15" s="14" t="s">
        <v>17</v>
      </c>
      <c r="C15" s="13" t="s">
        <v>25</v>
      </c>
      <c r="D15" s="14" t="s">
        <v>26</v>
      </c>
      <c r="E15" s="15">
        <v>9714150000</v>
      </c>
      <c r="F15" s="15">
        <v>0</v>
      </c>
      <c r="G15" s="15">
        <v>0</v>
      </c>
      <c r="H15" s="15">
        <v>9714150000</v>
      </c>
      <c r="I15" s="15">
        <v>0</v>
      </c>
      <c r="J15" s="15">
        <v>9133441757.3700008</v>
      </c>
      <c r="K15" s="15">
        <v>580708242.63</v>
      </c>
      <c r="L15" s="15">
        <v>6746044028.9099998</v>
      </c>
      <c r="M15" s="15">
        <v>3869527748.0799999</v>
      </c>
      <c r="N15" s="15">
        <v>3869527748.0799999</v>
      </c>
      <c r="O15" s="15">
        <v>3869527748.0799999</v>
      </c>
      <c r="P15" s="9">
        <f>L15/(H15-I15)</f>
        <v>0.69445541080897455</v>
      </c>
      <c r="Q15" s="9">
        <f>M15/(H15-I15)</f>
        <v>0.39833930380733257</v>
      </c>
      <c r="R15" s="9">
        <f>+O15/(H15-I15)</f>
        <v>0.39833930380733257</v>
      </c>
    </row>
    <row r="16" spans="1:18" ht="24.95" customHeight="1">
      <c r="A16" s="16" t="s">
        <v>65</v>
      </c>
      <c r="B16" s="17"/>
      <c r="C16" s="17"/>
      <c r="D16" s="17"/>
      <c r="E16" s="18">
        <f>SUM(E15)</f>
        <v>9714150000</v>
      </c>
      <c r="F16" s="18">
        <f t="shared" ref="F16:O16" si="10">SUM(F15)</f>
        <v>0</v>
      </c>
      <c r="G16" s="18">
        <f t="shared" si="10"/>
        <v>0</v>
      </c>
      <c r="H16" s="18">
        <f t="shared" si="10"/>
        <v>9714150000</v>
      </c>
      <c r="I16" s="18">
        <f t="shared" si="10"/>
        <v>0</v>
      </c>
      <c r="J16" s="18">
        <f t="shared" si="10"/>
        <v>9133441757.3700008</v>
      </c>
      <c r="K16" s="18">
        <f t="shared" si="10"/>
        <v>580708242.63</v>
      </c>
      <c r="L16" s="18">
        <f t="shared" si="10"/>
        <v>6746044028.9099998</v>
      </c>
      <c r="M16" s="18">
        <f t="shared" si="10"/>
        <v>3869527748.0799999</v>
      </c>
      <c r="N16" s="18">
        <f t="shared" si="10"/>
        <v>3869527748.0799999</v>
      </c>
      <c r="O16" s="18">
        <f t="shared" si="10"/>
        <v>3869527748.0799999</v>
      </c>
      <c r="P16" s="20">
        <f t="shared" ref="P16:P20" si="11">L16/(H16-I16)</f>
        <v>0.69445541080897455</v>
      </c>
      <c r="Q16" s="20">
        <f t="shared" ref="Q16:Q20" si="12">M16/(H16-I16)</f>
        <v>0.39833930380733257</v>
      </c>
      <c r="R16" s="20">
        <f t="shared" ref="R16:R20" si="13">+O16/(H16-I16)</f>
        <v>0.39833930380733257</v>
      </c>
    </row>
    <row r="17" spans="1:18" ht="24.95" customHeight="1">
      <c r="A17" s="13" t="s">
        <v>16</v>
      </c>
      <c r="B17" s="14" t="s">
        <v>17</v>
      </c>
      <c r="C17" s="13" t="s">
        <v>27</v>
      </c>
      <c r="D17" s="14" t="s">
        <v>28</v>
      </c>
      <c r="E17" s="15">
        <v>47935000</v>
      </c>
      <c r="F17" s="15">
        <v>0</v>
      </c>
      <c r="G17" s="15">
        <v>0</v>
      </c>
      <c r="H17" s="15">
        <v>47935000</v>
      </c>
      <c r="I17" s="15">
        <v>0</v>
      </c>
      <c r="J17" s="15">
        <v>47935000</v>
      </c>
      <c r="K17" s="15">
        <v>0</v>
      </c>
      <c r="L17" s="15">
        <v>20295850</v>
      </c>
      <c r="M17" s="15">
        <v>20295850</v>
      </c>
      <c r="N17" s="15">
        <v>20295850</v>
      </c>
      <c r="O17" s="15">
        <v>20295850</v>
      </c>
      <c r="P17" s="9">
        <f t="shared" si="11"/>
        <v>0.4234035673307604</v>
      </c>
      <c r="Q17" s="9">
        <f t="shared" si="12"/>
        <v>0.4234035673307604</v>
      </c>
      <c r="R17" s="9">
        <f t="shared" si="13"/>
        <v>0.4234035673307604</v>
      </c>
    </row>
    <row r="18" spans="1:18" ht="24.95" customHeight="1">
      <c r="A18" s="13" t="s">
        <v>16</v>
      </c>
      <c r="B18" s="14" t="s">
        <v>17</v>
      </c>
      <c r="C18" s="13" t="s">
        <v>29</v>
      </c>
      <c r="D18" s="14" t="s">
        <v>30</v>
      </c>
      <c r="E18" s="15">
        <v>72557000</v>
      </c>
      <c r="F18" s="15">
        <v>0</v>
      </c>
      <c r="G18" s="15">
        <v>0</v>
      </c>
      <c r="H18" s="15">
        <v>72557000</v>
      </c>
      <c r="I18" s="15">
        <v>0</v>
      </c>
      <c r="J18" s="15">
        <v>72557000</v>
      </c>
      <c r="K18" s="15">
        <v>0</v>
      </c>
      <c r="L18" s="15">
        <v>72557000</v>
      </c>
      <c r="M18" s="15">
        <v>72557000</v>
      </c>
      <c r="N18" s="15">
        <v>72557000</v>
      </c>
      <c r="O18" s="15">
        <v>72557000</v>
      </c>
      <c r="P18" s="9">
        <f t="shared" si="11"/>
        <v>1</v>
      </c>
      <c r="Q18" s="9">
        <f t="shared" si="12"/>
        <v>1</v>
      </c>
      <c r="R18" s="9">
        <f t="shared" si="13"/>
        <v>1</v>
      </c>
    </row>
    <row r="19" spans="1:18" ht="24.95" customHeight="1">
      <c r="A19" s="13" t="s">
        <v>16</v>
      </c>
      <c r="B19" s="14" t="s">
        <v>17</v>
      </c>
      <c r="C19" s="13" t="s">
        <v>31</v>
      </c>
      <c r="D19" s="14" t="s">
        <v>32</v>
      </c>
      <c r="E19" s="15">
        <v>80619000</v>
      </c>
      <c r="F19" s="15">
        <v>0</v>
      </c>
      <c r="G19" s="15">
        <v>0</v>
      </c>
      <c r="H19" s="15">
        <v>80619000</v>
      </c>
      <c r="I19" s="15">
        <v>0</v>
      </c>
      <c r="J19" s="15">
        <v>80619000</v>
      </c>
      <c r="K19" s="15">
        <v>0</v>
      </c>
      <c r="L19" s="15">
        <v>80619000</v>
      </c>
      <c r="M19" s="15">
        <v>80619000</v>
      </c>
      <c r="N19" s="15">
        <v>80619000</v>
      </c>
      <c r="O19" s="15">
        <v>80619000</v>
      </c>
      <c r="P19" s="9">
        <f t="shared" si="11"/>
        <v>1</v>
      </c>
      <c r="Q19" s="9">
        <f t="shared" si="12"/>
        <v>1</v>
      </c>
      <c r="R19" s="9">
        <f t="shared" si="13"/>
        <v>1</v>
      </c>
    </row>
    <row r="20" spans="1:18" ht="24.95" customHeight="1">
      <c r="A20" s="13" t="s">
        <v>16</v>
      </c>
      <c r="B20" s="14" t="s">
        <v>17</v>
      </c>
      <c r="C20" s="13" t="s">
        <v>33</v>
      </c>
      <c r="D20" s="14" t="s">
        <v>34</v>
      </c>
      <c r="E20" s="15">
        <v>1321383000</v>
      </c>
      <c r="F20" s="15">
        <v>0</v>
      </c>
      <c r="G20" s="15">
        <v>0</v>
      </c>
      <c r="H20" s="15">
        <v>1321383000</v>
      </c>
      <c r="I20" s="15">
        <v>0</v>
      </c>
      <c r="J20" s="15">
        <v>54212707</v>
      </c>
      <c r="K20" s="15">
        <v>1267170293</v>
      </c>
      <c r="L20" s="15">
        <v>54212707</v>
      </c>
      <c r="M20" s="15">
        <v>54212707</v>
      </c>
      <c r="N20" s="15">
        <v>54212707</v>
      </c>
      <c r="O20" s="15">
        <v>54212707</v>
      </c>
      <c r="P20" s="9">
        <f t="shared" si="11"/>
        <v>4.1027247209930805E-2</v>
      </c>
      <c r="Q20" s="9">
        <f t="shared" si="12"/>
        <v>4.1027247209930805E-2</v>
      </c>
      <c r="R20" s="9">
        <f t="shared" si="13"/>
        <v>4.1027247209930805E-2</v>
      </c>
    </row>
    <row r="21" spans="1:18" ht="24.95" customHeight="1">
      <c r="A21" s="16" t="s">
        <v>66</v>
      </c>
      <c r="B21" s="17"/>
      <c r="C21" s="17"/>
      <c r="D21" s="17"/>
      <c r="E21" s="18">
        <f>SUM(E17:E20)</f>
        <v>1522494000</v>
      </c>
      <c r="F21" s="18">
        <f t="shared" ref="F21:O21" si="14">SUM(F17:F20)</f>
        <v>0</v>
      </c>
      <c r="G21" s="18">
        <f t="shared" si="14"/>
        <v>0</v>
      </c>
      <c r="H21" s="18">
        <f t="shared" si="14"/>
        <v>1522494000</v>
      </c>
      <c r="I21" s="18">
        <f t="shared" si="14"/>
        <v>0</v>
      </c>
      <c r="J21" s="18">
        <f t="shared" si="14"/>
        <v>255323707</v>
      </c>
      <c r="K21" s="18">
        <f t="shared" si="14"/>
        <v>1267170293</v>
      </c>
      <c r="L21" s="18">
        <f t="shared" si="14"/>
        <v>227684557</v>
      </c>
      <c r="M21" s="18">
        <f t="shared" si="14"/>
        <v>227684557</v>
      </c>
      <c r="N21" s="18">
        <f t="shared" si="14"/>
        <v>227684557</v>
      </c>
      <c r="O21" s="18">
        <f t="shared" si="14"/>
        <v>227684557</v>
      </c>
      <c r="P21" s="20">
        <f t="shared" ref="P21:P24" si="15">L21/(H21-I21)</f>
        <v>0.14954709640891853</v>
      </c>
      <c r="Q21" s="20">
        <f t="shared" ref="Q21:Q24" si="16">M21/(H21-I21)</f>
        <v>0.14954709640891853</v>
      </c>
      <c r="R21" s="20">
        <f t="shared" ref="R21:R24" si="17">+O21/(H21-I21)</f>
        <v>0.14954709640891853</v>
      </c>
    </row>
    <row r="22" spans="1:18" ht="24.95" customHeight="1">
      <c r="A22" s="13" t="s">
        <v>16</v>
      </c>
      <c r="B22" s="14" t="s">
        <v>17</v>
      </c>
      <c r="C22" s="13" t="s">
        <v>35</v>
      </c>
      <c r="D22" s="14" t="s">
        <v>36</v>
      </c>
      <c r="E22" s="15">
        <v>199126000</v>
      </c>
      <c r="F22" s="15">
        <v>0</v>
      </c>
      <c r="G22" s="15">
        <v>866000</v>
      </c>
      <c r="H22" s="15">
        <v>198260000</v>
      </c>
      <c r="I22" s="15">
        <v>0</v>
      </c>
      <c r="J22" s="15">
        <v>173218000</v>
      </c>
      <c r="K22" s="15">
        <v>25042000</v>
      </c>
      <c r="L22" s="15">
        <v>173218000</v>
      </c>
      <c r="M22" s="15">
        <v>173218000</v>
      </c>
      <c r="N22" s="15">
        <v>173218000</v>
      </c>
      <c r="O22" s="15">
        <v>173218000</v>
      </c>
      <c r="P22" s="9">
        <f t="shared" si="15"/>
        <v>0.87369111268031874</v>
      </c>
      <c r="Q22" s="9">
        <f t="shared" si="16"/>
        <v>0.87369111268031874</v>
      </c>
      <c r="R22" s="9">
        <f t="shared" si="17"/>
        <v>0.87369111268031874</v>
      </c>
    </row>
    <row r="23" spans="1:18" ht="24.95" customHeight="1">
      <c r="A23" s="13" t="s">
        <v>16</v>
      </c>
      <c r="B23" s="14" t="s">
        <v>17</v>
      </c>
      <c r="C23" s="13" t="s">
        <v>37</v>
      </c>
      <c r="D23" s="14" t="s">
        <v>38</v>
      </c>
      <c r="E23" s="15">
        <v>749000</v>
      </c>
      <c r="F23" s="15">
        <v>866000</v>
      </c>
      <c r="G23" s="15">
        <v>0</v>
      </c>
      <c r="H23" s="15">
        <v>1615000</v>
      </c>
      <c r="I23" s="15">
        <v>0</v>
      </c>
      <c r="J23" s="15">
        <v>1615000</v>
      </c>
      <c r="K23" s="15">
        <v>0</v>
      </c>
      <c r="L23" s="15">
        <v>1615000</v>
      </c>
      <c r="M23" s="15">
        <v>1615000</v>
      </c>
      <c r="N23" s="15">
        <v>1615000</v>
      </c>
      <c r="O23" s="15">
        <v>1615000</v>
      </c>
      <c r="P23" s="9">
        <f t="shared" si="15"/>
        <v>1</v>
      </c>
      <c r="Q23" s="9">
        <f t="shared" si="16"/>
        <v>1</v>
      </c>
      <c r="R23" s="9">
        <f t="shared" si="17"/>
        <v>1</v>
      </c>
    </row>
    <row r="24" spans="1:18" ht="24.95" customHeight="1">
      <c r="A24" s="13" t="s">
        <v>16</v>
      </c>
      <c r="B24" s="14" t="s">
        <v>17</v>
      </c>
      <c r="C24" s="13" t="s">
        <v>39</v>
      </c>
      <c r="D24" s="14" t="s">
        <v>40</v>
      </c>
      <c r="E24" s="15">
        <v>722400000</v>
      </c>
      <c r="F24" s="15">
        <v>0</v>
      </c>
      <c r="G24" s="15">
        <v>0</v>
      </c>
      <c r="H24" s="15">
        <v>722400000</v>
      </c>
      <c r="I24" s="15">
        <v>0</v>
      </c>
      <c r="J24" s="15">
        <v>0</v>
      </c>
      <c r="K24" s="15">
        <v>722400000</v>
      </c>
      <c r="L24" s="15">
        <v>0</v>
      </c>
      <c r="M24" s="15">
        <v>0</v>
      </c>
      <c r="N24" s="15">
        <v>0</v>
      </c>
      <c r="O24" s="15">
        <v>0</v>
      </c>
      <c r="P24" s="9">
        <f t="shared" si="15"/>
        <v>0</v>
      </c>
      <c r="Q24" s="9">
        <f t="shared" si="16"/>
        <v>0</v>
      </c>
      <c r="R24" s="9">
        <f t="shared" si="17"/>
        <v>0</v>
      </c>
    </row>
    <row r="25" spans="1:18" ht="24.95" customHeight="1">
      <c r="A25" s="16" t="s">
        <v>67</v>
      </c>
      <c r="B25" s="17"/>
      <c r="C25" s="17"/>
      <c r="D25" s="17"/>
      <c r="E25" s="18">
        <f>SUM(E22:E24)</f>
        <v>922275000</v>
      </c>
      <c r="F25" s="18">
        <f t="shared" ref="F25:O25" si="18">SUM(F22:F24)</f>
        <v>866000</v>
      </c>
      <c r="G25" s="18">
        <f t="shared" si="18"/>
        <v>866000</v>
      </c>
      <c r="H25" s="18">
        <f t="shared" si="18"/>
        <v>922275000</v>
      </c>
      <c r="I25" s="18">
        <f t="shared" si="18"/>
        <v>0</v>
      </c>
      <c r="J25" s="18">
        <f t="shared" si="18"/>
        <v>174833000</v>
      </c>
      <c r="K25" s="18">
        <f t="shared" si="18"/>
        <v>747442000</v>
      </c>
      <c r="L25" s="18">
        <f t="shared" si="18"/>
        <v>174833000</v>
      </c>
      <c r="M25" s="18">
        <f t="shared" si="18"/>
        <v>174833000</v>
      </c>
      <c r="N25" s="18">
        <f t="shared" si="18"/>
        <v>174833000</v>
      </c>
      <c r="O25" s="18">
        <f t="shared" si="18"/>
        <v>174833000</v>
      </c>
      <c r="P25" s="20">
        <f t="shared" ref="P25:P33" si="19">L25/(H25-I25)</f>
        <v>0.1895671030874739</v>
      </c>
      <c r="Q25" s="20">
        <f t="shared" ref="Q25:Q33" si="20">M25/(H25-I25)</f>
        <v>0.1895671030874739</v>
      </c>
      <c r="R25" s="20">
        <f t="shared" ref="R25:R33" si="21">+O25/(H25-I25)</f>
        <v>0.1895671030874739</v>
      </c>
    </row>
    <row r="26" spans="1:18" ht="24.95" customHeight="1">
      <c r="A26" s="13" t="s">
        <v>16</v>
      </c>
      <c r="B26" s="14" t="s">
        <v>17</v>
      </c>
      <c r="C26" s="13" t="s">
        <v>41</v>
      </c>
      <c r="D26" s="14" t="s">
        <v>43</v>
      </c>
      <c r="E26" s="15">
        <v>64716467985</v>
      </c>
      <c r="F26" s="15">
        <v>0</v>
      </c>
      <c r="G26" s="15">
        <v>0</v>
      </c>
      <c r="H26" s="15">
        <v>64716467985</v>
      </c>
      <c r="I26" s="15">
        <v>0</v>
      </c>
      <c r="J26" s="15">
        <v>64716467985</v>
      </c>
      <c r="K26" s="15">
        <v>0</v>
      </c>
      <c r="L26" s="15">
        <v>64716467985</v>
      </c>
      <c r="M26" s="15">
        <v>64234731904</v>
      </c>
      <c r="N26" s="15">
        <v>64234731904</v>
      </c>
      <c r="O26" s="15">
        <v>64234731904</v>
      </c>
      <c r="P26" s="9">
        <f t="shared" si="19"/>
        <v>1</v>
      </c>
      <c r="Q26" s="9">
        <f t="shared" si="20"/>
        <v>0.99255620561505831</v>
      </c>
      <c r="R26" s="9">
        <f t="shared" si="21"/>
        <v>0.99255620561505831</v>
      </c>
    </row>
    <row r="27" spans="1:18" ht="24.95" customHeight="1">
      <c r="A27" s="13" t="s">
        <v>16</v>
      </c>
      <c r="B27" s="14" t="s">
        <v>17</v>
      </c>
      <c r="C27" s="13" t="s">
        <v>41</v>
      </c>
      <c r="D27" s="14" t="s">
        <v>43</v>
      </c>
      <c r="E27" s="15">
        <v>51054171139</v>
      </c>
      <c r="F27" s="15">
        <v>0</v>
      </c>
      <c r="G27" s="15">
        <v>0</v>
      </c>
      <c r="H27" s="15">
        <v>51054171139</v>
      </c>
      <c r="I27" s="15">
        <v>0</v>
      </c>
      <c r="J27" s="15">
        <v>51054171139</v>
      </c>
      <c r="K27" s="15">
        <v>0</v>
      </c>
      <c r="L27" s="15">
        <v>51054171139</v>
      </c>
      <c r="M27" s="15">
        <v>40576788797</v>
      </c>
      <c r="N27" s="15">
        <v>40576788797</v>
      </c>
      <c r="O27" s="15">
        <v>40576788797</v>
      </c>
      <c r="P27" s="9">
        <f t="shared" si="19"/>
        <v>1</v>
      </c>
      <c r="Q27" s="9">
        <f t="shared" si="20"/>
        <v>0.79477911190695283</v>
      </c>
      <c r="R27" s="9">
        <f t="shared" si="21"/>
        <v>0.79477911190695283</v>
      </c>
    </row>
    <row r="28" spans="1:18" ht="24.95" customHeight="1">
      <c r="A28" s="13" t="s">
        <v>16</v>
      </c>
      <c r="B28" s="14" t="s">
        <v>17</v>
      </c>
      <c r="C28" s="13" t="s">
        <v>44</v>
      </c>
      <c r="D28" s="14" t="s">
        <v>45</v>
      </c>
      <c r="E28" s="15">
        <v>10440000000</v>
      </c>
      <c r="F28" s="15">
        <v>0</v>
      </c>
      <c r="G28" s="15">
        <v>0</v>
      </c>
      <c r="H28" s="15">
        <v>10440000000</v>
      </c>
      <c r="I28" s="15">
        <v>0</v>
      </c>
      <c r="J28" s="15">
        <v>10440000000</v>
      </c>
      <c r="K28" s="15">
        <v>0</v>
      </c>
      <c r="L28" s="15">
        <v>10440000000</v>
      </c>
      <c r="M28" s="15">
        <v>10440000000</v>
      </c>
      <c r="N28" s="15">
        <v>10440000000</v>
      </c>
      <c r="O28" s="15">
        <v>10440000000</v>
      </c>
      <c r="P28" s="9">
        <f t="shared" si="19"/>
        <v>1</v>
      </c>
      <c r="Q28" s="9">
        <f t="shared" si="20"/>
        <v>1</v>
      </c>
      <c r="R28" s="9">
        <f t="shared" si="21"/>
        <v>1</v>
      </c>
    </row>
    <row r="29" spans="1:18" ht="24.95" customHeight="1">
      <c r="A29" s="13" t="s">
        <v>16</v>
      </c>
      <c r="B29" s="14" t="s">
        <v>17</v>
      </c>
      <c r="C29" s="13" t="s">
        <v>46</v>
      </c>
      <c r="D29" s="14" t="s">
        <v>47</v>
      </c>
      <c r="E29" s="15">
        <v>11500000000</v>
      </c>
      <c r="F29" s="15">
        <v>0</v>
      </c>
      <c r="G29" s="15">
        <v>0</v>
      </c>
      <c r="H29" s="15">
        <v>11500000000</v>
      </c>
      <c r="I29" s="15">
        <v>0</v>
      </c>
      <c r="J29" s="15">
        <v>9298844441.5400009</v>
      </c>
      <c r="K29" s="15">
        <v>2201155558.46</v>
      </c>
      <c r="L29" s="15">
        <v>6834628376.54</v>
      </c>
      <c r="M29" s="15">
        <v>3054838077.54</v>
      </c>
      <c r="N29" s="15">
        <v>3054838077.54</v>
      </c>
      <c r="O29" s="15">
        <v>3054838077.54</v>
      </c>
      <c r="P29" s="9">
        <f t="shared" si="19"/>
        <v>0.59431551100347824</v>
      </c>
      <c r="Q29" s="9">
        <f t="shared" si="20"/>
        <v>0.26563809369913044</v>
      </c>
      <c r="R29" s="9">
        <f t="shared" si="21"/>
        <v>0.26563809369913044</v>
      </c>
    </row>
    <row r="30" spans="1:18" ht="24.95" customHeight="1">
      <c r="A30" s="13" t="s">
        <v>16</v>
      </c>
      <c r="B30" s="14" t="s">
        <v>17</v>
      </c>
      <c r="C30" s="13" t="s">
        <v>48</v>
      </c>
      <c r="D30" s="14" t="s">
        <v>43</v>
      </c>
      <c r="E30" s="15">
        <v>8000000000</v>
      </c>
      <c r="F30" s="15">
        <v>0</v>
      </c>
      <c r="G30" s="15">
        <v>0</v>
      </c>
      <c r="H30" s="15">
        <v>8000000000</v>
      </c>
      <c r="I30" s="15">
        <v>0</v>
      </c>
      <c r="J30" s="15">
        <v>8000000000</v>
      </c>
      <c r="K30" s="15">
        <v>0</v>
      </c>
      <c r="L30" s="15">
        <v>8000000000</v>
      </c>
      <c r="M30" s="15">
        <v>0</v>
      </c>
      <c r="N30" s="15">
        <v>0</v>
      </c>
      <c r="O30" s="15">
        <v>0</v>
      </c>
      <c r="P30" s="9">
        <f t="shared" si="19"/>
        <v>1</v>
      </c>
      <c r="Q30" s="9">
        <f t="shared" si="20"/>
        <v>0</v>
      </c>
      <c r="R30" s="9">
        <f t="shared" si="21"/>
        <v>0</v>
      </c>
    </row>
    <row r="31" spans="1:18" ht="24.95" customHeight="1">
      <c r="A31" s="13" t="s">
        <v>16</v>
      </c>
      <c r="B31" s="14" t="s">
        <v>17</v>
      </c>
      <c r="C31" s="13" t="s">
        <v>49</v>
      </c>
      <c r="D31" s="14" t="s">
        <v>50</v>
      </c>
      <c r="E31" s="15">
        <v>74200000000</v>
      </c>
      <c r="F31" s="15">
        <v>0</v>
      </c>
      <c r="G31" s="15">
        <v>0</v>
      </c>
      <c r="H31" s="15">
        <v>74200000000</v>
      </c>
      <c r="I31" s="15">
        <v>0</v>
      </c>
      <c r="J31" s="15">
        <v>72700880004</v>
      </c>
      <c r="K31" s="15">
        <v>1499119996</v>
      </c>
      <c r="L31" s="15">
        <v>51363921362</v>
      </c>
      <c r="M31" s="15">
        <v>48363921362</v>
      </c>
      <c r="N31" s="15">
        <v>48363921362</v>
      </c>
      <c r="O31" s="15">
        <v>48363921362</v>
      </c>
      <c r="P31" s="9">
        <f t="shared" si="19"/>
        <v>0.69223613695417785</v>
      </c>
      <c r="Q31" s="9">
        <f t="shared" si="20"/>
        <v>0.65180487010781674</v>
      </c>
      <c r="R31" s="9">
        <f t="shared" si="21"/>
        <v>0.65180487010781674</v>
      </c>
    </row>
    <row r="32" spans="1:18" ht="24.95" customHeight="1">
      <c r="A32" s="13" t="s">
        <v>16</v>
      </c>
      <c r="B32" s="14" t="s">
        <v>17</v>
      </c>
      <c r="C32" s="13" t="s">
        <v>51</v>
      </c>
      <c r="D32" s="14" t="s">
        <v>52</v>
      </c>
      <c r="E32" s="15">
        <v>14577000000</v>
      </c>
      <c r="F32" s="15">
        <v>0</v>
      </c>
      <c r="G32" s="15">
        <v>0</v>
      </c>
      <c r="H32" s="15">
        <v>14577000000</v>
      </c>
      <c r="I32" s="15">
        <v>0</v>
      </c>
      <c r="J32" s="15">
        <v>14577000000</v>
      </c>
      <c r="K32" s="15">
        <v>0</v>
      </c>
      <c r="L32" s="15">
        <v>8377000000</v>
      </c>
      <c r="M32" s="15">
        <v>0</v>
      </c>
      <c r="N32" s="15">
        <v>0</v>
      </c>
      <c r="O32" s="15">
        <v>0</v>
      </c>
      <c r="P32" s="9">
        <f t="shared" si="19"/>
        <v>0.57467242916923922</v>
      </c>
      <c r="Q32" s="9">
        <f t="shared" si="20"/>
        <v>0</v>
      </c>
      <c r="R32" s="9">
        <f t="shared" si="21"/>
        <v>0</v>
      </c>
    </row>
    <row r="33" spans="1:18" ht="24.95" customHeight="1">
      <c r="A33" s="13" t="s">
        <v>16</v>
      </c>
      <c r="B33" s="14" t="s">
        <v>17</v>
      </c>
      <c r="C33" s="13" t="s">
        <v>53</v>
      </c>
      <c r="D33" s="14" t="s">
        <v>54</v>
      </c>
      <c r="E33" s="15">
        <v>32500000000</v>
      </c>
      <c r="F33" s="15">
        <v>0</v>
      </c>
      <c r="G33" s="15">
        <v>0</v>
      </c>
      <c r="H33" s="15">
        <v>32500000000</v>
      </c>
      <c r="I33" s="15">
        <v>0</v>
      </c>
      <c r="J33" s="15">
        <v>25942715362.619999</v>
      </c>
      <c r="K33" s="15">
        <v>6557284637.3800001</v>
      </c>
      <c r="L33" s="15">
        <v>15396161909.549999</v>
      </c>
      <c r="M33" s="15">
        <v>7419033832.7299995</v>
      </c>
      <c r="N33" s="15">
        <v>7419033832.7299995</v>
      </c>
      <c r="O33" s="15">
        <v>7419033832.7299995</v>
      </c>
      <c r="P33" s="9">
        <f t="shared" si="19"/>
        <v>0.4737280587553846</v>
      </c>
      <c r="Q33" s="9">
        <f t="shared" si="20"/>
        <v>0.22827796408399997</v>
      </c>
      <c r="R33" s="9">
        <f t="shared" si="21"/>
        <v>0.22827796408399997</v>
      </c>
    </row>
    <row r="34" spans="1:18" ht="24.95" customHeight="1">
      <c r="A34" s="16" t="s">
        <v>68</v>
      </c>
      <c r="B34" s="17"/>
      <c r="C34" s="17"/>
      <c r="D34" s="17"/>
      <c r="E34" s="18">
        <f>SUM(E26:E33)</f>
        <v>266987639124</v>
      </c>
      <c r="F34" s="18">
        <f t="shared" ref="F34:O34" si="22">SUM(F26:F33)</f>
        <v>0</v>
      </c>
      <c r="G34" s="18">
        <f t="shared" si="22"/>
        <v>0</v>
      </c>
      <c r="H34" s="18">
        <f t="shared" si="22"/>
        <v>266987639124</v>
      </c>
      <c r="I34" s="18">
        <f t="shared" si="22"/>
        <v>0</v>
      </c>
      <c r="J34" s="18">
        <f t="shared" si="22"/>
        <v>256730078932.16</v>
      </c>
      <c r="K34" s="18">
        <f t="shared" si="22"/>
        <v>10257560191.84</v>
      </c>
      <c r="L34" s="18">
        <f t="shared" si="22"/>
        <v>216182350772.08997</v>
      </c>
      <c r="M34" s="18">
        <f t="shared" si="22"/>
        <v>174089313973.26999</v>
      </c>
      <c r="N34" s="18">
        <f t="shared" si="22"/>
        <v>174089313973.26999</v>
      </c>
      <c r="O34" s="18">
        <f t="shared" si="22"/>
        <v>174089313973.26999</v>
      </c>
      <c r="P34" s="20">
        <f t="shared" ref="P34" si="23">L34/(H34-I34)</f>
        <v>0.80970921156273468</v>
      </c>
      <c r="Q34" s="20">
        <f t="shared" ref="Q34" si="24">M34/(H34-I34)</f>
        <v>0.65205008945157861</v>
      </c>
      <c r="R34" s="20">
        <f t="shared" ref="R34" si="25">+O34/(H34-I34)</f>
        <v>0.65205008945157861</v>
      </c>
    </row>
  </sheetData>
  <mergeCells count="6">
    <mergeCell ref="A34:D34"/>
    <mergeCell ref="A2:R2"/>
    <mergeCell ref="A14:D14"/>
    <mergeCell ref="A16:D16"/>
    <mergeCell ref="A21:D21"/>
    <mergeCell ref="A25:D25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Rico</dc:creator>
  <cp:lastModifiedBy>Andres Rico</cp:lastModifiedBy>
  <dcterms:created xsi:type="dcterms:W3CDTF">2025-09-09T17:48:34Z</dcterms:created>
  <dcterms:modified xsi:type="dcterms:W3CDTF">2025-09-09T18:40:25Z</dcterms:modified>
</cp:coreProperties>
</file>