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inanciera\PRESUPUESTO\2020\INFORMES PRESUPUESTALES\PAGINA WEB\1. ENERO\"/>
    </mc:Choice>
  </mc:AlternateContent>
  <bookViews>
    <workbookView xWindow="240" yWindow="120" windowWidth="18060" windowHeight="7050"/>
  </bookViews>
  <sheets>
    <sheet name="EJECUCION ENERO 2020" sheetId="2" r:id="rId1"/>
  </sheets>
  <calcPr calcId="162913"/>
</workbook>
</file>

<file path=xl/calcChain.xml><?xml version="1.0" encoding="utf-8"?>
<calcChain xmlns="http://schemas.openxmlformats.org/spreadsheetml/2006/main">
  <c r="T35" i="2" l="1"/>
  <c r="T34" i="2"/>
  <c r="T23" i="2"/>
  <c r="T19" i="2"/>
  <c r="T13" i="2"/>
  <c r="T33" i="2"/>
  <c r="T32" i="2"/>
  <c r="T31" i="2"/>
  <c r="T30" i="2"/>
  <c r="T29" i="2"/>
  <c r="T28" i="2"/>
  <c r="T27" i="2"/>
  <c r="T26" i="2"/>
  <c r="T25" i="2"/>
  <c r="T24" i="2"/>
  <c r="T22" i="2"/>
  <c r="T21" i="2"/>
  <c r="T20" i="2"/>
  <c r="T18" i="2"/>
  <c r="T17" i="2"/>
  <c r="T16" i="2"/>
  <c r="T15" i="2"/>
  <c r="T12" i="2"/>
  <c r="T11" i="2"/>
  <c r="T10" i="2"/>
  <c r="T9" i="2"/>
  <c r="T8" i="2"/>
  <c r="S35" i="2"/>
  <c r="S34" i="2"/>
  <c r="S23" i="2"/>
  <c r="S19" i="2"/>
  <c r="S13" i="2"/>
  <c r="S11" i="2"/>
  <c r="S33" i="2"/>
  <c r="S32" i="2"/>
  <c r="S31" i="2"/>
  <c r="S30" i="2"/>
  <c r="S29" i="2"/>
  <c r="S28" i="2"/>
  <c r="S27" i="2"/>
  <c r="S26" i="2"/>
  <c r="S25" i="2"/>
  <c r="S24" i="2"/>
  <c r="S22" i="2"/>
  <c r="S21" i="2"/>
  <c r="S20" i="2"/>
  <c r="S18" i="2"/>
  <c r="S17" i="2"/>
  <c r="S16" i="2"/>
  <c r="S15" i="2"/>
  <c r="S12" i="2"/>
  <c r="S10" i="2"/>
  <c r="S9" i="2"/>
  <c r="S8" i="2"/>
  <c r="R35" i="2"/>
  <c r="R34" i="2"/>
  <c r="R23" i="2"/>
  <c r="R19" i="2"/>
  <c r="R13" i="2"/>
  <c r="R11" i="2"/>
  <c r="R33" i="2"/>
  <c r="R32" i="2"/>
  <c r="R31" i="2"/>
  <c r="R30" i="2"/>
  <c r="R29" i="2"/>
  <c r="R28" i="2"/>
  <c r="R27" i="2"/>
  <c r="R26" i="2"/>
  <c r="R25" i="2"/>
  <c r="R24" i="2"/>
  <c r="R22" i="2"/>
  <c r="R21" i="2"/>
  <c r="R20" i="2"/>
  <c r="R18" i="2"/>
  <c r="R17" i="2"/>
  <c r="R16" i="2"/>
  <c r="R15" i="2"/>
  <c r="R12" i="2"/>
  <c r="R10" i="2"/>
  <c r="R9" i="2"/>
  <c r="R8" i="2"/>
  <c r="I34" i="2"/>
  <c r="Q23" i="2" l="1"/>
  <c r="P23" i="2"/>
  <c r="O23" i="2"/>
  <c r="N23" i="2"/>
  <c r="M23" i="2"/>
  <c r="L23" i="2"/>
  <c r="K23" i="2"/>
  <c r="J23" i="2"/>
  <c r="I23" i="2"/>
  <c r="I19" i="2"/>
  <c r="J19" i="2" l="1"/>
  <c r="K19" i="2"/>
  <c r="L19" i="2"/>
  <c r="M19" i="2"/>
  <c r="N19" i="2"/>
  <c r="O19" i="2"/>
  <c r="P19" i="2"/>
  <c r="Q19" i="2"/>
  <c r="K34" i="2" l="1"/>
  <c r="J34" i="2"/>
  <c r="K13" i="2" l="1"/>
  <c r="Q34" i="2" l="1"/>
  <c r="P34" i="2"/>
  <c r="O34" i="2"/>
  <c r="N34" i="2"/>
  <c r="M34" i="2"/>
  <c r="L34" i="2"/>
  <c r="J13" i="2" l="1"/>
  <c r="I13" i="2"/>
  <c r="K11" i="2"/>
  <c r="K35" i="2" s="1"/>
  <c r="J11" i="2"/>
  <c r="J35" i="2" s="1"/>
  <c r="I11" i="2"/>
  <c r="I35" i="2" s="1"/>
  <c r="Q13" i="2" l="1"/>
  <c r="P13" i="2"/>
  <c r="O13" i="2"/>
  <c r="N13" i="2"/>
  <c r="M13" i="2"/>
  <c r="L13" i="2"/>
  <c r="Q11" i="2"/>
  <c r="P11" i="2"/>
  <c r="O11" i="2"/>
  <c r="N11" i="2"/>
  <c r="M11" i="2"/>
  <c r="L11" i="2"/>
  <c r="L35" i="2" l="1"/>
  <c r="N35" i="2"/>
  <c r="M35" i="2"/>
  <c r="Q35" i="2"/>
  <c r="P35" i="2"/>
  <c r="O35" i="2"/>
</calcChain>
</file>

<file path=xl/sharedStrings.xml><?xml version="1.0" encoding="utf-8"?>
<sst xmlns="http://schemas.openxmlformats.org/spreadsheetml/2006/main" count="152" uniqueCount="66">
  <si>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</si>
  <si>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</si>
  <si>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</si>
  <si>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</si>
  <si>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</si>
  <si>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</si>
  <si>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</si>
  <si>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</si>
  <si>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</si>
  <si>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</si>
  <si>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</si>
  <si>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</si>
  <si>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</si>
  <si>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</si>
  <si>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</si>
  <si>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</si>
  <si>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</si>
  <si>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</si>
  <si>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</si>
  <si>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</si>
  <si>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</si>
  <si>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</si>
  <si>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</si>
  <si>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</si>
  <si>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</si>
  <si>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%EJEC/
OBLI</t>
  </si>
  <si>
    <t>%EJEC./
PAGOS</t>
  </si>
  <si>
    <t>%EJEC/
COMP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</si>
  <si>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</si>
  <si>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</si>
  <si>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</si>
  <si>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</si>
  <si>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</si>
  <si>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</si>
  <si>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</si>
  <si>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</si>
  <si>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</si>
  <si>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</si>
  <si>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</si>
  <si>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</si>
  <si>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</si>
  <si>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</si>
  <si>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</si>
  <si>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</si>
  <si>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</si>
  <si>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</si>
  <si>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</si>
  <si>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</si>
  <si>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</si>
  <si>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</si>
  <si>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</si>
  <si>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</si>
  <si>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</si>
  <si>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APOYO AL PROCESO DE TRANSFORMACIÓN DIGITAL PARA LA GESTIÓN Y PRESTACIÓN DE SERVICIOS DE TI EN EL SECTOR CTI Y A NIVEL  NACIONAL</t>
  </si>
  <si>
    <t>16</t>
  </si>
  <si>
    <t xml:space="preserve">MINISTERIO DE CIENCIA, TECNOLOGIA E INNOVACIÓN </t>
  </si>
  <si>
    <t>EJECUCION ACUMULADA ENERO</t>
  </si>
  <si>
    <t>VIGENCIA 2020</t>
  </si>
  <si>
    <t>999</t>
  </si>
  <si>
    <t>OTRAS TRANSFERENCIAS - DISTRIBUCIÓN PREVIO CONCEPTO DGPPN</t>
  </si>
  <si>
    <t>INCAPACIDADES Y LICENCIAS DE MATERNIDAD Y PATERNIDAD (NO DE PENSIONES)</t>
  </si>
  <si>
    <t>TIPO</t>
  </si>
  <si>
    <t>A</t>
  </si>
  <si>
    <t>C</t>
  </si>
  <si>
    <t>TOTAL INVERSIÓN</t>
  </si>
  <si>
    <t>TOTAL FUNCIONAMIENTO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</si>
</sst>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240A]&quot;$&quot;\ #,##0.00;\(&quot;$&quot;\ #,##0.00\)"/>
    <numFmt numFmtId="165" formatCode="[$-1240A]&quot;$&quot;\ #,##0;\(&quot;$&quot;\ #,##0\)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 applyFill="1" applyBorder="1"/>
    <xf numFmtId="164" fontId="2" fillId="0" borderId="0" xfId="0" applyNumberFormat="1" applyFont="1" applyFill="1" applyBorder="1"/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1" applyNumberFormat="1" applyFont="1" applyFill="1" applyBorder="1" applyAlignment="1">
      <alignment horizontal="center" vertical="center" wrapText="1" readingOrder="1"/>
    </xf>
    <xf numFmtId="165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6" fillId="0" borderId="5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2" borderId="6" xfId="0" applyNumberFormat="1" applyFont="1" applyFill="1" applyBorder="1" applyAlignment="1">
      <alignment horizontal="center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0" fontId="9" fillId="2" borderId="8" xfId="0" applyNumberFormat="1" applyFont="1" applyFill="1" applyBorder="1" applyAlignment="1">
      <alignment horizontal="center" vertical="center" wrapText="1" readingOrder="1"/>
    </xf>
    <xf numFmtId="0" fontId="10" fillId="3" borderId="9" xfId="0" applyNumberFormat="1" applyFont="1" applyFill="1" applyBorder="1" applyAlignment="1">
      <alignment horizontal="center" vertical="center" wrapText="1" readingOrder="1"/>
    </xf>
    <xf numFmtId="0" fontId="10" fillId="3" borderId="0" xfId="0" applyNumberFormat="1" applyFont="1" applyFill="1" applyBorder="1" applyAlignment="1">
      <alignment horizontal="center" vertical="center" wrapText="1" readingOrder="1"/>
    </xf>
    <xf numFmtId="0" fontId="10" fillId="3" borderId="1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64024</xdr:colOff>
      <xdr:row>0</xdr:row>
      <xdr:rowOff>162809</xdr:rowOff>
    </xdr:from>
    <xdr:to>
      <xdr:col>7</xdr:col>
      <xdr:colOff>605574</xdr:colOff>
      <xdr:row>4</xdr:row>
      <xdr:rowOff>105659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4" y="162809"/>
          <a:ext cx="3448148" cy="689139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T41"/>
  <sheetViews>
    <sheetView showGridLines="0" tabSelected="1" zoomScale="97" zoomScaleNormal="97" workbookViewId="0">
      <selection activeCell="I16" sqref="I16"/>
    </sheetView>
  </sheetViews>
  <sheetFormatPr baseColWidth="10" defaultRowHeight="15" x14ac:dyDescent="0.25"/>
  <cols>
    <col min="1" max="2" width="5.42578125" customWidth="1"/>
    <col min="3" max="3" width="6.140625" customWidth="1"/>
    <col min="4" max="5" width="5.42578125" customWidth="1"/>
    <col min="6" max="6" width="10" customWidth="1"/>
    <col min="7" max="7" width="5.5703125" customWidth="1"/>
    <col min="8" max="8" width="42.7109375" customWidth="1"/>
    <col min="9" max="9" width="18.28515625" customWidth="1"/>
    <col min="10" max="11" width="17.28515625" customWidth="1"/>
    <col min="12" max="17" width="18.28515625" customWidth="1"/>
    <col min="18" max="20" width="9" customWidth="1"/>
  </cols>
  <sheetData>
    <row r="1" spans="1:20" s="2" customFormat="1" x14ac:dyDescent="0.25">
      <c r="B1" s="14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x14ac:dyDescent="0.25">
      <c r="B2" s="14" t="s">
        <v>56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s="2" customFormat="1" ht="15" customHeight="1" x14ac:dyDescent="0.2">
      <c r="B3" s="15" t="s">
        <v>57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s="2" customFormat="1" ht="15" customHeight="1" x14ac:dyDescent="0.2">
      <c r="B4" s="15" t="s">
        <v>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s="2" customFormat="1" ht="15" customHeight="1" x14ac:dyDescent="0.2">
      <c r="B5" s="15" t="s">
        <v>10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2" customFormat="1" ht="1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2" customFormat="1" ht="24" x14ac:dyDescent="0.2">
      <c r="A7" s="3" t="s">
        <v>61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11</v>
      </c>
      <c r="G7" s="3" t="s">
        <v>14</v>
      </c>
      <c r="H7" s="3" t="s">
        <v>4</v>
      </c>
      <c r="I7" s="3" t="s">
        <v>18</v>
      </c>
      <c r="J7" s="3" t="s">
        <v>19</v>
      </c>
      <c r="K7" s="3" t="s">
        <v>20</v>
      </c>
      <c r="L7" s="3" t="s">
        <v>5</v>
      </c>
      <c r="M7" s="3" t="s">
        <v>12</v>
      </c>
      <c r="N7" s="3" t="s">
        <v>13</v>
      </c>
      <c r="O7" s="3" t="s">
        <v>6</v>
      </c>
      <c r="P7" s="3" t="s">
        <v>7</v>
      </c>
      <c r="Q7" s="3" t="s">
        <v>8</v>
      </c>
      <c r="R7" s="3" t="s">
        <v>27</v>
      </c>
      <c r="S7" s="3" t="s">
        <v>25</v>
      </c>
      <c r="T7" s="3" t="s">
        <v>26</v>
      </c>
    </row>
    <row r="8" spans="1:20" s="2" customFormat="1" ht="14.25" x14ac:dyDescent="0.2">
      <c r="A8" s="4" t="s">
        <v>62</v>
      </c>
      <c r="B8" s="4" t="s">
        <v>28</v>
      </c>
      <c r="C8" s="4" t="s">
        <v>28</v>
      </c>
      <c r="D8" s="4" t="s">
        <v>28</v>
      </c>
      <c r="E8" s="4"/>
      <c r="F8" s="4">
        <v>10</v>
      </c>
      <c r="G8" s="4" t="s">
        <v>15</v>
      </c>
      <c r="H8" s="5" t="s">
        <v>31</v>
      </c>
      <c r="I8" s="6">
        <v>8109500000</v>
      </c>
      <c r="J8" s="6">
        <v>889869330</v>
      </c>
      <c r="K8" s="6">
        <v>0</v>
      </c>
      <c r="L8" s="6">
        <v>8999369330</v>
      </c>
      <c r="M8" s="6">
        <v>0</v>
      </c>
      <c r="N8" s="6">
        <v>8109500000</v>
      </c>
      <c r="O8" s="6">
        <v>540332961</v>
      </c>
      <c r="P8" s="6">
        <v>540332961</v>
      </c>
      <c r="Q8" s="6">
        <v>540332961</v>
      </c>
      <c r="R8" s="7">
        <f>O8/($L8-M8)</f>
        <v>6.0041203020612111E-2</v>
      </c>
      <c r="S8" s="7">
        <f>P8/($L8-M8)</f>
        <v>6.0041203020612111E-2</v>
      </c>
      <c r="T8" s="7">
        <f>Q8/($L8-M8)</f>
        <v>6.0041203020612111E-2</v>
      </c>
    </row>
    <row r="9" spans="1:20" s="2" customFormat="1" ht="14.25" x14ac:dyDescent="0.2">
      <c r="A9" s="4" t="s">
        <v>62</v>
      </c>
      <c r="B9" s="4" t="s">
        <v>28</v>
      </c>
      <c r="C9" s="4" t="s">
        <v>28</v>
      </c>
      <c r="D9" s="4" t="s">
        <v>29</v>
      </c>
      <c r="E9" s="4"/>
      <c r="F9" s="4">
        <v>10</v>
      </c>
      <c r="G9" s="4" t="s">
        <v>15</v>
      </c>
      <c r="H9" s="5" t="s">
        <v>32</v>
      </c>
      <c r="I9" s="6">
        <v>2824320000</v>
      </c>
      <c r="J9" s="6">
        <v>324235704</v>
      </c>
      <c r="K9" s="6">
        <v>0</v>
      </c>
      <c r="L9" s="6">
        <v>3148555704</v>
      </c>
      <c r="M9" s="6">
        <v>0</v>
      </c>
      <c r="N9" s="6">
        <v>2824320000</v>
      </c>
      <c r="O9" s="6">
        <v>0</v>
      </c>
      <c r="P9" s="6">
        <v>0</v>
      </c>
      <c r="Q9" s="6">
        <v>0</v>
      </c>
      <c r="R9" s="7">
        <f>O9/($L9-M9)</f>
        <v>0</v>
      </c>
      <c r="S9" s="7">
        <f>P9/($L9-M9)</f>
        <v>0</v>
      </c>
      <c r="T9" s="7">
        <f t="shared" ref="T9:T10" si="0">Q9/($L9-M9)</f>
        <v>0</v>
      </c>
    </row>
    <row r="10" spans="1:20" s="2" customFormat="1" ht="22.5" x14ac:dyDescent="0.2">
      <c r="A10" s="4" t="s">
        <v>62</v>
      </c>
      <c r="B10" s="4" t="s">
        <v>28</v>
      </c>
      <c r="C10" s="4" t="s">
        <v>28</v>
      </c>
      <c r="D10" s="4" t="s">
        <v>30</v>
      </c>
      <c r="E10" s="4"/>
      <c r="F10" s="4">
        <v>10</v>
      </c>
      <c r="G10" s="4" t="s">
        <v>15</v>
      </c>
      <c r="H10" s="5" t="s">
        <v>33</v>
      </c>
      <c r="I10" s="6">
        <v>1199970000</v>
      </c>
      <c r="J10" s="6">
        <v>285894966</v>
      </c>
      <c r="K10" s="6">
        <v>0</v>
      </c>
      <c r="L10" s="6">
        <v>1485864966</v>
      </c>
      <c r="M10" s="6">
        <v>0</v>
      </c>
      <c r="N10" s="6">
        <v>1199970000</v>
      </c>
      <c r="O10" s="6">
        <v>53009485</v>
      </c>
      <c r="P10" s="6">
        <v>53009485</v>
      </c>
      <c r="Q10" s="6">
        <v>53009485</v>
      </c>
      <c r="R10" s="7">
        <f>O10/($L10-M10)</f>
        <v>3.5675842834294272E-2</v>
      </c>
      <c r="S10" s="7">
        <f>P10/($L10-M10)</f>
        <v>3.5675842834294272E-2</v>
      </c>
      <c r="T10" s="7">
        <f t="shared" si="0"/>
        <v>3.5675842834294272E-2</v>
      </c>
    </row>
    <row r="11" spans="1:20" s="2" customFormat="1" ht="14.25" customHeight="1" x14ac:dyDescent="0.2">
      <c r="A11" s="17" t="s">
        <v>17</v>
      </c>
      <c r="B11" s="17"/>
      <c r="C11" s="17"/>
      <c r="D11" s="17"/>
      <c r="E11" s="17"/>
      <c r="F11" s="17"/>
      <c r="G11" s="17"/>
      <c r="H11" s="18"/>
      <c r="I11" s="8">
        <f t="shared" ref="I11:Q11" si="1">SUM(I8:I10)</f>
        <v>12133790000</v>
      </c>
      <c r="J11" s="8">
        <f t="shared" si="1"/>
        <v>1500000000</v>
      </c>
      <c r="K11" s="8">
        <f t="shared" si="1"/>
        <v>0</v>
      </c>
      <c r="L11" s="8">
        <f t="shared" si="1"/>
        <v>13633790000</v>
      </c>
      <c r="M11" s="8">
        <f t="shared" si="1"/>
        <v>0</v>
      </c>
      <c r="N11" s="8">
        <f t="shared" si="1"/>
        <v>12133790000</v>
      </c>
      <c r="O11" s="8">
        <f t="shared" si="1"/>
        <v>593342446</v>
      </c>
      <c r="P11" s="8">
        <f t="shared" si="1"/>
        <v>593342446</v>
      </c>
      <c r="Q11" s="8">
        <f t="shared" si="1"/>
        <v>593342446</v>
      </c>
      <c r="R11" s="9">
        <f>O11/(L11-M11)</f>
        <v>4.3519993046687681E-2</v>
      </c>
      <c r="S11" s="9">
        <f>P11/($L11-M11)</f>
        <v>4.3519993046687681E-2</v>
      </c>
      <c r="T11" s="9">
        <f>Q11/($L11-M11)</f>
        <v>4.3519993046687681E-2</v>
      </c>
    </row>
    <row r="12" spans="1:20" s="2" customFormat="1" ht="14.25" x14ac:dyDescent="0.2">
      <c r="A12" s="4" t="s">
        <v>62</v>
      </c>
      <c r="B12" s="4" t="s">
        <v>29</v>
      </c>
      <c r="C12" s="4" t="s">
        <v>29</v>
      </c>
      <c r="D12" s="4"/>
      <c r="E12" s="4"/>
      <c r="F12" s="4">
        <v>10</v>
      </c>
      <c r="G12" s="4" t="s">
        <v>15</v>
      </c>
      <c r="H12" s="5" t="s">
        <v>34</v>
      </c>
      <c r="I12" s="6">
        <v>9923997065</v>
      </c>
      <c r="J12" s="6">
        <v>0</v>
      </c>
      <c r="K12" s="6">
        <v>1500000000</v>
      </c>
      <c r="L12" s="6">
        <v>8423997065</v>
      </c>
      <c r="M12" s="6">
        <v>0</v>
      </c>
      <c r="N12" s="6">
        <v>3025981991.9200001</v>
      </c>
      <c r="O12" s="6">
        <v>2141270036.3099999</v>
      </c>
      <c r="P12" s="6">
        <v>287312812.38999999</v>
      </c>
      <c r="Q12" s="6">
        <v>166298255.38999999</v>
      </c>
      <c r="R12" s="7">
        <f>O12/($L12-M12)</f>
        <v>0.25418693997491321</v>
      </c>
      <c r="S12" s="7">
        <f>P12/($L12-M12)</f>
        <v>3.4106471093600745E-2</v>
      </c>
      <c r="T12" s="7">
        <f>Q12/($L12-M12)</f>
        <v>1.9741015352549861E-2</v>
      </c>
    </row>
    <row r="13" spans="1:20" s="2" customFormat="1" ht="14.25" customHeight="1" x14ac:dyDescent="0.2">
      <c r="A13" s="16" t="s">
        <v>35</v>
      </c>
      <c r="B13" s="17"/>
      <c r="C13" s="17"/>
      <c r="D13" s="17"/>
      <c r="E13" s="17"/>
      <c r="F13" s="17"/>
      <c r="G13" s="17"/>
      <c r="H13" s="18"/>
      <c r="I13" s="8">
        <f t="shared" ref="I13:Q13" si="2">SUM(I12:I12)</f>
        <v>9923997065</v>
      </c>
      <c r="J13" s="8">
        <f t="shared" si="2"/>
        <v>0</v>
      </c>
      <c r="K13" s="8">
        <f t="shared" si="2"/>
        <v>1500000000</v>
      </c>
      <c r="L13" s="8">
        <f t="shared" si="2"/>
        <v>8423997065</v>
      </c>
      <c r="M13" s="8">
        <f t="shared" si="2"/>
        <v>0</v>
      </c>
      <c r="N13" s="8">
        <f t="shared" si="2"/>
        <v>3025981991.9200001</v>
      </c>
      <c r="O13" s="8">
        <f t="shared" si="2"/>
        <v>2141270036.3099999</v>
      </c>
      <c r="P13" s="8">
        <f t="shared" si="2"/>
        <v>287312812.38999999</v>
      </c>
      <c r="Q13" s="8">
        <f t="shared" si="2"/>
        <v>166298255.38999999</v>
      </c>
      <c r="R13" s="9">
        <f>O13/(L13-M13)</f>
        <v>0.25418693997491321</v>
      </c>
      <c r="S13" s="9">
        <f>P13/($L13-M13)</f>
        <v>3.4106471093600745E-2</v>
      </c>
      <c r="T13" s="9">
        <f>Q13/($L13-M13)</f>
        <v>1.9741015352549861E-2</v>
      </c>
    </row>
    <row r="14" spans="1:20" s="2" customFormat="1" ht="22.5" x14ac:dyDescent="0.2">
      <c r="A14" s="4" t="s">
        <v>62</v>
      </c>
      <c r="B14" s="4" t="s">
        <v>30</v>
      </c>
      <c r="C14" s="4" t="s">
        <v>30</v>
      </c>
      <c r="D14" s="4" t="s">
        <v>28</v>
      </c>
      <c r="E14" s="4" t="s">
        <v>58</v>
      </c>
      <c r="F14" s="4" t="s">
        <v>42</v>
      </c>
      <c r="G14" s="4" t="s">
        <v>15</v>
      </c>
      <c r="H14" s="5" t="s">
        <v>59</v>
      </c>
      <c r="I14" s="6">
        <v>961099000</v>
      </c>
      <c r="J14" s="6">
        <v>0</v>
      </c>
      <c r="K14" s="6">
        <v>0</v>
      </c>
      <c r="L14" s="6">
        <v>961099000</v>
      </c>
      <c r="M14" s="6">
        <v>961099000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7">
        <v>0</v>
      </c>
      <c r="T14" s="7">
        <v>0</v>
      </c>
    </row>
    <row r="15" spans="1:20" s="2" customFormat="1" ht="22.5" x14ac:dyDescent="0.2">
      <c r="A15" s="4" t="s">
        <v>62</v>
      </c>
      <c r="B15" s="4" t="s">
        <v>30</v>
      </c>
      <c r="C15" s="4" t="s">
        <v>37</v>
      </c>
      <c r="D15" s="4" t="s">
        <v>29</v>
      </c>
      <c r="E15" s="4" t="s">
        <v>38</v>
      </c>
      <c r="F15" s="4" t="s">
        <v>42</v>
      </c>
      <c r="G15" s="4" t="s">
        <v>15</v>
      </c>
      <c r="H15" s="5" t="s">
        <v>60</v>
      </c>
      <c r="I15" s="6">
        <v>31000000</v>
      </c>
      <c r="J15" s="6">
        <v>0</v>
      </c>
      <c r="K15" s="6">
        <v>0</v>
      </c>
      <c r="L15" s="6">
        <v>31000000</v>
      </c>
      <c r="M15" s="6">
        <v>0</v>
      </c>
      <c r="N15" s="6">
        <v>31000000</v>
      </c>
      <c r="O15" s="6">
        <v>164364</v>
      </c>
      <c r="P15" s="6">
        <v>164364</v>
      </c>
      <c r="Q15" s="6">
        <v>164364</v>
      </c>
      <c r="R15" s="7">
        <f>O15/($L15-M15)</f>
        <v>5.3020645161290323E-3</v>
      </c>
      <c r="S15" s="7">
        <f>P15/($L15-M15)</f>
        <v>5.3020645161290323E-3</v>
      </c>
      <c r="T15" s="7">
        <f>Q15/($L15-M15)</f>
        <v>5.3020645161290323E-3</v>
      </c>
    </row>
    <row r="16" spans="1:20" s="2" customFormat="1" ht="22.5" x14ac:dyDescent="0.2">
      <c r="A16" s="4" t="s">
        <v>62</v>
      </c>
      <c r="B16" s="4" t="s">
        <v>30</v>
      </c>
      <c r="C16" s="4" t="s">
        <v>39</v>
      </c>
      <c r="D16" s="4" t="s">
        <v>28</v>
      </c>
      <c r="E16" s="4" t="s">
        <v>40</v>
      </c>
      <c r="F16" s="4" t="s">
        <v>42</v>
      </c>
      <c r="G16" s="4" t="s">
        <v>15</v>
      </c>
      <c r="H16" s="5" t="s">
        <v>45</v>
      </c>
      <c r="I16" s="6">
        <v>64890000</v>
      </c>
      <c r="J16" s="6">
        <v>0</v>
      </c>
      <c r="K16" s="6">
        <v>0</v>
      </c>
      <c r="L16" s="6">
        <v>64890000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f>O16/($L16-M16)</f>
        <v>0</v>
      </c>
      <c r="S16" s="7">
        <f>P16/($L16-M16)</f>
        <v>0</v>
      </c>
      <c r="T16" s="7">
        <f t="shared" ref="T16:T33" si="3">Q16/($L16-M16)</f>
        <v>0</v>
      </c>
    </row>
    <row r="17" spans="1:20" s="2" customFormat="1" ht="22.5" x14ac:dyDescent="0.2">
      <c r="A17" s="4" t="s">
        <v>62</v>
      </c>
      <c r="B17" s="4" t="s">
        <v>30</v>
      </c>
      <c r="C17" s="4" t="s">
        <v>39</v>
      </c>
      <c r="D17" s="4" t="s">
        <v>28</v>
      </c>
      <c r="E17" s="4" t="s">
        <v>41</v>
      </c>
      <c r="F17" s="4" t="s">
        <v>42</v>
      </c>
      <c r="G17" s="4" t="s">
        <v>15</v>
      </c>
      <c r="H17" s="5" t="s">
        <v>46</v>
      </c>
      <c r="I17" s="6">
        <v>72100000</v>
      </c>
      <c r="J17" s="6">
        <v>0</v>
      </c>
      <c r="K17" s="6">
        <v>0</v>
      </c>
      <c r="L17" s="6">
        <v>72100000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7">
        <f>O17/($L17-M17)</f>
        <v>0</v>
      </c>
      <c r="S17" s="7">
        <f>P17/($L17-M17)</f>
        <v>0</v>
      </c>
      <c r="T17" s="7">
        <f t="shared" si="3"/>
        <v>0</v>
      </c>
    </row>
    <row r="18" spans="1:20" s="2" customFormat="1" ht="14.25" x14ac:dyDescent="0.2">
      <c r="A18" s="4" t="s">
        <v>62</v>
      </c>
      <c r="B18" s="4" t="s">
        <v>30</v>
      </c>
      <c r="C18" s="4" t="s">
        <v>42</v>
      </c>
      <c r="D18" s="4" t="s">
        <v>28</v>
      </c>
      <c r="E18" s="4" t="s">
        <v>43</v>
      </c>
      <c r="F18" s="4" t="s">
        <v>42</v>
      </c>
      <c r="G18" s="4" t="s">
        <v>15</v>
      </c>
      <c r="H18" s="5" t="s">
        <v>47</v>
      </c>
      <c r="I18" s="6">
        <v>213210000</v>
      </c>
      <c r="J18" s="6">
        <v>0</v>
      </c>
      <c r="K18" s="6">
        <v>0</v>
      </c>
      <c r="L18" s="6">
        <v>213210000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f>O18/($L18-M18)</f>
        <v>0</v>
      </c>
      <c r="S18" s="7">
        <f>P18/($L18-M18)</f>
        <v>0</v>
      </c>
      <c r="T18" s="7">
        <f t="shared" si="3"/>
        <v>0</v>
      </c>
    </row>
    <row r="19" spans="1:20" s="2" customFormat="1" ht="14.25" customHeight="1" x14ac:dyDescent="0.2">
      <c r="A19" s="16" t="s">
        <v>36</v>
      </c>
      <c r="B19" s="17"/>
      <c r="C19" s="17"/>
      <c r="D19" s="17"/>
      <c r="E19" s="17"/>
      <c r="F19" s="17"/>
      <c r="G19" s="17"/>
      <c r="H19" s="18"/>
      <c r="I19" s="8">
        <f t="shared" ref="I19:Q19" si="4">SUM(I14:I18)</f>
        <v>1342299000</v>
      </c>
      <c r="J19" s="8">
        <f t="shared" si="4"/>
        <v>0</v>
      </c>
      <c r="K19" s="8">
        <f t="shared" si="4"/>
        <v>0</v>
      </c>
      <c r="L19" s="8">
        <f t="shared" si="4"/>
        <v>1342299000</v>
      </c>
      <c r="M19" s="8">
        <f t="shared" si="4"/>
        <v>961099000</v>
      </c>
      <c r="N19" s="8">
        <f t="shared" si="4"/>
        <v>31000000</v>
      </c>
      <c r="O19" s="8">
        <f t="shared" si="4"/>
        <v>164364</v>
      </c>
      <c r="P19" s="8">
        <f t="shared" si="4"/>
        <v>164364</v>
      </c>
      <c r="Q19" s="8">
        <f t="shared" si="4"/>
        <v>164364</v>
      </c>
      <c r="R19" s="9">
        <f>O19/(L19-M19)</f>
        <v>4.3117523609653724E-4</v>
      </c>
      <c r="S19" s="9">
        <f>P19/($L19-M19)</f>
        <v>4.3117523609653724E-4</v>
      </c>
      <c r="T19" s="9">
        <f>Q19/($L19-M19)</f>
        <v>4.3117523609653724E-4</v>
      </c>
    </row>
    <row r="20" spans="1:20" s="2" customFormat="1" ht="14.25" x14ac:dyDescent="0.2">
      <c r="A20" s="4" t="s">
        <v>62</v>
      </c>
      <c r="B20" s="4" t="s">
        <v>48</v>
      </c>
      <c r="C20" s="4" t="s">
        <v>28</v>
      </c>
      <c r="D20" s="4"/>
      <c r="E20" s="4"/>
      <c r="F20" s="4" t="s">
        <v>42</v>
      </c>
      <c r="G20" s="4" t="s">
        <v>15</v>
      </c>
      <c r="H20" s="5" t="s">
        <v>49</v>
      </c>
      <c r="I20" s="6">
        <v>157105000</v>
      </c>
      <c r="J20" s="6">
        <v>0</v>
      </c>
      <c r="K20" s="6">
        <v>0</v>
      </c>
      <c r="L20" s="6">
        <v>157105000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f>O20/($L20-M20)</f>
        <v>0</v>
      </c>
      <c r="S20" s="7">
        <f>P20/($L20-M20)</f>
        <v>0</v>
      </c>
      <c r="T20" s="7">
        <f t="shared" si="3"/>
        <v>0</v>
      </c>
    </row>
    <row r="21" spans="1:20" s="2" customFormat="1" ht="14.25" x14ac:dyDescent="0.2">
      <c r="A21" s="4" t="s">
        <v>62</v>
      </c>
      <c r="B21" s="4" t="s">
        <v>48</v>
      </c>
      <c r="C21" s="4" t="s">
        <v>30</v>
      </c>
      <c r="D21" s="4"/>
      <c r="E21" s="4"/>
      <c r="F21" s="4" t="s">
        <v>42</v>
      </c>
      <c r="G21" s="4" t="s">
        <v>15</v>
      </c>
      <c r="H21" s="5" t="s">
        <v>50</v>
      </c>
      <c r="I21" s="6">
        <v>589200</v>
      </c>
      <c r="J21" s="6">
        <v>0</v>
      </c>
      <c r="K21" s="6">
        <v>0</v>
      </c>
      <c r="L21" s="6">
        <v>589200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7">
        <f>O21/($L21-M21)</f>
        <v>0</v>
      </c>
      <c r="S21" s="7">
        <f>P21/($L21-M21)</f>
        <v>0</v>
      </c>
      <c r="T21" s="7">
        <f t="shared" si="3"/>
        <v>0</v>
      </c>
    </row>
    <row r="22" spans="1:20" s="2" customFormat="1" ht="14.25" x14ac:dyDescent="0.2">
      <c r="A22" s="4" t="s">
        <v>62</v>
      </c>
      <c r="B22" s="4" t="s">
        <v>48</v>
      </c>
      <c r="C22" s="4" t="s">
        <v>37</v>
      </c>
      <c r="D22" s="4" t="s">
        <v>28</v>
      </c>
      <c r="E22" s="4"/>
      <c r="F22" s="4" t="s">
        <v>44</v>
      </c>
      <c r="G22" s="4" t="s">
        <v>16</v>
      </c>
      <c r="H22" s="5" t="s">
        <v>51</v>
      </c>
      <c r="I22" s="6">
        <v>614731000</v>
      </c>
      <c r="J22" s="6">
        <v>0</v>
      </c>
      <c r="K22" s="6">
        <v>0</v>
      </c>
      <c r="L22" s="6">
        <v>614731000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f>O22/($L22-M22)</f>
        <v>0</v>
      </c>
      <c r="S22" s="7">
        <f>P22/($L22-M22)</f>
        <v>0</v>
      </c>
      <c r="T22" s="7">
        <f t="shared" si="3"/>
        <v>0</v>
      </c>
    </row>
    <row r="23" spans="1:20" s="2" customFormat="1" ht="14.25" customHeight="1" x14ac:dyDescent="0.2">
      <c r="A23" s="16" t="s">
        <v>52</v>
      </c>
      <c r="B23" s="17"/>
      <c r="C23" s="17"/>
      <c r="D23" s="17"/>
      <c r="E23" s="17"/>
      <c r="F23" s="17"/>
      <c r="G23" s="17"/>
      <c r="H23" s="18"/>
      <c r="I23" s="8">
        <f>SUM(I20:I22)</f>
        <v>772425200</v>
      </c>
      <c r="J23" s="8">
        <f t="shared" ref="J23:Q23" si="5">SUM(J20:J22)</f>
        <v>0</v>
      </c>
      <c r="K23" s="8">
        <f t="shared" si="5"/>
        <v>0</v>
      </c>
      <c r="L23" s="8">
        <f t="shared" si="5"/>
        <v>772425200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  <c r="Q23" s="8">
        <f t="shared" si="5"/>
        <v>0</v>
      </c>
      <c r="R23" s="9">
        <f>O23/(L23-M23)</f>
        <v>0</v>
      </c>
      <c r="S23" s="9">
        <f>P23/($L23-M23)</f>
        <v>0</v>
      </c>
      <c r="T23" s="9">
        <f>Q23/($L23-M23)</f>
        <v>0</v>
      </c>
    </row>
    <row r="24" spans="1:20" s="2" customFormat="1" ht="33.75" x14ac:dyDescent="0.2">
      <c r="A24" s="4" t="s">
        <v>63</v>
      </c>
      <c r="B24" s="4">
        <v>3901</v>
      </c>
      <c r="C24" s="4">
        <v>1000</v>
      </c>
      <c r="D24" s="4">
        <v>5</v>
      </c>
      <c r="E24" s="4"/>
      <c r="F24" s="4" t="s">
        <v>44</v>
      </c>
      <c r="G24" s="4" t="s">
        <v>15</v>
      </c>
      <c r="H24" s="5" t="s">
        <v>53</v>
      </c>
      <c r="I24" s="6">
        <v>5000000000</v>
      </c>
      <c r="J24" s="6">
        <v>0</v>
      </c>
      <c r="K24" s="6">
        <v>0</v>
      </c>
      <c r="L24" s="6">
        <v>5000000000</v>
      </c>
      <c r="M24" s="6">
        <v>0</v>
      </c>
      <c r="N24" s="6">
        <v>81000000</v>
      </c>
      <c r="O24" s="6">
        <v>0</v>
      </c>
      <c r="P24" s="6">
        <v>0</v>
      </c>
      <c r="Q24" s="6">
        <v>0</v>
      </c>
      <c r="R24" s="7">
        <f>O24/($L24-M24)</f>
        <v>0</v>
      </c>
      <c r="S24" s="7">
        <f>P24/($L24-M24)</f>
        <v>0</v>
      </c>
      <c r="T24" s="7">
        <f t="shared" si="3"/>
        <v>0</v>
      </c>
    </row>
    <row r="25" spans="1:20" s="2" customFormat="1" ht="33.75" x14ac:dyDescent="0.2">
      <c r="A25" s="4" t="s">
        <v>63</v>
      </c>
      <c r="B25" s="4">
        <v>3901</v>
      </c>
      <c r="C25" s="4">
        <v>1000</v>
      </c>
      <c r="D25" s="4">
        <v>6</v>
      </c>
      <c r="E25" s="4"/>
      <c r="F25" s="4" t="s">
        <v>44</v>
      </c>
      <c r="G25" s="4" t="s">
        <v>15</v>
      </c>
      <c r="H25" s="5" t="s">
        <v>53</v>
      </c>
      <c r="I25" s="6">
        <v>17000000000</v>
      </c>
      <c r="J25" s="6">
        <v>0</v>
      </c>
      <c r="K25" s="6">
        <v>0</v>
      </c>
      <c r="L25" s="6">
        <v>17000000000</v>
      </c>
      <c r="M25" s="6">
        <v>0</v>
      </c>
      <c r="N25" s="6">
        <v>4202333743</v>
      </c>
      <c r="O25" s="6">
        <v>3666244843</v>
      </c>
      <c r="P25" s="6">
        <v>466792972</v>
      </c>
      <c r="Q25" s="6">
        <v>28998181</v>
      </c>
      <c r="R25" s="7">
        <f>O25/($L25-M25)</f>
        <v>0.21566146135294118</v>
      </c>
      <c r="S25" s="7">
        <f>P25/($L25-M25)</f>
        <v>2.7458410117647058E-2</v>
      </c>
      <c r="T25" s="7">
        <f t="shared" si="3"/>
        <v>1.7057753529411764E-3</v>
      </c>
    </row>
    <row r="26" spans="1:20" s="2" customFormat="1" ht="22.5" x14ac:dyDescent="0.2">
      <c r="A26" s="4" t="s">
        <v>63</v>
      </c>
      <c r="B26" s="4">
        <v>3901</v>
      </c>
      <c r="C26" s="4">
        <v>1000</v>
      </c>
      <c r="D26" s="4">
        <v>7</v>
      </c>
      <c r="E26" s="4"/>
      <c r="F26" s="4" t="s">
        <v>44</v>
      </c>
      <c r="G26" s="4" t="s">
        <v>15</v>
      </c>
      <c r="H26" s="5" t="s">
        <v>21</v>
      </c>
      <c r="I26" s="6">
        <v>6500000000</v>
      </c>
      <c r="J26" s="6">
        <v>0</v>
      </c>
      <c r="K26" s="6">
        <v>0</v>
      </c>
      <c r="L26" s="6">
        <v>6500000000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f>O26/($L26-M26)</f>
        <v>0</v>
      </c>
      <c r="S26" s="7">
        <f>P26/($L26-M26)</f>
        <v>0</v>
      </c>
      <c r="T26" s="7">
        <f t="shared" si="3"/>
        <v>0</v>
      </c>
    </row>
    <row r="27" spans="1:20" s="2" customFormat="1" ht="22.5" x14ac:dyDescent="0.2">
      <c r="A27" s="4" t="s">
        <v>63</v>
      </c>
      <c r="B27" s="4">
        <v>3902</v>
      </c>
      <c r="C27" s="4">
        <v>1000</v>
      </c>
      <c r="D27" s="4">
        <v>5</v>
      </c>
      <c r="E27" s="4"/>
      <c r="F27" s="4" t="s">
        <v>54</v>
      </c>
      <c r="G27" s="4" t="s">
        <v>16</v>
      </c>
      <c r="H27" s="5" t="s">
        <v>21</v>
      </c>
      <c r="I27" s="6">
        <v>50000000000</v>
      </c>
      <c r="J27" s="6">
        <v>0</v>
      </c>
      <c r="K27" s="6">
        <v>0</v>
      </c>
      <c r="L27" s="6">
        <v>50000000000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7">
        <f>O27/($L27-M27)</f>
        <v>0</v>
      </c>
      <c r="S27" s="7">
        <f>P27/($L27-M27)</f>
        <v>0</v>
      </c>
      <c r="T27" s="7">
        <f t="shared" si="3"/>
        <v>0</v>
      </c>
    </row>
    <row r="28" spans="1:20" s="2" customFormat="1" ht="33.75" x14ac:dyDescent="0.2">
      <c r="A28" s="4" t="s">
        <v>63</v>
      </c>
      <c r="B28" s="4">
        <v>3902</v>
      </c>
      <c r="C28" s="4">
        <v>1000</v>
      </c>
      <c r="D28" s="4">
        <v>6</v>
      </c>
      <c r="E28" s="4"/>
      <c r="F28" s="4" t="s">
        <v>44</v>
      </c>
      <c r="G28" s="4" t="s">
        <v>15</v>
      </c>
      <c r="H28" s="5" t="s">
        <v>22</v>
      </c>
      <c r="I28" s="6">
        <v>149454972320</v>
      </c>
      <c r="J28" s="6">
        <v>0</v>
      </c>
      <c r="K28" s="6">
        <v>0</v>
      </c>
      <c r="L28" s="6">
        <v>149454972320</v>
      </c>
      <c r="M28" s="6">
        <v>0</v>
      </c>
      <c r="N28" s="6">
        <v>92822789513</v>
      </c>
      <c r="O28" s="6">
        <v>92822789513</v>
      </c>
      <c r="P28" s="6">
        <v>0</v>
      </c>
      <c r="Q28" s="6">
        <v>0</v>
      </c>
      <c r="R28" s="7">
        <f>O28/($L28-M28)</f>
        <v>0.6210752848975537</v>
      </c>
      <c r="S28" s="7">
        <f>P28/($L28-M28)</f>
        <v>0</v>
      </c>
      <c r="T28" s="7">
        <f t="shared" si="3"/>
        <v>0</v>
      </c>
    </row>
    <row r="29" spans="1:20" s="2" customFormat="1" ht="14.25" x14ac:dyDescent="0.2">
      <c r="A29" s="4" t="s">
        <v>63</v>
      </c>
      <c r="B29" s="4">
        <v>3902</v>
      </c>
      <c r="C29" s="4">
        <v>1000</v>
      </c>
      <c r="D29" s="4">
        <v>7</v>
      </c>
      <c r="E29" s="4"/>
      <c r="F29" s="4" t="s">
        <v>44</v>
      </c>
      <c r="G29" s="4" t="s">
        <v>15</v>
      </c>
      <c r="H29" s="5"/>
      <c r="I29" s="6">
        <v>90000000000</v>
      </c>
      <c r="J29" s="6">
        <v>0</v>
      </c>
      <c r="K29" s="6">
        <v>0</v>
      </c>
      <c r="L29" s="6">
        <v>90000000000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7">
        <f>O29/($L29-M29)</f>
        <v>0</v>
      </c>
      <c r="S29" s="7">
        <f>P29/($L29-M29)</f>
        <v>0</v>
      </c>
      <c r="T29" s="7">
        <f t="shared" si="3"/>
        <v>0</v>
      </c>
    </row>
    <row r="30" spans="1:20" s="2" customFormat="1" ht="33.75" x14ac:dyDescent="0.2">
      <c r="A30" s="4" t="s">
        <v>63</v>
      </c>
      <c r="B30" s="4">
        <v>3903</v>
      </c>
      <c r="C30" s="4">
        <v>1000</v>
      </c>
      <c r="D30" s="4">
        <v>4</v>
      </c>
      <c r="E30" s="4"/>
      <c r="F30" s="4" t="s">
        <v>44</v>
      </c>
      <c r="G30" s="4" t="s">
        <v>15</v>
      </c>
      <c r="H30" s="5" t="s">
        <v>22</v>
      </c>
      <c r="I30" s="6">
        <v>21713007810</v>
      </c>
      <c r="J30" s="6">
        <v>0</v>
      </c>
      <c r="K30" s="6">
        <v>0</v>
      </c>
      <c r="L30" s="6">
        <v>21713007810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f>O30/($L30-M30)</f>
        <v>0</v>
      </c>
      <c r="S30" s="7">
        <f>P30/($L30-M30)</f>
        <v>0</v>
      </c>
      <c r="T30" s="7">
        <f t="shared" si="3"/>
        <v>0</v>
      </c>
    </row>
    <row r="31" spans="1:20" s="2" customFormat="1" ht="22.5" x14ac:dyDescent="0.2">
      <c r="A31" s="4" t="s">
        <v>63</v>
      </c>
      <c r="B31" s="4">
        <v>3903</v>
      </c>
      <c r="C31" s="4">
        <v>1000</v>
      </c>
      <c r="D31" s="4">
        <v>5</v>
      </c>
      <c r="E31" s="4"/>
      <c r="F31" s="4" t="s">
        <v>44</v>
      </c>
      <c r="G31" s="4" t="s">
        <v>15</v>
      </c>
      <c r="H31" s="5" t="s">
        <v>23</v>
      </c>
      <c r="I31" s="6">
        <v>3000000000</v>
      </c>
      <c r="J31" s="6">
        <v>0</v>
      </c>
      <c r="K31" s="6">
        <v>0</v>
      </c>
      <c r="L31" s="6">
        <v>3000000000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7">
        <f>O31/($L31-M31)</f>
        <v>0</v>
      </c>
      <c r="S31" s="7">
        <f>P31/($L31-M31)</f>
        <v>0</v>
      </c>
      <c r="T31" s="7">
        <f t="shared" si="3"/>
        <v>0</v>
      </c>
    </row>
    <row r="32" spans="1:20" s="2" customFormat="1" ht="22.5" x14ac:dyDescent="0.2">
      <c r="A32" s="4" t="s">
        <v>63</v>
      </c>
      <c r="B32" s="4">
        <v>3904</v>
      </c>
      <c r="C32" s="4">
        <v>1000</v>
      </c>
      <c r="D32" s="4">
        <v>4</v>
      </c>
      <c r="E32" s="4"/>
      <c r="F32" s="4" t="s">
        <v>44</v>
      </c>
      <c r="G32" s="4" t="s">
        <v>15</v>
      </c>
      <c r="H32" s="5" t="s">
        <v>24</v>
      </c>
      <c r="I32" s="6">
        <v>15522123000</v>
      </c>
      <c r="J32" s="6">
        <v>0</v>
      </c>
      <c r="K32" s="6">
        <v>0</v>
      </c>
      <c r="L32" s="6">
        <v>15522123000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f>O32/($L32-M32)</f>
        <v>0</v>
      </c>
      <c r="S32" s="7">
        <f>P32/($L32-M32)</f>
        <v>0</v>
      </c>
      <c r="T32" s="7">
        <f t="shared" si="3"/>
        <v>0</v>
      </c>
    </row>
    <row r="33" spans="1:20" s="2" customFormat="1" ht="22.5" x14ac:dyDescent="0.2">
      <c r="A33" s="4" t="s">
        <v>63</v>
      </c>
      <c r="B33" s="4">
        <v>3904</v>
      </c>
      <c r="C33" s="4">
        <v>1000</v>
      </c>
      <c r="D33" s="4">
        <v>5</v>
      </c>
      <c r="E33" s="4"/>
      <c r="F33" s="4" t="s">
        <v>44</v>
      </c>
      <c r="G33" s="4" t="s">
        <v>15</v>
      </c>
      <c r="H33" s="5" t="s">
        <v>24</v>
      </c>
      <c r="I33" s="6">
        <v>10000000000</v>
      </c>
      <c r="J33" s="6">
        <v>0</v>
      </c>
      <c r="K33" s="6">
        <v>0</v>
      </c>
      <c r="L33" s="6">
        <v>10000000000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7">
        <f>O33/($L33-M33)</f>
        <v>0</v>
      </c>
      <c r="S33" s="7">
        <f>P33/($L33-M33)</f>
        <v>0</v>
      </c>
      <c r="T33" s="7">
        <f t="shared" si="3"/>
        <v>0</v>
      </c>
    </row>
    <row r="34" spans="1:20" s="2" customFormat="1" ht="14.25" customHeight="1" x14ac:dyDescent="0.2">
      <c r="A34" s="19" t="s">
        <v>64</v>
      </c>
      <c r="B34" s="20"/>
      <c r="C34" s="20"/>
      <c r="D34" s="20"/>
      <c r="E34" s="20"/>
      <c r="F34" s="20"/>
      <c r="G34" s="20"/>
      <c r="H34" s="21"/>
      <c r="I34" s="8">
        <f>SUM(I24:I33)</f>
        <v>368190103130</v>
      </c>
      <c r="J34" s="8">
        <f>SUM(J24:J33)</f>
        <v>0</v>
      </c>
      <c r="K34" s="8">
        <f>SUM(K24:K33)</f>
        <v>0</v>
      </c>
      <c r="L34" s="8">
        <f>SUM(L24:L33)</f>
        <v>368190103130</v>
      </c>
      <c r="M34" s="8">
        <f>SUM(M24:M33)</f>
        <v>0</v>
      </c>
      <c r="N34" s="8">
        <f>SUM(N24:N33)</f>
        <v>97106123256</v>
      </c>
      <c r="O34" s="8">
        <f>SUM(O24:O33)</f>
        <v>96489034356</v>
      </c>
      <c r="P34" s="8">
        <f>SUM(P24:P33)</f>
        <v>466792972</v>
      </c>
      <c r="Q34" s="8">
        <f>SUM(Q24:Q33)</f>
        <v>28998181</v>
      </c>
      <c r="R34" s="9">
        <f>O34/(L34-M34)</f>
        <v>0.26206308517187871</v>
      </c>
      <c r="S34" s="9">
        <f>P34/($L34-M34)</f>
        <v>1.2678042349095555E-3</v>
      </c>
      <c r="T34" s="9">
        <f>Q34/($L34-M34)</f>
        <v>7.8758719350371473E-5</v>
      </c>
    </row>
    <row r="35" spans="1:20" s="12" customFormat="1" ht="15.75" customHeight="1" x14ac:dyDescent="0.2">
      <c r="A35" s="22" t="s">
        <v>65</v>
      </c>
      <c r="B35" s="23"/>
      <c r="C35" s="23"/>
      <c r="D35" s="23"/>
      <c r="E35" s="23"/>
      <c r="F35" s="23"/>
      <c r="G35" s="23"/>
      <c r="H35" s="24"/>
      <c r="I35" s="10">
        <f>I34+I19+I13+I23+I11</f>
        <v>392362614395</v>
      </c>
      <c r="J35" s="10">
        <f>J34+J19+J13+J23+J11</f>
        <v>1500000000</v>
      </c>
      <c r="K35" s="10">
        <f>K34+K19+K13+K23+K11</f>
        <v>1500000000</v>
      </c>
      <c r="L35" s="10">
        <f>L34+L19+L13+L23+L11</f>
        <v>392362614395</v>
      </c>
      <c r="M35" s="10">
        <f>M34+M19+M13+M23+M11</f>
        <v>961099000</v>
      </c>
      <c r="N35" s="10">
        <f>N34+N19+N13+N23+N11</f>
        <v>112296895247.92</v>
      </c>
      <c r="O35" s="10">
        <f>O34+O19+O13+O23+O11</f>
        <v>99223811202.309998</v>
      </c>
      <c r="P35" s="10">
        <f>P34+P19+P13+P23+P11</f>
        <v>1347612594.3899999</v>
      </c>
      <c r="Q35" s="10">
        <f>Q34+Q19+Q13+Q23+Q11</f>
        <v>788803246.38999999</v>
      </c>
      <c r="R35" s="11">
        <f>O35/($L$35-$M$35)</f>
        <v>0.25350901133372961</v>
      </c>
      <c r="S35" s="11">
        <f>P35/($L$35-$M$35)</f>
        <v>3.4430438855863844E-3</v>
      </c>
      <c r="T35" s="11">
        <f>Q35/($L$35-$M$35)</f>
        <v>2.015330077590386E-3</v>
      </c>
    </row>
    <row r="37" spans="1:20" x14ac:dyDescent="0.25">
      <c r="L37" s="1"/>
      <c r="M37" s="1"/>
      <c r="N37" s="1"/>
      <c r="O37" s="1"/>
      <c r="P37" s="1"/>
      <c r="Q37" s="1"/>
    </row>
    <row r="39" spans="1:20" x14ac:dyDescent="0.25">
      <c r="I39" s="1"/>
      <c r="J39" s="1"/>
      <c r="K39" s="1"/>
      <c r="L39" s="1"/>
      <c r="M39" s="1"/>
      <c r="N39" s="1"/>
      <c r="O39" s="1"/>
      <c r="P39" s="1"/>
      <c r="Q39" s="1"/>
    </row>
    <row r="40" spans="1:20" x14ac:dyDescent="0.25">
      <c r="I40" s="1"/>
      <c r="J40" s="1"/>
      <c r="K40" s="1"/>
      <c r="L40" s="1"/>
      <c r="M40" s="1"/>
      <c r="N40" s="1"/>
      <c r="O40" s="1"/>
      <c r="P40" s="1"/>
      <c r="Q40" s="1"/>
    </row>
    <row r="41" spans="1:20" x14ac:dyDescent="0.25">
      <c r="I41" s="1"/>
      <c r="J41" s="1"/>
      <c r="K41" s="1"/>
      <c r="L41" s="1"/>
      <c r="M41" s="1"/>
      <c r="N41" s="1"/>
      <c r="O41" s="1"/>
      <c r="P41" s="1"/>
      <c r="Q41" s="1"/>
    </row>
  </sheetData>
  <sheetProtection algorithmName="SHA-512" hashValue="vrhl6LsO6HqfyRc+Lt8G2zZmVqnMcXbJniofMEeqF+L+NnnNwnVZ7RT49OAUdkKu587t1tmgqEZqoHtShG/zpg==" saltValue="a8BoEsmzzOXM4b+CuOYSeA==" spinCount="100000" sheet="1" objects="1" scenarios="1" autoFilter="0"/>
  <mergeCells count="11">
    <mergeCell ref="A19:H19"/>
    <mergeCell ref="A23:H23"/>
    <mergeCell ref="A34:H34"/>
    <mergeCell ref="A35:H35"/>
    <mergeCell ref="A11:H11"/>
    <mergeCell ref="A13:H13"/>
    <mergeCell ref="B1:T1"/>
    <mergeCell ref="B2:T2"/>
    <mergeCell ref="B3:T3"/>
    <mergeCell ref="B4:T4"/>
    <mergeCell ref="B5:T5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2020-02-19T16:05:59Z</dcterms:modified>
</cp:coreProperties>
</file>