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LCIENCIAS\lfortiz\Institucionales\LUISA FERNANDA ORTIZ CUELLAR\2019\11. NOVIEMBRE\2. INFORMES PRESUPUESTALES OCTUBRE\3 PAGINA WEB\"/>
    </mc:Choice>
  </mc:AlternateContent>
  <bookViews>
    <workbookView xWindow="240" yWindow="120" windowWidth="18060" windowHeight="7050"/>
  </bookViews>
  <sheets>
    <sheet name="EJECUCION OCTUBRE 2019" sheetId="2" r:id="rId1"/>
  </sheets>
  <calcPr calcId="162913"/>
</workbook>
</file>

<file path=xl/calcChain.xml><?xml version="1.0" encoding="utf-8"?>
<calcChain xmlns="http://schemas.openxmlformats.org/spreadsheetml/2006/main">
  <c r="Q8" i="2" l="1"/>
  <c r="R8" i="2"/>
  <c r="Q9" i="2"/>
  <c r="R9" i="2"/>
  <c r="Q10" i="2"/>
  <c r="R10" i="2"/>
  <c r="S36" i="2" l="1"/>
  <c r="R36" i="2"/>
  <c r="Q36" i="2"/>
  <c r="S35" i="2"/>
  <c r="R35" i="2"/>
  <c r="Q35" i="2"/>
  <c r="S34" i="2"/>
  <c r="R34" i="2"/>
  <c r="Q34" i="2"/>
  <c r="S33" i="2"/>
  <c r="R33" i="2"/>
  <c r="Q33" i="2"/>
  <c r="S32" i="2"/>
  <c r="R32" i="2"/>
  <c r="Q32" i="2"/>
  <c r="S31" i="2"/>
  <c r="R31" i="2"/>
  <c r="Q31" i="2"/>
  <c r="S30" i="2"/>
  <c r="R30" i="2"/>
  <c r="Q30" i="2"/>
  <c r="S29" i="2"/>
  <c r="R29" i="2"/>
  <c r="Q29" i="2"/>
  <c r="S28" i="2"/>
  <c r="R28" i="2"/>
  <c r="Q28" i="2"/>
  <c r="S27" i="2"/>
  <c r="R27" i="2"/>
  <c r="Q27" i="2"/>
  <c r="S26" i="2"/>
  <c r="R26" i="2"/>
  <c r="Q26" i="2"/>
  <c r="S25" i="2"/>
  <c r="R25" i="2"/>
  <c r="Q25" i="2"/>
  <c r="S24" i="2"/>
  <c r="R24" i="2"/>
  <c r="Q24" i="2"/>
  <c r="S23" i="2"/>
  <c r="R23" i="2"/>
  <c r="Q23" i="2"/>
  <c r="S10" i="2" l="1"/>
  <c r="S9" i="2"/>
  <c r="S8" i="2"/>
  <c r="H37" i="2"/>
  <c r="S21" i="2"/>
  <c r="R21" i="2"/>
  <c r="Q21" i="2"/>
  <c r="S20" i="2"/>
  <c r="R20" i="2"/>
  <c r="Q20" i="2"/>
  <c r="S19" i="2"/>
  <c r="R19" i="2"/>
  <c r="Q19" i="2"/>
  <c r="P22" i="2"/>
  <c r="O22" i="2"/>
  <c r="N22" i="2"/>
  <c r="M22" i="2"/>
  <c r="L22" i="2"/>
  <c r="K22" i="2"/>
  <c r="J22" i="2"/>
  <c r="I22" i="2"/>
  <c r="H22" i="2"/>
  <c r="H18" i="2"/>
  <c r="Q22" i="2" l="1"/>
  <c r="R22" i="2"/>
  <c r="S22" i="2"/>
  <c r="I18" i="2"/>
  <c r="J18" i="2"/>
  <c r="K18" i="2"/>
  <c r="L18" i="2"/>
  <c r="M18" i="2"/>
  <c r="N18" i="2"/>
  <c r="O18" i="2"/>
  <c r="P18" i="2"/>
  <c r="J37" i="2" l="1"/>
  <c r="I37" i="2"/>
  <c r="S17" i="2"/>
  <c r="R17" i="2"/>
  <c r="Q17" i="2"/>
  <c r="R18" i="2" l="1"/>
  <c r="Q18" i="2"/>
  <c r="S18" i="2"/>
  <c r="J13" i="2" l="1"/>
  <c r="P37" i="2" l="1"/>
  <c r="O37" i="2"/>
  <c r="N37" i="2"/>
  <c r="M37" i="2"/>
  <c r="L37" i="2"/>
  <c r="K37" i="2"/>
  <c r="R37" i="2" l="1"/>
  <c r="Q37" i="2"/>
  <c r="S37" i="2"/>
  <c r="I13" i="2"/>
  <c r="H13" i="2"/>
  <c r="J11" i="2"/>
  <c r="J38" i="2" s="1"/>
  <c r="I11" i="2"/>
  <c r="I38" i="2" s="1"/>
  <c r="H11" i="2"/>
  <c r="H38" i="2" s="1"/>
  <c r="S16" i="2" l="1"/>
  <c r="S15" i="2"/>
  <c r="S14" i="2"/>
  <c r="S12" i="2"/>
  <c r="R16" i="2"/>
  <c r="R15" i="2"/>
  <c r="R14" i="2"/>
  <c r="R12" i="2"/>
  <c r="Q15" i="2"/>
  <c r="Q16" i="2"/>
  <c r="Q14" i="2"/>
  <c r="Q12" i="2"/>
  <c r="P13" i="2" l="1"/>
  <c r="O13" i="2"/>
  <c r="N13" i="2"/>
  <c r="M13" i="2"/>
  <c r="L13" i="2"/>
  <c r="K13" i="2"/>
  <c r="P11" i="2"/>
  <c r="O11" i="2"/>
  <c r="N11" i="2"/>
  <c r="M11" i="2"/>
  <c r="L11" i="2"/>
  <c r="K11" i="2"/>
  <c r="K38" i="2" l="1"/>
  <c r="M38" i="2"/>
  <c r="L38" i="2"/>
  <c r="S11" i="2"/>
  <c r="P38" i="2"/>
  <c r="R11" i="2"/>
  <c r="O38" i="2"/>
  <c r="Q11" i="2"/>
  <c r="N38" i="2"/>
  <c r="Q13" i="2"/>
  <c r="R13" i="2"/>
  <c r="S13" i="2"/>
  <c r="R38" i="2" l="1"/>
  <c r="Q38" i="2"/>
  <c r="S38" i="2" l="1"/>
</calcChain>
</file>

<file path=xl/sharedStrings.xml><?xml version="1.0" encoding="utf-8"?>
<sst xmlns="http://schemas.openxmlformats.org/spreadsheetml/2006/main" count="177" uniqueCount="74">
  <si>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</si>
  <si>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</si>
  <si>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</si>
  <si>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</si>
  <si>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</si>
  <si>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</si>
  <si>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</si>
  <si>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</si>
  <si>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</si>
  <si>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</si>
  <si>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</si>
  <si>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</si>
  <si>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</si>
  <si>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</si>
  <si>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</si>
  <si>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</si>
  <si>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</si>
  <si>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</si>
  <si>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</si>
  <si>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INVERSION</t>
  </si>
  <si>
    <t>TOTAL FUNCIONAMIENTO E INVERSION</t>
  </si>
  <si>
    <t>APR. INICIAL</t>
  </si>
  <si>
    <t>APR. ADICIONADA</t>
  </si>
  <si>
    <t>APR. REDUCIDA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</si>
  <si>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</si>
  <si>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</si>
  <si>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</si>
  <si>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</si>
  <si>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</si>
  <si>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</si>
  <si>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</si>
  <si>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</si>
  <si>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</si>
  <si>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</si>
  <si>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VIGENCIA 2019</t>
  </si>
  <si>
    <t>01</t>
  </si>
  <si>
    <t>02</t>
  </si>
  <si>
    <t>03</t>
  </si>
  <si>
    <t>SALARIO</t>
  </si>
  <si>
    <t>CONTRIBUCIONES INHERENTES A LA NÓMINA</t>
  </si>
  <si>
    <t>REMUNERACIONES NO CONSTITUTIVAS DE FACTOR SALARIAL</t>
  </si>
  <si>
    <t>ADQUISICIONES DIFERENTES DE ACTIVOS</t>
  </si>
  <si>
    <t>TOTAL ADQUISICIÓN DE BIENES Y SERVICIOS</t>
  </si>
  <si>
    <t>TOTAL TRANSFERENCIAS CORRIENTES</t>
  </si>
  <si>
    <t>04</t>
  </si>
  <si>
    <t>012</t>
  </si>
  <si>
    <t>06</t>
  </si>
  <si>
    <t>008</t>
  </si>
  <si>
    <t>009</t>
  </si>
  <si>
    <t>10</t>
  </si>
  <si>
    <t>001</t>
  </si>
  <si>
    <t>11</t>
  </si>
  <si>
    <t>INCAPACIDADES Y LICENCIAS DE MATERNIDAD (NO DE PENSIONES)</t>
  </si>
  <si>
    <t>CENTRO INTERNACIONAL DE FÍSICA (DECRETO 267 DE 1984)</t>
  </si>
  <si>
    <t>CENTRO INTERNACIONAL DE INVESTIGACIONES MÉDICAS - CIDEIM (DECRETO 578 DE 1990)</t>
  </si>
  <si>
    <t>SENTENCIAS</t>
  </si>
  <si>
    <t>08</t>
  </si>
  <si>
    <t>IMPUESTOS</t>
  </si>
  <si>
    <t>TASAS Y DERECHOS ADMINISTRATIVOS</t>
  </si>
  <si>
    <t>CUOTA DE FISCALIZACIÓN Y AUDITAJE</t>
  </si>
  <si>
    <t>TOTAL GASTOS POR TRIBUTOS, MULTAS, SANCIONES E INTERESES DE MORA</t>
  </si>
  <si>
    <t>3901</t>
  </si>
  <si>
    <t>1000</t>
  </si>
  <si>
    <t>5</t>
  </si>
  <si>
    <t>6</t>
  </si>
  <si>
    <t>7</t>
  </si>
  <si>
    <t>3902</t>
  </si>
  <si>
    <t>3903</t>
  </si>
  <si>
    <t>4</t>
  </si>
  <si>
    <t>3904</t>
  </si>
  <si>
    <t>APOYO AL PROCESO DE TRANSFORMACIÓN DIGITAL PARA LA GESTIÓN Y PRESTACIÓN DE SERVICIOS DE TI EN EL SECTOR CTI Y A NIVEL  NACIONAL</t>
  </si>
  <si>
    <t>16</t>
  </si>
  <si>
    <t>APOYO  A LA SOFISTICACIÓN Y DIVERSIFICACIÓN DE SECTORES PRODUCTIVOS A TRAVÉS DE LA I+D+I   NACIONAL</t>
  </si>
  <si>
    <t>EJECUCION ACUMULADA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</si>
</sst>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181840</xdr:rowOff>
    </xdr:from>
    <xdr:to>
      <xdr:col>6</xdr:col>
      <xdr:colOff>2026227</xdr:colOff>
      <xdr:row>4</xdr:row>
      <xdr:rowOff>112567</xdr:rowOff>
    </xdr:to>
    <xdr:pic>
      <xdr:nvPicPr>
        <xdr:cNvPr id="3" name="Imagen 2" descr="D:\COLCIENCIAS\lfortiz\Institucionales\LUISA FERNANDA ORTIZ CUELLAR\2018\12. DICIEMBRE\logo_colciencias_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83" y="181840"/>
          <a:ext cx="3723408" cy="692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4"/>
  <sheetViews>
    <sheetView showGridLines="0" tabSelected="1" topLeftCell="D1" zoomScaleNormal="100" workbookViewId="0">
      <selection activeCell="J47" sqref="J47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5" customHeight="1" x14ac:dyDescent="0.25">
      <c r="A2" s="11"/>
      <c r="B2" s="11"/>
      <c r="C2" s="11"/>
      <c r="D2" s="11"/>
      <c r="E2" s="11"/>
      <c r="F2" s="13"/>
      <c r="G2" s="11"/>
      <c r="H2" s="15"/>
      <c r="I2" s="15"/>
      <c r="J2" s="15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24" t="s">
        <v>73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5" customHeight="1" x14ac:dyDescent="0.25">
      <c r="A4" s="25" t="s">
        <v>34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25">
      <c r="A5" s="25" t="s">
        <v>10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5" customHeight="1" x14ac:dyDescent="0.25">
      <c r="A6" s="26" t="s">
        <v>11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12</v>
      </c>
      <c r="F7" s="1" t="s">
        <v>15</v>
      </c>
      <c r="G7" s="1" t="s">
        <v>4</v>
      </c>
      <c r="H7" s="1" t="s">
        <v>21</v>
      </c>
      <c r="I7" s="1" t="s">
        <v>22</v>
      </c>
      <c r="J7" s="1" t="s">
        <v>23</v>
      </c>
      <c r="K7" s="1" t="s">
        <v>5</v>
      </c>
      <c r="L7" s="1" t="s">
        <v>13</v>
      </c>
      <c r="M7" s="1" t="s">
        <v>14</v>
      </c>
      <c r="N7" s="1" t="s">
        <v>6</v>
      </c>
      <c r="O7" s="1" t="s">
        <v>7</v>
      </c>
      <c r="P7" s="1" t="s">
        <v>8</v>
      </c>
      <c r="Q7" s="1" t="s">
        <v>33</v>
      </c>
      <c r="R7" s="1" t="s">
        <v>31</v>
      </c>
      <c r="S7" s="1" t="s">
        <v>32</v>
      </c>
    </row>
    <row r="8" spans="1:19" x14ac:dyDescent="0.25">
      <c r="A8" s="8" t="s">
        <v>35</v>
      </c>
      <c r="B8" s="8" t="s">
        <v>35</v>
      </c>
      <c r="C8" s="8" t="s">
        <v>35</v>
      </c>
      <c r="D8" s="8"/>
      <c r="E8" s="8">
        <v>10</v>
      </c>
      <c r="F8" s="8" t="s">
        <v>16</v>
      </c>
      <c r="G8" s="9" t="s">
        <v>38</v>
      </c>
      <c r="H8" s="5">
        <v>8109111191</v>
      </c>
      <c r="I8" s="5">
        <v>0</v>
      </c>
      <c r="J8" s="5">
        <v>23000000</v>
      </c>
      <c r="K8" s="5">
        <v>8086111191</v>
      </c>
      <c r="L8" s="5">
        <v>0</v>
      </c>
      <c r="M8" s="5">
        <v>8086111191</v>
      </c>
      <c r="N8" s="5">
        <v>6149558034</v>
      </c>
      <c r="O8" s="5">
        <v>6149558034</v>
      </c>
      <c r="P8" s="5">
        <v>6149558034</v>
      </c>
      <c r="Q8" s="2">
        <f>N8/$K8</f>
        <v>0.76050871534447595</v>
      </c>
      <c r="R8" s="2">
        <f>O8/$K8</f>
        <v>0.76050871534447595</v>
      </c>
      <c r="S8" s="2">
        <f>P8/$K8</f>
        <v>0.76050871534447595</v>
      </c>
    </row>
    <row r="9" spans="1:19" x14ac:dyDescent="0.25">
      <c r="A9" s="8" t="s">
        <v>35</v>
      </c>
      <c r="B9" s="8" t="s">
        <v>35</v>
      </c>
      <c r="C9" s="8" t="s">
        <v>36</v>
      </c>
      <c r="D9" s="8"/>
      <c r="E9" s="8">
        <v>10</v>
      </c>
      <c r="F9" s="8" t="s">
        <v>16</v>
      </c>
      <c r="G9" s="9" t="s">
        <v>39</v>
      </c>
      <c r="H9" s="5">
        <v>2824319000</v>
      </c>
      <c r="I9" s="5">
        <v>0</v>
      </c>
      <c r="J9" s="5">
        <v>0</v>
      </c>
      <c r="K9" s="5">
        <v>2824319000</v>
      </c>
      <c r="L9" s="5">
        <v>0</v>
      </c>
      <c r="M9" s="5">
        <v>2824319000</v>
      </c>
      <c r="N9" s="5">
        <v>2144821484</v>
      </c>
      <c r="O9" s="5">
        <v>2144821484</v>
      </c>
      <c r="P9" s="5">
        <v>2144821484</v>
      </c>
      <c r="Q9" s="2">
        <f t="shared" ref="Q9:Q10" si="0">N9/$K9</f>
        <v>0.75941190920713986</v>
      </c>
      <c r="R9" s="2">
        <f t="shared" ref="R9:R10" si="1">O9/$K9</f>
        <v>0.75941190920713986</v>
      </c>
      <c r="S9" s="2">
        <f t="shared" ref="S9:S10" si="2">P9/$K9</f>
        <v>0.75941190920713986</v>
      </c>
    </row>
    <row r="10" spans="1:19" ht="22.5" x14ac:dyDescent="0.25">
      <c r="A10" s="8" t="s">
        <v>35</v>
      </c>
      <c r="B10" s="8" t="s">
        <v>35</v>
      </c>
      <c r="C10" s="8" t="s">
        <v>37</v>
      </c>
      <c r="D10" s="8"/>
      <c r="E10" s="8">
        <v>10</v>
      </c>
      <c r="F10" s="8" t="s">
        <v>16</v>
      </c>
      <c r="G10" s="9" t="s">
        <v>40</v>
      </c>
      <c r="H10" s="5">
        <v>1199970000</v>
      </c>
      <c r="I10" s="5">
        <v>0</v>
      </c>
      <c r="J10" s="5">
        <v>0</v>
      </c>
      <c r="K10" s="5">
        <v>1199970000</v>
      </c>
      <c r="L10" s="5">
        <v>0</v>
      </c>
      <c r="M10" s="5">
        <v>1185063912</v>
      </c>
      <c r="N10" s="5">
        <v>888037618</v>
      </c>
      <c r="O10" s="5">
        <v>888037618</v>
      </c>
      <c r="P10" s="5">
        <v>888037618</v>
      </c>
      <c r="Q10" s="2">
        <f t="shared" si="0"/>
        <v>0.74004984957957287</v>
      </c>
      <c r="R10" s="2">
        <f t="shared" si="1"/>
        <v>0.74004984957957287</v>
      </c>
      <c r="S10" s="2">
        <f t="shared" si="2"/>
        <v>0.74004984957957287</v>
      </c>
    </row>
    <row r="11" spans="1:19" x14ac:dyDescent="0.25">
      <c r="A11" s="18" t="s">
        <v>18</v>
      </c>
      <c r="B11" s="19"/>
      <c r="C11" s="19"/>
      <c r="D11" s="19"/>
      <c r="E11" s="19"/>
      <c r="F11" s="19"/>
      <c r="G11" s="20"/>
      <c r="H11" s="3">
        <f t="shared" ref="H11:P11" si="3">SUM(H8:H10)</f>
        <v>12133400191</v>
      </c>
      <c r="I11" s="3">
        <f t="shared" si="3"/>
        <v>0</v>
      </c>
      <c r="J11" s="3">
        <f t="shared" si="3"/>
        <v>23000000</v>
      </c>
      <c r="K11" s="3">
        <f t="shared" si="3"/>
        <v>12110400191</v>
      </c>
      <c r="L11" s="3">
        <f t="shared" si="3"/>
        <v>0</v>
      </c>
      <c r="M11" s="3">
        <f t="shared" si="3"/>
        <v>12095494103</v>
      </c>
      <c r="N11" s="3">
        <f t="shared" si="3"/>
        <v>9182417136</v>
      </c>
      <c r="O11" s="3">
        <f t="shared" si="3"/>
        <v>9182417136</v>
      </c>
      <c r="P11" s="3">
        <f t="shared" si="3"/>
        <v>9182417136</v>
      </c>
      <c r="Q11" s="4">
        <f>N11/(K11-L11)</f>
        <v>0.75822573913156333</v>
      </c>
      <c r="R11" s="4">
        <f>O11/($K11-L11)</f>
        <v>0.75822573913156333</v>
      </c>
      <c r="S11" s="4">
        <f>P11/($K11-L11)</f>
        <v>0.75822573913156333</v>
      </c>
    </row>
    <row r="12" spans="1:19" x14ac:dyDescent="0.25">
      <c r="A12" s="7" t="s">
        <v>36</v>
      </c>
      <c r="B12" s="7" t="s">
        <v>36</v>
      </c>
      <c r="C12" s="7"/>
      <c r="D12" s="7"/>
      <c r="E12" s="7">
        <v>10</v>
      </c>
      <c r="F12" s="7" t="s">
        <v>16</v>
      </c>
      <c r="G12" s="6" t="s">
        <v>41</v>
      </c>
      <c r="H12" s="5">
        <v>9923997065</v>
      </c>
      <c r="I12" s="5">
        <v>0</v>
      </c>
      <c r="J12" s="5">
        <v>0</v>
      </c>
      <c r="K12" s="5">
        <v>9923997065</v>
      </c>
      <c r="L12" s="5">
        <v>0</v>
      </c>
      <c r="M12" s="5">
        <v>9791380946.5200005</v>
      </c>
      <c r="N12" s="5">
        <v>9499001219.6900005</v>
      </c>
      <c r="O12" s="5">
        <v>7386942385.3199997</v>
      </c>
      <c r="P12" s="5">
        <v>6907375520</v>
      </c>
      <c r="Q12" s="2">
        <f>N12/$K12</f>
        <v>0.95717493238597617</v>
      </c>
      <c r="R12" s="2">
        <f t="shared" ref="R12:R16" si="4">O12/$K12</f>
        <v>0.74435152861666021</v>
      </c>
      <c r="S12" s="2">
        <f t="shared" ref="S12:S16" si="5">P12/$K12</f>
        <v>0.69602756578404934</v>
      </c>
    </row>
    <row r="13" spans="1:19" x14ac:dyDescent="0.25">
      <c r="A13" s="18" t="s">
        <v>42</v>
      </c>
      <c r="B13" s="19"/>
      <c r="C13" s="19"/>
      <c r="D13" s="19"/>
      <c r="E13" s="19"/>
      <c r="F13" s="19"/>
      <c r="G13" s="20"/>
      <c r="H13" s="3">
        <f t="shared" ref="H13:P13" si="6">SUM(H12:H12)</f>
        <v>9923997065</v>
      </c>
      <c r="I13" s="3">
        <f t="shared" si="6"/>
        <v>0</v>
      </c>
      <c r="J13" s="3">
        <f t="shared" si="6"/>
        <v>0</v>
      </c>
      <c r="K13" s="3">
        <f t="shared" si="6"/>
        <v>9923997065</v>
      </c>
      <c r="L13" s="3">
        <f t="shared" si="6"/>
        <v>0</v>
      </c>
      <c r="M13" s="3">
        <f t="shared" si="6"/>
        <v>9791380946.5200005</v>
      </c>
      <c r="N13" s="3">
        <f t="shared" si="6"/>
        <v>9499001219.6900005</v>
      </c>
      <c r="O13" s="3">
        <f t="shared" si="6"/>
        <v>7386942385.3199997</v>
      </c>
      <c r="P13" s="3">
        <f t="shared" si="6"/>
        <v>6907375520</v>
      </c>
      <c r="Q13" s="4">
        <f>N13/K13</f>
        <v>0.95717493238597617</v>
      </c>
      <c r="R13" s="4">
        <f>O13/$K13</f>
        <v>0.74435152861666021</v>
      </c>
      <c r="S13" s="4">
        <f>P13/$K13</f>
        <v>0.69602756578404934</v>
      </c>
    </row>
    <row r="14" spans="1:19" ht="22.5" x14ac:dyDescent="0.25">
      <c r="A14" s="7" t="s">
        <v>37</v>
      </c>
      <c r="B14" s="7" t="s">
        <v>44</v>
      </c>
      <c r="C14" s="7" t="s">
        <v>36</v>
      </c>
      <c r="D14" s="7" t="s">
        <v>45</v>
      </c>
      <c r="E14" s="7" t="s">
        <v>49</v>
      </c>
      <c r="F14" s="7" t="s">
        <v>16</v>
      </c>
      <c r="G14" s="6" t="s">
        <v>52</v>
      </c>
      <c r="H14" s="5">
        <v>30000000</v>
      </c>
      <c r="I14" s="5">
        <v>23000000</v>
      </c>
      <c r="J14" s="5">
        <v>0</v>
      </c>
      <c r="K14" s="5">
        <v>53000000</v>
      </c>
      <c r="L14" s="5">
        <v>0</v>
      </c>
      <c r="M14" s="5">
        <v>53000000</v>
      </c>
      <c r="N14" s="5">
        <v>28371602</v>
      </c>
      <c r="O14" s="5">
        <v>28371602</v>
      </c>
      <c r="P14" s="5">
        <v>28371602</v>
      </c>
      <c r="Q14" s="2">
        <f>N14/$K14</f>
        <v>0.53531324528301882</v>
      </c>
      <c r="R14" s="2">
        <f t="shared" si="4"/>
        <v>0.53531324528301882</v>
      </c>
      <c r="S14" s="2">
        <f t="shared" si="5"/>
        <v>0.53531324528301882</v>
      </c>
    </row>
    <row r="15" spans="1:19" ht="22.5" x14ac:dyDescent="0.25">
      <c r="A15" s="7" t="s">
        <v>37</v>
      </c>
      <c r="B15" s="7" t="s">
        <v>46</v>
      </c>
      <c r="C15" s="7" t="s">
        <v>35</v>
      </c>
      <c r="D15" s="7" t="s">
        <v>47</v>
      </c>
      <c r="E15" s="7" t="s">
        <v>49</v>
      </c>
      <c r="F15" s="7" t="s">
        <v>16</v>
      </c>
      <c r="G15" s="6" t="s">
        <v>53</v>
      </c>
      <c r="H15" s="5">
        <v>64890000</v>
      </c>
      <c r="I15" s="5">
        <v>0</v>
      </c>
      <c r="J15" s="5">
        <v>0</v>
      </c>
      <c r="K15" s="5">
        <v>64890000</v>
      </c>
      <c r="L15" s="5">
        <v>0</v>
      </c>
      <c r="M15" s="5">
        <v>64890000</v>
      </c>
      <c r="N15" s="5">
        <v>64890000</v>
      </c>
      <c r="O15" s="5">
        <v>64890000</v>
      </c>
      <c r="P15" s="5">
        <v>64890000</v>
      </c>
      <c r="Q15" s="2">
        <f t="shared" ref="Q15:Q16" si="7">N15/$K15</f>
        <v>1</v>
      </c>
      <c r="R15" s="2">
        <f t="shared" si="4"/>
        <v>1</v>
      </c>
      <c r="S15" s="2">
        <f t="shared" si="5"/>
        <v>1</v>
      </c>
    </row>
    <row r="16" spans="1:19" ht="22.5" x14ac:dyDescent="0.25">
      <c r="A16" s="7" t="s">
        <v>37</v>
      </c>
      <c r="B16" s="7" t="s">
        <v>46</v>
      </c>
      <c r="C16" s="7" t="s">
        <v>35</v>
      </c>
      <c r="D16" s="7" t="s">
        <v>48</v>
      </c>
      <c r="E16" s="7" t="s">
        <v>49</v>
      </c>
      <c r="F16" s="7" t="s">
        <v>16</v>
      </c>
      <c r="G16" s="6" t="s">
        <v>54</v>
      </c>
      <c r="H16" s="5">
        <v>72100000</v>
      </c>
      <c r="I16" s="5">
        <v>0</v>
      </c>
      <c r="J16" s="5">
        <v>0</v>
      </c>
      <c r="K16" s="5">
        <v>72100000</v>
      </c>
      <c r="L16" s="5">
        <v>0</v>
      </c>
      <c r="M16" s="5">
        <v>72100000</v>
      </c>
      <c r="N16" s="5">
        <v>72100000</v>
      </c>
      <c r="O16" s="5">
        <v>72100000</v>
      </c>
      <c r="P16" s="5">
        <v>72100000</v>
      </c>
      <c r="Q16" s="2">
        <f t="shared" si="7"/>
        <v>1</v>
      </c>
      <c r="R16" s="2">
        <f t="shared" si="4"/>
        <v>1</v>
      </c>
      <c r="S16" s="2">
        <f t="shared" si="5"/>
        <v>1</v>
      </c>
    </row>
    <row r="17" spans="1:19" x14ac:dyDescent="0.25">
      <c r="A17" s="7" t="s">
        <v>37</v>
      </c>
      <c r="B17" s="7" t="s">
        <v>49</v>
      </c>
      <c r="C17" s="7" t="s">
        <v>35</v>
      </c>
      <c r="D17" s="7" t="s">
        <v>50</v>
      </c>
      <c r="E17" s="7" t="s">
        <v>51</v>
      </c>
      <c r="F17" s="7" t="s">
        <v>16</v>
      </c>
      <c r="G17" s="6" t="s">
        <v>55</v>
      </c>
      <c r="H17" s="5">
        <v>213210000</v>
      </c>
      <c r="I17" s="5">
        <v>0</v>
      </c>
      <c r="J17" s="5">
        <v>0</v>
      </c>
      <c r="K17" s="5">
        <v>213210000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2">
        <f t="shared" ref="Q17" si="8">N17/$K17</f>
        <v>0</v>
      </c>
      <c r="R17" s="2">
        <f t="shared" ref="R17" si="9">O17/$K17</f>
        <v>0</v>
      </c>
      <c r="S17" s="2">
        <f t="shared" ref="S17" si="10">P17/$K17</f>
        <v>0</v>
      </c>
    </row>
    <row r="18" spans="1:19" x14ac:dyDescent="0.25">
      <c r="A18" s="18" t="s">
        <v>43</v>
      </c>
      <c r="B18" s="19"/>
      <c r="C18" s="19"/>
      <c r="D18" s="19"/>
      <c r="E18" s="19"/>
      <c r="F18" s="19"/>
      <c r="G18" s="20"/>
      <c r="H18" s="3">
        <f t="shared" ref="H18:P18" si="11">SUM(H14:H17)</f>
        <v>380200000</v>
      </c>
      <c r="I18" s="3">
        <f t="shared" si="11"/>
        <v>23000000</v>
      </c>
      <c r="J18" s="3">
        <f t="shared" si="11"/>
        <v>0</v>
      </c>
      <c r="K18" s="3">
        <f t="shared" si="11"/>
        <v>403200000</v>
      </c>
      <c r="L18" s="3">
        <f t="shared" si="11"/>
        <v>0</v>
      </c>
      <c r="M18" s="3">
        <f t="shared" si="11"/>
        <v>189990000</v>
      </c>
      <c r="N18" s="3">
        <f t="shared" si="11"/>
        <v>165361602</v>
      </c>
      <c r="O18" s="3">
        <f t="shared" si="11"/>
        <v>165361602</v>
      </c>
      <c r="P18" s="3">
        <f t="shared" si="11"/>
        <v>165361602</v>
      </c>
      <c r="Q18" s="4">
        <f>N18/(K18-L18)</f>
        <v>0.41012302083333335</v>
      </c>
      <c r="R18" s="4">
        <f>O18/($K18-L18)</f>
        <v>0.41012302083333335</v>
      </c>
      <c r="S18" s="4">
        <f>P18/($K18-L18)</f>
        <v>0.41012302083333335</v>
      </c>
    </row>
    <row r="19" spans="1:19" x14ac:dyDescent="0.25">
      <c r="A19" s="7" t="s">
        <v>56</v>
      </c>
      <c r="B19" s="7" t="s">
        <v>35</v>
      </c>
      <c r="C19" s="7"/>
      <c r="D19" s="7"/>
      <c r="E19" s="8" t="s">
        <v>49</v>
      </c>
      <c r="F19" s="8" t="s">
        <v>16</v>
      </c>
      <c r="G19" s="9" t="s">
        <v>57</v>
      </c>
      <c r="H19" s="10">
        <v>152529300</v>
      </c>
      <c r="I19" s="10">
        <v>0</v>
      </c>
      <c r="J19" s="10">
        <v>0</v>
      </c>
      <c r="K19" s="10">
        <v>152529300</v>
      </c>
      <c r="L19" s="5">
        <v>0</v>
      </c>
      <c r="M19" s="5">
        <v>146113000</v>
      </c>
      <c r="N19" s="5">
        <v>146113000</v>
      </c>
      <c r="O19" s="5">
        <v>146113000</v>
      </c>
      <c r="P19" s="5">
        <v>146113000</v>
      </c>
      <c r="Q19" s="2">
        <f t="shared" ref="Q19:Q21" si="12">N19/$K19</f>
        <v>0.95793398383130324</v>
      </c>
      <c r="R19" s="2">
        <f t="shared" ref="R19:R21" si="13">O19/$K19</f>
        <v>0.95793398383130324</v>
      </c>
      <c r="S19" s="2">
        <f t="shared" ref="S19:S21" si="14">P19/$K19</f>
        <v>0.95793398383130324</v>
      </c>
    </row>
    <row r="20" spans="1:19" x14ac:dyDescent="0.25">
      <c r="A20" s="7" t="s">
        <v>56</v>
      </c>
      <c r="B20" s="7" t="s">
        <v>37</v>
      </c>
      <c r="C20" s="7"/>
      <c r="D20" s="7"/>
      <c r="E20" s="8" t="s">
        <v>49</v>
      </c>
      <c r="F20" s="8" t="s">
        <v>16</v>
      </c>
      <c r="G20" s="9" t="s">
        <v>58</v>
      </c>
      <c r="H20" s="10">
        <v>572000</v>
      </c>
      <c r="I20" s="10">
        <v>0</v>
      </c>
      <c r="J20" s="10">
        <v>0</v>
      </c>
      <c r="K20" s="10">
        <v>572000</v>
      </c>
      <c r="L20" s="5">
        <v>0</v>
      </c>
      <c r="M20" s="5">
        <v>550000</v>
      </c>
      <c r="N20" s="5">
        <v>550000</v>
      </c>
      <c r="O20" s="5">
        <v>550000</v>
      </c>
      <c r="P20" s="5">
        <v>550000</v>
      </c>
      <c r="Q20" s="2">
        <f t="shared" si="12"/>
        <v>0.96153846153846156</v>
      </c>
      <c r="R20" s="2">
        <f t="shared" si="13"/>
        <v>0.96153846153846156</v>
      </c>
      <c r="S20" s="2">
        <f t="shared" si="14"/>
        <v>0.96153846153846156</v>
      </c>
    </row>
    <row r="21" spans="1:19" x14ac:dyDescent="0.25">
      <c r="A21" s="7" t="s">
        <v>56</v>
      </c>
      <c r="B21" s="7" t="s">
        <v>44</v>
      </c>
      <c r="C21" s="7" t="s">
        <v>35</v>
      </c>
      <c r="D21" s="7"/>
      <c r="E21" s="8" t="s">
        <v>51</v>
      </c>
      <c r="F21" s="8" t="s">
        <v>17</v>
      </c>
      <c r="G21" s="9" t="s">
        <v>59</v>
      </c>
      <c r="H21" s="10">
        <v>590190000</v>
      </c>
      <c r="I21" s="10">
        <v>0</v>
      </c>
      <c r="J21" s="10">
        <v>0</v>
      </c>
      <c r="K21" s="10">
        <v>590190000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12"/>
        <v>0</v>
      </c>
      <c r="R21" s="2">
        <f t="shared" si="13"/>
        <v>0</v>
      </c>
      <c r="S21" s="2">
        <f t="shared" si="14"/>
        <v>0</v>
      </c>
    </row>
    <row r="22" spans="1:19" x14ac:dyDescent="0.25">
      <c r="A22" s="18" t="s">
        <v>60</v>
      </c>
      <c r="B22" s="19"/>
      <c r="C22" s="19"/>
      <c r="D22" s="19"/>
      <c r="E22" s="19"/>
      <c r="F22" s="19"/>
      <c r="G22" s="20"/>
      <c r="H22" s="3">
        <f>SUM(H19:H21)</f>
        <v>743291300</v>
      </c>
      <c r="I22" s="3">
        <f t="shared" ref="I22:P22" si="15">SUM(I19:I21)</f>
        <v>0</v>
      </c>
      <c r="J22" s="3">
        <f t="shared" si="15"/>
        <v>0</v>
      </c>
      <c r="K22" s="3">
        <f t="shared" si="15"/>
        <v>743291300</v>
      </c>
      <c r="L22" s="3">
        <f t="shared" si="15"/>
        <v>0</v>
      </c>
      <c r="M22" s="3">
        <f t="shared" si="15"/>
        <v>146663000</v>
      </c>
      <c r="N22" s="3">
        <f t="shared" si="15"/>
        <v>146663000</v>
      </c>
      <c r="O22" s="3">
        <f t="shared" si="15"/>
        <v>146663000</v>
      </c>
      <c r="P22" s="3">
        <f t="shared" si="15"/>
        <v>146663000</v>
      </c>
      <c r="Q22" s="4">
        <f>N22/(K22-L22)</f>
        <v>0.19731564192934856</v>
      </c>
      <c r="R22" s="4">
        <f>O22/($K22-L22)</f>
        <v>0.19731564192934856</v>
      </c>
      <c r="S22" s="4">
        <f>P22/($K22-L22)</f>
        <v>0.19731564192934856</v>
      </c>
    </row>
    <row r="23" spans="1:19" ht="33.75" x14ac:dyDescent="0.25">
      <c r="A23" s="7" t="s">
        <v>61</v>
      </c>
      <c r="B23" s="7" t="s">
        <v>62</v>
      </c>
      <c r="C23" s="7" t="s">
        <v>63</v>
      </c>
      <c r="D23" s="7"/>
      <c r="E23" s="8" t="s">
        <v>49</v>
      </c>
      <c r="F23" s="8" t="s">
        <v>16</v>
      </c>
      <c r="G23" s="9" t="s">
        <v>70</v>
      </c>
      <c r="H23" s="10">
        <v>2000000000</v>
      </c>
      <c r="I23" s="10">
        <v>0</v>
      </c>
      <c r="J23" s="10">
        <v>0</v>
      </c>
      <c r="K23" s="10">
        <v>2000000000</v>
      </c>
      <c r="L23" s="5">
        <v>0</v>
      </c>
      <c r="M23" s="5">
        <v>1999896195.46</v>
      </c>
      <c r="N23" s="5">
        <v>1000154874.46</v>
      </c>
      <c r="O23" s="5">
        <v>594292427.37</v>
      </c>
      <c r="P23" s="5">
        <v>594292427.37</v>
      </c>
      <c r="Q23" s="2">
        <f>N23/($K23-L23)</f>
        <v>0.50007743722999998</v>
      </c>
      <c r="R23" s="2">
        <f>O23/($K23-L23)</f>
        <v>0.29714621368499999</v>
      </c>
      <c r="S23" s="2">
        <f>P23/($K23-L23)</f>
        <v>0.29714621368499999</v>
      </c>
    </row>
    <row r="24" spans="1:19" ht="33.75" x14ac:dyDescent="0.25">
      <c r="A24" s="7" t="s">
        <v>61</v>
      </c>
      <c r="B24" s="7" t="s">
        <v>62</v>
      </c>
      <c r="C24" s="7" t="s">
        <v>63</v>
      </c>
      <c r="D24" s="7"/>
      <c r="E24" s="7" t="s">
        <v>51</v>
      </c>
      <c r="F24" s="7" t="s">
        <v>16</v>
      </c>
      <c r="G24" s="6" t="s">
        <v>70</v>
      </c>
      <c r="H24" s="5">
        <v>2663000000</v>
      </c>
      <c r="I24" s="5">
        <v>0</v>
      </c>
      <c r="J24" s="5">
        <v>0</v>
      </c>
      <c r="K24" s="5">
        <v>2663000000</v>
      </c>
      <c r="L24" s="5">
        <v>0</v>
      </c>
      <c r="M24" s="5">
        <v>2662999999.73</v>
      </c>
      <c r="N24" s="5">
        <v>2111863767.73</v>
      </c>
      <c r="O24" s="5">
        <v>967089695.73000002</v>
      </c>
      <c r="P24" s="5">
        <v>967089695.73000002</v>
      </c>
      <c r="Q24" s="2">
        <f t="shared" ref="Q24:Q36" si="16">N24/($K24-L24)</f>
        <v>0.79303934199399173</v>
      </c>
      <c r="R24" s="2">
        <f t="shared" ref="R24:R36" si="17">O24/($K24-L24)</f>
        <v>0.36315797811866318</v>
      </c>
      <c r="S24" s="2">
        <f t="shared" ref="S24:S36" si="18">P24/($K24-L24)</f>
        <v>0.36315797811866318</v>
      </c>
    </row>
    <row r="25" spans="1:19" ht="22.5" x14ac:dyDescent="0.25">
      <c r="A25" s="7" t="s">
        <v>61</v>
      </c>
      <c r="B25" s="7" t="s">
        <v>62</v>
      </c>
      <c r="C25" s="7" t="s">
        <v>64</v>
      </c>
      <c r="D25" s="7"/>
      <c r="E25" s="7" t="s">
        <v>49</v>
      </c>
      <c r="F25" s="7" t="s">
        <v>16</v>
      </c>
      <c r="G25" s="6" t="s">
        <v>24</v>
      </c>
      <c r="H25" s="5">
        <v>5600000000</v>
      </c>
      <c r="I25" s="5">
        <v>0</v>
      </c>
      <c r="J25" s="5">
        <v>0</v>
      </c>
      <c r="K25" s="5">
        <v>5600000000</v>
      </c>
      <c r="L25" s="5">
        <v>0</v>
      </c>
      <c r="M25" s="5">
        <v>5517030188</v>
      </c>
      <c r="N25" s="5">
        <v>5359826102</v>
      </c>
      <c r="O25" s="5">
        <v>3725499680</v>
      </c>
      <c r="P25" s="5">
        <v>1717521870.98</v>
      </c>
      <c r="Q25" s="2">
        <f t="shared" si="16"/>
        <v>0.95711180392857143</v>
      </c>
      <c r="R25" s="2">
        <f t="shared" si="17"/>
        <v>0.66526779999999996</v>
      </c>
      <c r="S25" s="2">
        <f t="shared" si="18"/>
        <v>0.30670033410357145</v>
      </c>
    </row>
    <row r="26" spans="1:19" ht="22.5" x14ac:dyDescent="0.25">
      <c r="A26" s="7" t="s">
        <v>61</v>
      </c>
      <c r="B26" s="7" t="s">
        <v>62</v>
      </c>
      <c r="C26" s="7" t="s">
        <v>64</v>
      </c>
      <c r="D26" s="7"/>
      <c r="E26" s="7" t="s">
        <v>51</v>
      </c>
      <c r="F26" s="7" t="s">
        <v>16</v>
      </c>
      <c r="G26" s="6" t="s">
        <v>24</v>
      </c>
      <c r="H26" s="5">
        <v>5300000000</v>
      </c>
      <c r="I26" s="5">
        <v>0</v>
      </c>
      <c r="J26" s="5">
        <v>0</v>
      </c>
      <c r="K26" s="5">
        <v>5300000000</v>
      </c>
      <c r="L26" s="5">
        <v>0</v>
      </c>
      <c r="M26" s="5">
        <v>4963961487</v>
      </c>
      <c r="N26" s="5">
        <v>4957924633</v>
      </c>
      <c r="O26" s="5">
        <v>4699584353.6400003</v>
      </c>
      <c r="P26" s="5">
        <v>4690885793.6400003</v>
      </c>
      <c r="Q26" s="2">
        <f t="shared" si="16"/>
        <v>0.93545747792452827</v>
      </c>
      <c r="R26" s="2">
        <f t="shared" si="17"/>
        <v>0.88671402898867935</v>
      </c>
      <c r="S26" s="2">
        <f t="shared" si="18"/>
        <v>0.88507279125283023</v>
      </c>
    </row>
    <row r="27" spans="1:19" ht="45" x14ac:dyDescent="0.25">
      <c r="A27" s="7" t="s">
        <v>61</v>
      </c>
      <c r="B27" s="7" t="s">
        <v>62</v>
      </c>
      <c r="C27" s="7" t="s">
        <v>65</v>
      </c>
      <c r="D27" s="7"/>
      <c r="E27" s="7" t="s">
        <v>49</v>
      </c>
      <c r="F27" s="7" t="s">
        <v>16</v>
      </c>
      <c r="G27" s="6" t="s">
        <v>25</v>
      </c>
      <c r="H27" s="5">
        <v>1000000000</v>
      </c>
      <c r="I27" s="5">
        <v>0</v>
      </c>
      <c r="J27" s="5">
        <v>0</v>
      </c>
      <c r="K27" s="5">
        <v>1000000000</v>
      </c>
      <c r="L27" s="5">
        <v>0</v>
      </c>
      <c r="M27" s="5">
        <v>1000000000</v>
      </c>
      <c r="N27" s="5">
        <v>0</v>
      </c>
      <c r="O27" s="5">
        <v>0</v>
      </c>
      <c r="P27" s="5">
        <v>0</v>
      </c>
      <c r="Q27" s="2">
        <f t="shared" si="16"/>
        <v>0</v>
      </c>
      <c r="R27" s="2">
        <f t="shared" si="17"/>
        <v>0</v>
      </c>
      <c r="S27" s="2">
        <f t="shared" si="18"/>
        <v>0</v>
      </c>
    </row>
    <row r="28" spans="1:19" ht="45" x14ac:dyDescent="0.25">
      <c r="A28" s="7" t="s">
        <v>61</v>
      </c>
      <c r="B28" s="7" t="s">
        <v>62</v>
      </c>
      <c r="C28" s="7" t="s">
        <v>65</v>
      </c>
      <c r="D28" s="7"/>
      <c r="E28" s="7" t="s">
        <v>51</v>
      </c>
      <c r="F28" s="7" t="s">
        <v>16</v>
      </c>
      <c r="G28" s="6" t="s">
        <v>25</v>
      </c>
      <c r="H28" s="5">
        <v>943000000</v>
      </c>
      <c r="I28" s="5">
        <v>0</v>
      </c>
      <c r="J28" s="5">
        <v>0</v>
      </c>
      <c r="K28" s="5">
        <v>943000000</v>
      </c>
      <c r="L28" s="5">
        <v>0</v>
      </c>
      <c r="M28" s="5">
        <v>943000000</v>
      </c>
      <c r="N28" s="5">
        <v>504800000</v>
      </c>
      <c r="O28" s="5">
        <v>504800000</v>
      </c>
      <c r="P28" s="5">
        <v>0</v>
      </c>
      <c r="Q28" s="2">
        <f t="shared" si="16"/>
        <v>0.53531283138918351</v>
      </c>
      <c r="R28" s="2">
        <f t="shared" si="17"/>
        <v>0.53531283138918351</v>
      </c>
      <c r="S28" s="2">
        <f t="shared" si="18"/>
        <v>0</v>
      </c>
    </row>
    <row r="29" spans="1:19" ht="33.75" x14ac:dyDescent="0.25">
      <c r="A29" s="7" t="s">
        <v>66</v>
      </c>
      <c r="B29" s="7" t="s">
        <v>62</v>
      </c>
      <c r="C29" s="7" t="s">
        <v>63</v>
      </c>
      <c r="D29" s="7"/>
      <c r="E29" s="7" t="s">
        <v>71</v>
      </c>
      <c r="F29" s="7" t="s">
        <v>17</v>
      </c>
      <c r="G29" s="6" t="s">
        <v>26</v>
      </c>
      <c r="H29" s="5">
        <v>50000000000</v>
      </c>
      <c r="I29" s="5">
        <v>0</v>
      </c>
      <c r="J29" s="5">
        <v>0</v>
      </c>
      <c r="K29" s="5">
        <v>50000000000</v>
      </c>
      <c r="L29" s="5">
        <v>0</v>
      </c>
      <c r="M29" s="5">
        <v>48991996508</v>
      </c>
      <c r="N29" s="5">
        <v>341996508</v>
      </c>
      <c r="O29" s="5">
        <v>0</v>
      </c>
      <c r="P29" s="5">
        <v>0</v>
      </c>
      <c r="Q29" s="2">
        <f t="shared" si="16"/>
        <v>6.8399301600000004E-3</v>
      </c>
      <c r="R29" s="2">
        <f t="shared" si="17"/>
        <v>0</v>
      </c>
      <c r="S29" s="2">
        <f t="shared" si="18"/>
        <v>0</v>
      </c>
    </row>
    <row r="30" spans="1:19" ht="22.5" x14ac:dyDescent="0.25">
      <c r="A30" s="7" t="s">
        <v>66</v>
      </c>
      <c r="B30" s="7" t="s">
        <v>62</v>
      </c>
      <c r="C30" s="7" t="s">
        <v>64</v>
      </c>
      <c r="D30" s="7"/>
      <c r="E30" s="7" t="s">
        <v>49</v>
      </c>
      <c r="F30" s="7" t="s">
        <v>16</v>
      </c>
      <c r="G30" s="6" t="s">
        <v>27</v>
      </c>
      <c r="H30" s="5">
        <v>53560000000</v>
      </c>
      <c r="I30" s="5">
        <v>0</v>
      </c>
      <c r="J30" s="5">
        <v>0</v>
      </c>
      <c r="K30" s="5">
        <v>53560000000</v>
      </c>
      <c r="L30" s="5">
        <v>0</v>
      </c>
      <c r="M30" s="5">
        <v>53560000000</v>
      </c>
      <c r="N30" s="5">
        <v>0</v>
      </c>
      <c r="O30" s="5">
        <v>0</v>
      </c>
      <c r="P30" s="5">
        <v>0</v>
      </c>
      <c r="Q30" s="2">
        <f t="shared" si="16"/>
        <v>0</v>
      </c>
      <c r="R30" s="2">
        <f t="shared" si="17"/>
        <v>0</v>
      </c>
      <c r="S30" s="2">
        <f t="shared" si="18"/>
        <v>0</v>
      </c>
    </row>
    <row r="31" spans="1:19" ht="22.5" x14ac:dyDescent="0.25">
      <c r="A31" s="7" t="s">
        <v>66</v>
      </c>
      <c r="B31" s="7" t="s">
        <v>62</v>
      </c>
      <c r="C31" s="7" t="s">
        <v>64</v>
      </c>
      <c r="D31" s="7"/>
      <c r="E31" s="7" t="s">
        <v>51</v>
      </c>
      <c r="F31" s="7" t="s">
        <v>16</v>
      </c>
      <c r="G31" s="6" t="s">
        <v>27</v>
      </c>
      <c r="H31" s="5">
        <v>121940095320</v>
      </c>
      <c r="I31" s="5">
        <v>0</v>
      </c>
      <c r="J31" s="5">
        <v>0</v>
      </c>
      <c r="K31" s="5">
        <v>121940095320</v>
      </c>
      <c r="L31" s="5">
        <v>0</v>
      </c>
      <c r="M31" s="5">
        <v>121940095320</v>
      </c>
      <c r="N31" s="5">
        <v>116692259320</v>
      </c>
      <c r="O31" s="5">
        <v>50000000</v>
      </c>
      <c r="P31" s="5">
        <v>0</v>
      </c>
      <c r="Q31" s="2">
        <f t="shared" si="16"/>
        <v>0.95696381910946993</v>
      </c>
      <c r="R31" s="2">
        <f t="shared" si="17"/>
        <v>4.1003740294599599E-4</v>
      </c>
      <c r="S31" s="2">
        <f t="shared" si="18"/>
        <v>0</v>
      </c>
    </row>
    <row r="32" spans="1:19" ht="33.75" x14ac:dyDescent="0.25">
      <c r="A32" s="7" t="s">
        <v>66</v>
      </c>
      <c r="B32" s="7" t="s">
        <v>62</v>
      </c>
      <c r="C32" s="7" t="s">
        <v>65</v>
      </c>
      <c r="D32" s="7"/>
      <c r="E32" s="7" t="s">
        <v>49</v>
      </c>
      <c r="F32" s="7" t="s">
        <v>16</v>
      </c>
      <c r="G32" s="6" t="s">
        <v>28</v>
      </c>
      <c r="H32" s="5">
        <v>36100000000</v>
      </c>
      <c r="I32" s="5">
        <v>0</v>
      </c>
      <c r="J32" s="5">
        <v>0</v>
      </c>
      <c r="K32" s="5">
        <v>36100000000</v>
      </c>
      <c r="L32" s="5">
        <v>3000000000</v>
      </c>
      <c r="M32" s="5">
        <v>33100000000</v>
      </c>
      <c r="N32" s="5">
        <v>33100000000</v>
      </c>
      <c r="O32" s="5">
        <v>0</v>
      </c>
      <c r="P32" s="5">
        <v>0</v>
      </c>
      <c r="Q32" s="2">
        <f t="shared" si="16"/>
        <v>1</v>
      </c>
      <c r="R32" s="2">
        <f t="shared" si="17"/>
        <v>0</v>
      </c>
      <c r="S32" s="2">
        <f t="shared" si="18"/>
        <v>0</v>
      </c>
    </row>
    <row r="33" spans="1:19" ht="33.75" x14ac:dyDescent="0.25">
      <c r="A33" s="7" t="s">
        <v>66</v>
      </c>
      <c r="B33" s="7" t="s">
        <v>62</v>
      </c>
      <c r="C33" s="7" t="s">
        <v>65</v>
      </c>
      <c r="D33" s="7"/>
      <c r="E33" s="7" t="s">
        <v>51</v>
      </c>
      <c r="F33" s="7" t="s">
        <v>16</v>
      </c>
      <c r="G33" s="6" t="s">
        <v>28</v>
      </c>
      <c r="H33" s="5">
        <v>21894000000</v>
      </c>
      <c r="I33" s="5">
        <v>0</v>
      </c>
      <c r="J33" s="5">
        <v>0</v>
      </c>
      <c r="K33" s="5">
        <v>21894000000</v>
      </c>
      <c r="L33" s="5">
        <v>0</v>
      </c>
      <c r="M33" s="5">
        <v>21894000000</v>
      </c>
      <c r="N33" s="5">
        <v>21894000000</v>
      </c>
      <c r="O33" s="5">
        <v>11820000000</v>
      </c>
      <c r="P33" s="5">
        <v>0</v>
      </c>
      <c r="Q33" s="2">
        <f t="shared" si="16"/>
        <v>1</v>
      </c>
      <c r="R33" s="2">
        <f t="shared" si="17"/>
        <v>0.53987393806522332</v>
      </c>
      <c r="S33" s="2">
        <f t="shared" si="18"/>
        <v>0</v>
      </c>
    </row>
    <row r="34" spans="1:19" ht="35.25" customHeight="1" x14ac:dyDescent="0.25">
      <c r="A34" s="7" t="s">
        <v>67</v>
      </c>
      <c r="B34" s="7" t="s">
        <v>62</v>
      </c>
      <c r="C34" s="7" t="s">
        <v>68</v>
      </c>
      <c r="D34" s="7"/>
      <c r="E34" s="7" t="s">
        <v>49</v>
      </c>
      <c r="F34" s="7" t="s">
        <v>16</v>
      </c>
      <c r="G34" s="6" t="s">
        <v>72</v>
      </c>
      <c r="H34" s="5">
        <v>16500000000</v>
      </c>
      <c r="I34" s="5">
        <v>0</v>
      </c>
      <c r="J34" s="5">
        <v>0</v>
      </c>
      <c r="K34" s="5">
        <v>16500000000</v>
      </c>
      <c r="L34" s="5">
        <v>1000000000</v>
      </c>
      <c r="M34" s="5">
        <v>15500000000</v>
      </c>
      <c r="N34" s="5">
        <v>15500000000</v>
      </c>
      <c r="O34" s="5">
        <v>7750000000</v>
      </c>
      <c r="P34" s="5">
        <v>0</v>
      </c>
      <c r="Q34" s="2">
        <f t="shared" si="16"/>
        <v>1</v>
      </c>
      <c r="R34" s="2">
        <f t="shared" si="17"/>
        <v>0.5</v>
      </c>
      <c r="S34" s="2">
        <f t="shared" si="18"/>
        <v>0</v>
      </c>
    </row>
    <row r="35" spans="1:19" ht="33.75" x14ac:dyDescent="0.25">
      <c r="A35" s="7" t="s">
        <v>69</v>
      </c>
      <c r="B35" s="7" t="s">
        <v>62</v>
      </c>
      <c r="C35" s="7" t="s">
        <v>68</v>
      </c>
      <c r="D35" s="7"/>
      <c r="E35" s="7" t="s">
        <v>49</v>
      </c>
      <c r="F35" s="7" t="s">
        <v>16</v>
      </c>
      <c r="G35" s="6" t="s">
        <v>29</v>
      </c>
      <c r="H35" s="5">
        <v>11000000000</v>
      </c>
      <c r="I35" s="5">
        <v>0</v>
      </c>
      <c r="J35" s="5">
        <v>0</v>
      </c>
      <c r="K35" s="5">
        <v>11000000000</v>
      </c>
      <c r="L35" s="5">
        <v>1000000000</v>
      </c>
      <c r="M35" s="5">
        <v>10000000000</v>
      </c>
      <c r="N35" s="5">
        <v>10000000000</v>
      </c>
      <c r="O35" s="5">
        <v>5300000000</v>
      </c>
      <c r="P35" s="5">
        <v>0</v>
      </c>
      <c r="Q35" s="2">
        <f t="shared" si="16"/>
        <v>1</v>
      </c>
      <c r="R35" s="2">
        <f t="shared" si="17"/>
        <v>0.53</v>
      </c>
      <c r="S35" s="2">
        <f t="shared" si="18"/>
        <v>0</v>
      </c>
    </row>
    <row r="36" spans="1:19" ht="26.25" customHeight="1" x14ac:dyDescent="0.25">
      <c r="A36" s="7" t="s">
        <v>69</v>
      </c>
      <c r="B36" s="7" t="s">
        <v>62</v>
      </c>
      <c r="C36" s="7" t="s">
        <v>63</v>
      </c>
      <c r="D36" s="7"/>
      <c r="E36" s="7" t="s">
        <v>49</v>
      </c>
      <c r="F36" s="7" t="s">
        <v>16</v>
      </c>
      <c r="G36" s="6" t="s">
        <v>30</v>
      </c>
      <c r="H36" s="5">
        <v>5000000000</v>
      </c>
      <c r="I36" s="5">
        <v>0</v>
      </c>
      <c r="J36" s="5">
        <v>0</v>
      </c>
      <c r="K36" s="5">
        <v>5000000000</v>
      </c>
      <c r="L36" s="5">
        <v>1000000000</v>
      </c>
      <c r="M36" s="5">
        <v>4000000000</v>
      </c>
      <c r="N36" s="5">
        <v>4000000000</v>
      </c>
      <c r="O36" s="5">
        <v>2500000000</v>
      </c>
      <c r="P36" s="5">
        <v>0</v>
      </c>
      <c r="Q36" s="2">
        <f t="shared" si="16"/>
        <v>1</v>
      </c>
      <c r="R36" s="2">
        <f t="shared" si="17"/>
        <v>0.625</v>
      </c>
      <c r="S36" s="2">
        <f t="shared" si="18"/>
        <v>0</v>
      </c>
    </row>
    <row r="37" spans="1:19" x14ac:dyDescent="0.25">
      <c r="A37" s="18" t="s">
        <v>19</v>
      </c>
      <c r="B37" s="19"/>
      <c r="C37" s="19"/>
      <c r="D37" s="19"/>
      <c r="E37" s="19"/>
      <c r="F37" s="19"/>
      <c r="G37" s="20"/>
      <c r="H37" s="3">
        <f t="shared" ref="H37:P37" si="19">SUM(H23:H36)</f>
        <v>333500095320</v>
      </c>
      <c r="I37" s="3">
        <f t="shared" si="19"/>
        <v>0</v>
      </c>
      <c r="J37" s="3">
        <f t="shared" si="19"/>
        <v>0</v>
      </c>
      <c r="K37" s="3">
        <f t="shared" si="19"/>
        <v>333500095320</v>
      </c>
      <c r="L37" s="3">
        <f t="shared" si="19"/>
        <v>6000000000</v>
      </c>
      <c r="M37" s="3">
        <f t="shared" si="19"/>
        <v>326072979698.19</v>
      </c>
      <c r="N37" s="3">
        <f t="shared" si="19"/>
        <v>215462825205.19</v>
      </c>
      <c r="O37" s="3">
        <f t="shared" si="19"/>
        <v>37911266156.740005</v>
      </c>
      <c r="P37" s="3">
        <f t="shared" si="19"/>
        <v>7969789787.7200003</v>
      </c>
      <c r="Q37" s="4">
        <f>N37/(K37-L37)</f>
        <v>0.65790156486721474</v>
      </c>
      <c r="R37" s="4">
        <f>O37/($K37-L37)</f>
        <v>0.11575955762607319</v>
      </c>
      <c r="S37" s="4">
        <f>P37/($K37-L37)</f>
        <v>2.4335228910186201E-2</v>
      </c>
    </row>
    <row r="38" spans="1:19" x14ac:dyDescent="0.25">
      <c r="A38" s="21" t="s">
        <v>20</v>
      </c>
      <c r="B38" s="22"/>
      <c r="C38" s="22"/>
      <c r="D38" s="22"/>
      <c r="E38" s="22"/>
      <c r="F38" s="22"/>
      <c r="G38" s="23"/>
      <c r="H38" s="17">
        <f>H37+H18+H13+H22+H11</f>
        <v>356680983876</v>
      </c>
      <c r="I38" s="17">
        <f t="shared" ref="I38:P38" si="20">I37+I18+I13+I22+I11</f>
        <v>23000000</v>
      </c>
      <c r="J38" s="17">
        <f t="shared" si="20"/>
        <v>23000000</v>
      </c>
      <c r="K38" s="17">
        <f>K37+K18+K13+K22+K11</f>
        <v>356680983876</v>
      </c>
      <c r="L38" s="17">
        <f t="shared" si="20"/>
        <v>6000000000</v>
      </c>
      <c r="M38" s="17">
        <f t="shared" si="20"/>
        <v>348296507747.71002</v>
      </c>
      <c r="N38" s="17">
        <f t="shared" si="20"/>
        <v>234456268162.88</v>
      </c>
      <c r="O38" s="17">
        <f t="shared" si="20"/>
        <v>54792650280.060005</v>
      </c>
      <c r="P38" s="17">
        <f t="shared" si="20"/>
        <v>24371607045.720001</v>
      </c>
      <c r="Q38" s="16">
        <f>N38/($K$38-$L$38)</f>
        <v>0.66857422826720259</v>
      </c>
      <c r="R38" s="16">
        <f>O38/($K$38-$L$38)</f>
        <v>0.15624642566713728</v>
      </c>
      <c r="S38" s="16">
        <f>P38/($K$38-$L$38)</f>
        <v>6.9497943048824534E-2</v>
      </c>
    </row>
    <row r="40" spans="1:19" x14ac:dyDescent="0.25">
      <c r="K40" s="14"/>
      <c r="L40" s="14"/>
      <c r="M40" s="14"/>
      <c r="N40" s="14"/>
      <c r="O40" s="14"/>
      <c r="P40" s="14"/>
    </row>
    <row r="42" spans="1:19" x14ac:dyDescent="0.25">
      <c r="H42" s="14"/>
      <c r="I42" s="14"/>
      <c r="J42" s="14"/>
      <c r="K42" s="14"/>
      <c r="L42" s="14"/>
      <c r="M42" s="14"/>
      <c r="N42" s="14"/>
      <c r="O42" s="14"/>
      <c r="P42" s="14"/>
    </row>
    <row r="43" spans="1:19" x14ac:dyDescent="0.25">
      <c r="H43" s="14"/>
      <c r="I43" s="14"/>
      <c r="J43" s="14"/>
      <c r="K43" s="14"/>
      <c r="L43" s="14"/>
      <c r="M43" s="14"/>
      <c r="N43" s="14"/>
      <c r="O43" s="14"/>
      <c r="P43" s="14"/>
    </row>
    <row r="44" spans="1:19" x14ac:dyDescent="0.25">
      <c r="H44" s="14"/>
      <c r="I44" s="14"/>
      <c r="J44" s="14"/>
      <c r="K44" s="14"/>
      <c r="L44" s="14"/>
      <c r="M44" s="14"/>
      <c r="N44" s="14"/>
      <c r="O44" s="14"/>
      <c r="P44" s="14"/>
    </row>
  </sheetData>
  <mergeCells count="11">
    <mergeCell ref="A1:S1"/>
    <mergeCell ref="A3:S3"/>
    <mergeCell ref="A4:S4"/>
    <mergeCell ref="A5:S5"/>
    <mergeCell ref="A6:S6"/>
    <mergeCell ref="A37:G37"/>
    <mergeCell ref="A38:G38"/>
    <mergeCell ref="A13:G13"/>
    <mergeCell ref="A18:G18"/>
    <mergeCell ref="A11:G11"/>
    <mergeCell ref="A22:G22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3:S13 S18" formula="1"/>
    <ignoredError sqref="A8:C10 A12:B12 A14:E17 A19:E21 A23:E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OCTUBRE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2019-11-07T20:58:38Z</dcterms:modified>
</cp:coreProperties>
</file>