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COLCIENCIAS\lfortiz\Institucionales\LUISA FERNANDA ORTIZ CUELLAR\2019\2. FEBRERO\2. INFORMES PRESUPUESTALES ENERO\3 PAGINA WEB\"/>
    </mc:Choice>
  </mc:AlternateContent>
  <bookViews>
    <workbookView xWindow="240" yWindow="120" windowWidth="18060" windowHeight="7050"/>
  </bookViews>
  <sheets>
    <sheet name="EJECUCION ENERO 2019" sheetId="2" r:id="rId1"/>
  </sheets>
  <calcPr calcId="162913"/>
</workbook>
</file>

<file path=xl/calcChain.xml><?xml version="1.0" encoding="utf-8"?>
<calcChain xmlns="http://schemas.openxmlformats.org/spreadsheetml/2006/main">
  <c r="S10" i="2" l="1"/>
  <c r="R10" i="2"/>
  <c r="Q10" i="2"/>
  <c r="S9" i="2"/>
  <c r="R9" i="2"/>
  <c r="Q9" i="2"/>
  <c r="S8" i="2"/>
  <c r="R8" i="2"/>
  <c r="Q8" i="2"/>
  <c r="Q11" i="2"/>
  <c r="P38" i="2"/>
  <c r="O38" i="2"/>
  <c r="N38" i="2"/>
  <c r="M38" i="2"/>
  <c r="L38" i="2"/>
  <c r="K38" i="2"/>
  <c r="J38" i="2"/>
  <c r="I38" i="2"/>
  <c r="H38" i="2"/>
  <c r="S33" i="2"/>
  <c r="R33" i="2"/>
  <c r="Q33" i="2"/>
  <c r="S31" i="2"/>
  <c r="R31" i="2"/>
  <c r="Q31" i="2"/>
  <c r="S29" i="2"/>
  <c r="R29" i="2"/>
  <c r="Q29" i="2"/>
  <c r="S28" i="2"/>
  <c r="R28" i="2"/>
  <c r="Q28" i="2"/>
  <c r="S26" i="2"/>
  <c r="R26" i="2"/>
  <c r="Q26" i="2"/>
  <c r="H37" i="2"/>
  <c r="S24" i="2"/>
  <c r="R24" i="2"/>
  <c r="Q24" i="2"/>
  <c r="S21" i="2"/>
  <c r="R21" i="2"/>
  <c r="Q21" i="2"/>
  <c r="S20" i="2"/>
  <c r="R20" i="2"/>
  <c r="Q20" i="2"/>
  <c r="S19" i="2"/>
  <c r="R19" i="2"/>
  <c r="Q19" i="2"/>
  <c r="P22" i="2"/>
  <c r="S22" i="2" s="1"/>
  <c r="O22" i="2"/>
  <c r="R22" i="2" s="1"/>
  <c r="N22" i="2"/>
  <c r="Q22" i="2" s="1"/>
  <c r="M22" i="2"/>
  <c r="L22" i="2"/>
  <c r="K22" i="2"/>
  <c r="J22" i="2"/>
  <c r="I22" i="2"/>
  <c r="H22" i="2"/>
  <c r="H18" i="2"/>
  <c r="I18" i="2" l="1"/>
  <c r="J18" i="2"/>
  <c r="K18" i="2"/>
  <c r="L18" i="2"/>
  <c r="M18" i="2"/>
  <c r="N18" i="2"/>
  <c r="O18" i="2"/>
  <c r="P18" i="2"/>
  <c r="J37" i="2" l="1"/>
  <c r="I37" i="2"/>
  <c r="S17" i="2"/>
  <c r="R17" i="2"/>
  <c r="Q17" i="2"/>
  <c r="R18" i="2" l="1"/>
  <c r="Q18" i="2"/>
  <c r="S18" i="2"/>
  <c r="S23" i="2"/>
  <c r="R23" i="2"/>
  <c r="Q23" i="2"/>
  <c r="J13" i="2" l="1"/>
  <c r="P37" i="2" l="1"/>
  <c r="O37" i="2"/>
  <c r="N37" i="2"/>
  <c r="M37" i="2"/>
  <c r="L37" i="2"/>
  <c r="K37" i="2"/>
  <c r="Q37" i="2" l="1"/>
  <c r="R37" i="2"/>
  <c r="S37" i="2"/>
  <c r="I13" i="2"/>
  <c r="H13" i="2"/>
  <c r="J11" i="2"/>
  <c r="I11" i="2"/>
  <c r="H11" i="2"/>
  <c r="S16" i="2" l="1"/>
  <c r="S15" i="2"/>
  <c r="S14" i="2"/>
  <c r="S12" i="2"/>
  <c r="R16" i="2"/>
  <c r="R15" i="2"/>
  <c r="R14" i="2"/>
  <c r="R12" i="2"/>
  <c r="Q15" i="2"/>
  <c r="Q16" i="2"/>
  <c r="Q14" i="2"/>
  <c r="Q12" i="2"/>
  <c r="P13" i="2" l="1"/>
  <c r="O13" i="2"/>
  <c r="N13" i="2"/>
  <c r="M13" i="2"/>
  <c r="L13" i="2"/>
  <c r="K13" i="2"/>
  <c r="P11" i="2"/>
  <c r="S11" i="2" s="1"/>
  <c r="O11" i="2"/>
  <c r="R11" i="2" s="1"/>
  <c r="N11" i="2"/>
  <c r="M11" i="2"/>
  <c r="L11" i="2"/>
  <c r="K11" i="2"/>
  <c r="Q13" i="2" l="1"/>
  <c r="R13" i="2"/>
  <c r="S13" i="2"/>
  <c r="Q38" i="2" l="1"/>
  <c r="S38" i="2" l="1"/>
  <c r="R38" i="2"/>
</calcChain>
</file>

<file path=xl/sharedStrings.xml><?xml version="1.0" encoding="utf-8"?>
<sst xmlns="http://schemas.openxmlformats.org/spreadsheetml/2006/main" count="177" uniqueCount="74">
  <si>
    <t>CTA</t>
  </si>
  <si>
    <t>SUB
CTA</t>
  </si>
  <si>
    <t>OBJ</t>
  </si>
  <si>
    <t>ORD</t>
  </si>
  <si>
    <t>DESCRIPCION</t>
  </si>
  <si>
    <t>APR. VIGENTE</t>
  </si>
  <si>
    <t>COMPROMISO</t>
  </si>
  <si>
    <t>OBLIGACION</t>
  </si>
  <si>
    <t>PAGOS</t>
  </si>
  <si>
    <t>DEPARTAMENTO ADMINISTRATIVO DE CIENCIA, TECNOLOGIA E INNOVACION-COLCIENCIA</t>
  </si>
  <si>
    <t>SECCION: 390101</t>
  </si>
  <si>
    <t>CIFRAS EN PESOS</t>
  </si>
  <si>
    <t>RECURSO</t>
  </si>
  <si>
    <t>APR. BLOQUEADA</t>
  </si>
  <si>
    <t>CDP</t>
  </si>
  <si>
    <t>SIT.</t>
  </si>
  <si>
    <t>CSF</t>
  </si>
  <si>
    <t>SSF</t>
  </si>
  <si>
    <t>TOTAL GASTOS DE PERSONAL</t>
  </si>
  <si>
    <t>TOTAL INVERSION</t>
  </si>
  <si>
    <t>TOTAL FUNCIONAMIENTO E INVERSION</t>
  </si>
  <si>
    <t>APR. INICIAL</t>
  </si>
  <si>
    <t>APR. ADICIONADA</t>
  </si>
  <si>
    <t>APR. REDUCIDA</t>
  </si>
  <si>
    <t>ADMINISTRACIÓN SISTEMA NACIONAL DE CIENCIA Y TECNOLOGÍA  NACIONAL</t>
  </si>
  <si>
    <t>APOYO AL FORTALECIMIENTO DE LA TRANSFERENCIA INTERNACIONAL DE CONOCIMIENTO A LOS ACTORES DEL SNCTI NIVEL NACIONAL  NACIONAL</t>
  </si>
  <si>
    <t>MEJORAMIENTO DEL IMPACTO DE LA INVESTIGACIÓN CIENTÍFICA EN EL SECTOR SALUD.  NACIONAL</t>
  </si>
  <si>
    <t>CAPACITACIÓN DE RECURSOS HUMANOS PARA LA INVESTIGACIÓN  NACIONAL</t>
  </si>
  <si>
    <t>FORTALECIMIENTO DE LAS CAPACIDADES DE LOS ACTORES DEL SNCTEI PARA LA GENERACIÓN DE CONOCIMIENTO A NIVEL  NACIONAL</t>
  </si>
  <si>
    <t>DESARROLLO DE VOCACIONES CIENTÍFICAS Y CAPACIDADES PARA LA INVESTIGACIÓN EN NIÑOS Y JÓVENES A NIVEL  NACIONAL</t>
  </si>
  <si>
    <t>APOYO  AL FOMENTO Y DESARROLLO DE LA APROPIACIÓN SOCIAL DE LA CTEI - ASCTI  NACIONAL</t>
  </si>
  <si>
    <t>%EJEC/
OBLI</t>
  </si>
  <si>
    <t>%EJEC./
PAGOS</t>
  </si>
  <si>
    <t>%EJEC/
COMP</t>
  </si>
  <si>
    <t>EJECUCION ACUMULADA ENERO</t>
  </si>
  <si>
    <t>VIGENCIA 2019</t>
  </si>
  <si>
    <t>01</t>
  </si>
  <si>
    <t>02</t>
  </si>
  <si>
    <t>03</t>
  </si>
  <si>
    <t>SALARIO</t>
  </si>
  <si>
    <t>CONTRIBUCIONES INHERENTES A LA NÓMINA</t>
  </si>
  <si>
    <t>REMUNERACIONES NO CONSTITUTIVAS DE FACTOR SALARIAL</t>
  </si>
  <si>
    <t>ADQUISICIONES DIFERENTES DE ACTIVOS</t>
  </si>
  <si>
    <t>TOTAL ADQUISICIÓN DE BIENES Y SERVICIOS</t>
  </si>
  <si>
    <t>TOTAL TRANSFERENCIAS CORRIENTES</t>
  </si>
  <si>
    <t>04</t>
  </si>
  <si>
    <t>012</t>
  </si>
  <si>
    <t>06</t>
  </si>
  <si>
    <t>008</t>
  </si>
  <si>
    <t>009</t>
  </si>
  <si>
    <t>10</t>
  </si>
  <si>
    <t>001</t>
  </si>
  <si>
    <t>11</t>
  </si>
  <si>
    <t>INCAPACIDADES Y LICENCIAS DE MATERNIDAD (NO DE PENSIONES)</t>
  </si>
  <si>
    <t>CENTRO INTERNACIONAL DE FÍSICA (DECRETO 267 DE 1984)</t>
  </si>
  <si>
    <t>CENTRO INTERNACIONAL DE INVESTIGACIONES MÉDICAS - CIDEIM (DECRETO 578 DE 1990)</t>
  </si>
  <si>
    <t>SENTENCIAS</t>
  </si>
  <si>
    <t>08</t>
  </si>
  <si>
    <t>IMPUESTOS</t>
  </si>
  <si>
    <t>TASAS Y DERECHOS ADMINISTRATIVOS</t>
  </si>
  <si>
    <t>CUOTA DE FISCALIZACIÓN Y AUDITAJE</t>
  </si>
  <si>
    <t>TOTAL GASTOS POR TRIBUTOS, MULTAS, SANCIONES E INTERESES DE MORA</t>
  </si>
  <si>
    <t>3901</t>
  </si>
  <si>
    <t>1000</t>
  </si>
  <si>
    <t>5</t>
  </si>
  <si>
    <t>6</t>
  </si>
  <si>
    <t>7</t>
  </si>
  <si>
    <t>3902</t>
  </si>
  <si>
    <t>3903</t>
  </si>
  <si>
    <t>4</t>
  </si>
  <si>
    <t>3904</t>
  </si>
  <si>
    <t>APOYO AL PROCESO DE TRANSFORMACIÓN DIGITAL PARA LA GESTIÓN Y PRESTACIÓN DE SERVICIOS DE TI EN EL SECTOR CTI Y A NIVEL  NACIONAL</t>
  </si>
  <si>
    <t>16</t>
  </si>
  <si>
    <t>APOYO  A LA SOFISTICACIÓN Y DIVERSIFICACIÓN DE SECTORES PRODUCTIVOS A TRAVÉS DE LA I+D+I 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</si>
</sst>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[$-1240A]&quot;$&quot;\ #,##0.00;\(&quot;$&quot;\ #,##0.00\)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Baskerville Old Face"/>
      <family val="1"/>
    </font>
    <font>
      <b/>
      <sz val="9"/>
      <color rgb="FF000000"/>
      <name val="Baskerville Old Face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7">
    <xf numFmtId="0" fontId="2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10" fontId="7" fillId="0" borderId="1" xfId="1" applyNumberFormat="1" applyFont="1" applyFill="1" applyBorder="1" applyAlignment="1">
      <alignment horizontal="center" vertical="center" wrapText="1" readingOrder="1"/>
    </xf>
    <xf numFmtId="164" fontId="8" fillId="2" borderId="1" xfId="0" applyNumberFormat="1" applyFont="1" applyFill="1" applyBorder="1" applyAlignment="1">
      <alignment horizontal="right" vertical="center" wrapText="1" readingOrder="1"/>
    </xf>
    <xf numFmtId="10" fontId="3" fillId="2" borderId="1" xfId="1" applyNumberFormat="1" applyFont="1" applyFill="1" applyBorder="1" applyAlignment="1">
      <alignment horizontal="center" vertical="center" wrapText="1" readingOrder="1"/>
    </xf>
    <xf numFmtId="164" fontId="9" fillId="0" borderId="1" xfId="0" applyNumberFormat="1" applyFont="1" applyFill="1" applyBorder="1" applyAlignment="1">
      <alignment horizontal="right" vertical="center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left" vertical="center" wrapText="1" readingOrder="1"/>
    </xf>
    <xf numFmtId="164" fontId="10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/>
    <xf numFmtId="0" fontId="5" fillId="0" borderId="0" xfId="0" applyFont="1" applyFill="1" applyBorder="1" applyAlignment="1">
      <alignment horizontal="center"/>
    </xf>
    <xf numFmtId="10" fontId="3" fillId="3" borderId="1" xfId="1" applyNumberFormat="1" applyFont="1" applyFill="1" applyBorder="1" applyAlignment="1">
      <alignment horizontal="center" vertical="center" wrapText="1" readingOrder="1"/>
    </xf>
    <xf numFmtId="164" fontId="3" fillId="3" borderId="1" xfId="0" applyNumberFormat="1" applyFont="1" applyFill="1" applyBorder="1" applyAlignment="1">
      <alignment horizontal="right" vertical="center" wrapText="1" readingOrder="1"/>
    </xf>
    <xf numFmtId="0" fontId="8" fillId="2" borderId="2" xfId="0" applyNumberFormat="1" applyFont="1" applyFill="1" applyBorder="1" applyAlignment="1">
      <alignment horizontal="center" vertical="center" wrapText="1" readingOrder="1"/>
    </xf>
    <xf numFmtId="0" fontId="8" fillId="2" borderId="3" xfId="0" applyNumberFormat="1" applyFont="1" applyFill="1" applyBorder="1" applyAlignment="1">
      <alignment horizontal="center" vertical="center" wrapText="1" readingOrder="1"/>
    </xf>
    <xf numFmtId="0" fontId="8" fillId="2" borderId="4" xfId="0" applyNumberFormat="1" applyFont="1" applyFill="1" applyBorder="1" applyAlignment="1">
      <alignment horizontal="center" vertical="center" wrapText="1" readingOrder="1"/>
    </xf>
    <xf numFmtId="0" fontId="3" fillId="3" borderId="2" xfId="0" applyNumberFormat="1" applyFont="1" applyFill="1" applyBorder="1" applyAlignment="1">
      <alignment horizontal="center" vertical="center" wrapText="1" readingOrder="1"/>
    </xf>
    <xf numFmtId="0" fontId="3" fillId="3" borderId="3" xfId="0" applyNumberFormat="1" applyFont="1" applyFill="1" applyBorder="1" applyAlignment="1">
      <alignment horizontal="center" vertical="center" wrapText="1" readingOrder="1"/>
    </xf>
    <xf numFmtId="0" fontId="3" fillId="3" borderId="4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6" fillId="0" borderId="5" xfId="0" applyNumberFormat="1" applyFont="1" applyFill="1" applyBorder="1" applyAlignment="1">
      <alignment horizontal="center" vertical="center" wrapText="1" readingOrder="1"/>
    </xf>
  </cellXfs>
  <cellStyles count="4">
    <cellStyle name="Millares 2" xfId="2"/>
    <cellStyle name="Normal" xfId="0" builtinId="0"/>
    <cellStyle name="Normal 2" xfId="3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381001</xdr:colOff>
      <xdr:row>0</xdr:row>
      <xdr:rowOff>181840</xdr:rowOff>
    </xdr:from>
    <xdr:to>
      <xdr:col>6</xdr:col>
      <xdr:colOff>2026227</xdr:colOff>
      <xdr:row>4</xdr:row>
      <xdr:rowOff>112567</xdr:rowOff>
    </xdr:to>
    <xdr:pic>
      <xdr:nvPicPr>
        <xdr:cNvPr id="3" name="Imagen 2" descr="D:\COLCIENCIAS\lfortiz\Institucionales\LUISA FERNANDA ORTIZ CUELLAR\2018\12. DICIEMBRE\logo_colciencias_png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4683" y="181840"/>
          <a:ext cx="3723408" cy="69272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S44"/>
  <sheetViews>
    <sheetView showGridLines="0" tabSelected="1" topLeftCell="A19" zoomScale="110" zoomScaleNormal="110" workbookViewId="0">
      <selection activeCell="A31" sqref="A31"/>
    </sheetView>
  </sheetViews>
  <sheetFormatPr baseColWidth="10" defaultRowHeight="15" x14ac:dyDescent="0.25"/>
  <cols>
    <col min="1" max="1" width="5.42578125" customWidth="1"/>
    <col min="2" max="2" width="6.140625" customWidth="1"/>
    <col min="3" max="4" width="5.42578125" customWidth="1"/>
    <col min="5" max="5" width="8.5703125" customWidth="1"/>
    <col min="6" max="6" width="5.5703125" customWidth="1"/>
    <col min="7" max="7" width="42.7109375" customWidth="1"/>
    <col min="8" max="16" width="18.28515625" customWidth="1"/>
    <col min="17" max="19" width="9" customWidth="1"/>
  </cols>
  <sheetData>
    <row r="1" spans="1:19" x14ac:dyDescent="0.25">
      <c r="A1" s="24" t="s">
        <v>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19" ht="15" customHeight="1" x14ac:dyDescent="0.25">
      <c r="A2" s="11"/>
      <c r="B2" s="11"/>
      <c r="C2" s="11"/>
      <c r="D2" s="11"/>
      <c r="E2" s="11"/>
      <c r="F2" s="13"/>
      <c r="G2" s="11"/>
      <c r="H2" s="15"/>
      <c r="I2" s="15"/>
      <c r="J2" s="15"/>
      <c r="K2" s="11"/>
      <c r="L2" s="11"/>
      <c r="M2" s="12"/>
      <c r="N2" s="11"/>
      <c r="O2" s="11"/>
      <c r="P2" s="11"/>
      <c r="Q2" s="11"/>
      <c r="R2" s="11"/>
    </row>
    <row r="3" spans="1:19" x14ac:dyDescent="0.25">
      <c r="A3" s="24" t="s">
        <v>34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19" ht="15" customHeight="1" x14ac:dyDescent="0.25">
      <c r="A4" s="25" t="s">
        <v>35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</row>
    <row r="5" spans="1:19" ht="15" customHeight="1" x14ac:dyDescent="0.25">
      <c r="A5" s="25" t="s">
        <v>10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</row>
    <row r="6" spans="1:19" ht="15" customHeight="1" x14ac:dyDescent="0.25">
      <c r="A6" s="26" t="s">
        <v>11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</row>
    <row r="7" spans="1:19" ht="24" x14ac:dyDescent="0.25">
      <c r="A7" s="1" t="s">
        <v>0</v>
      </c>
      <c r="B7" s="1" t="s">
        <v>1</v>
      </c>
      <c r="C7" s="1" t="s">
        <v>2</v>
      </c>
      <c r="D7" s="1" t="s">
        <v>3</v>
      </c>
      <c r="E7" s="1" t="s">
        <v>12</v>
      </c>
      <c r="F7" s="1" t="s">
        <v>15</v>
      </c>
      <c r="G7" s="1" t="s">
        <v>4</v>
      </c>
      <c r="H7" s="1" t="s">
        <v>21</v>
      </c>
      <c r="I7" s="1" t="s">
        <v>22</v>
      </c>
      <c r="J7" s="1" t="s">
        <v>23</v>
      </c>
      <c r="K7" s="1" t="s">
        <v>5</v>
      </c>
      <c r="L7" s="1" t="s">
        <v>13</v>
      </c>
      <c r="M7" s="1" t="s">
        <v>14</v>
      </c>
      <c r="N7" s="1" t="s">
        <v>6</v>
      </c>
      <c r="O7" s="1" t="s">
        <v>7</v>
      </c>
      <c r="P7" s="1" t="s">
        <v>8</v>
      </c>
      <c r="Q7" s="1" t="s">
        <v>33</v>
      </c>
      <c r="R7" s="1" t="s">
        <v>31</v>
      </c>
      <c r="S7" s="1" t="s">
        <v>32</v>
      </c>
    </row>
    <row r="8" spans="1:19" x14ac:dyDescent="0.25">
      <c r="A8" s="8" t="s">
        <v>36</v>
      </c>
      <c r="B8" s="8" t="s">
        <v>36</v>
      </c>
      <c r="C8" s="8" t="s">
        <v>36</v>
      </c>
      <c r="D8" s="8"/>
      <c r="E8" s="8">
        <v>10</v>
      </c>
      <c r="F8" s="8" t="s">
        <v>16</v>
      </c>
      <c r="G8" s="9" t="s">
        <v>39</v>
      </c>
      <c r="H8" s="5">
        <v>8109111191</v>
      </c>
      <c r="I8" s="5">
        <v>0</v>
      </c>
      <c r="J8" s="5">
        <v>0</v>
      </c>
      <c r="K8" s="5">
        <v>8109111191</v>
      </c>
      <c r="L8" s="5">
        <v>0</v>
      </c>
      <c r="M8" s="5">
        <v>8109111191</v>
      </c>
      <c r="N8" s="5">
        <v>488787874</v>
      </c>
      <c r="O8" s="5">
        <v>488787874</v>
      </c>
      <c r="P8" s="5">
        <v>488787874</v>
      </c>
      <c r="Q8" s="2">
        <f>N8/$K8</f>
        <v>6.0276380787883069E-2</v>
      </c>
      <c r="R8" s="2">
        <f>O8/$K8</f>
        <v>6.0276380787883069E-2</v>
      </c>
      <c r="S8" s="2">
        <f>P8/$K8</f>
        <v>6.0276380787883069E-2</v>
      </c>
    </row>
    <row r="9" spans="1:19" x14ac:dyDescent="0.25">
      <c r="A9" s="8" t="s">
        <v>36</v>
      </c>
      <c r="B9" s="8" t="s">
        <v>36</v>
      </c>
      <c r="C9" s="8" t="s">
        <v>37</v>
      </c>
      <c r="D9" s="8"/>
      <c r="E9" s="8">
        <v>10</v>
      </c>
      <c r="F9" s="8" t="s">
        <v>16</v>
      </c>
      <c r="G9" s="9" t="s">
        <v>40</v>
      </c>
      <c r="H9" s="5">
        <v>2824319000</v>
      </c>
      <c r="I9" s="5">
        <v>0</v>
      </c>
      <c r="J9" s="5">
        <v>0</v>
      </c>
      <c r="K9" s="5">
        <v>2824319000</v>
      </c>
      <c r="L9" s="5">
        <v>0</v>
      </c>
      <c r="M9" s="5">
        <v>2824319000</v>
      </c>
      <c r="N9" s="5">
        <v>555206</v>
      </c>
      <c r="O9" s="5">
        <v>555206</v>
      </c>
      <c r="P9" s="5">
        <v>555206</v>
      </c>
      <c r="Q9" s="2">
        <f t="shared" ref="Q9:Q10" si="0">N9/$K9</f>
        <v>1.9658048541967108E-4</v>
      </c>
      <c r="R9" s="2">
        <f t="shared" ref="R9:R10" si="1">O9/$K9</f>
        <v>1.9658048541967108E-4</v>
      </c>
      <c r="S9" s="2">
        <f t="shared" ref="S9:S10" si="2">P9/$K9</f>
        <v>1.9658048541967108E-4</v>
      </c>
    </row>
    <row r="10" spans="1:19" ht="22.5" x14ac:dyDescent="0.25">
      <c r="A10" s="8" t="s">
        <v>36</v>
      </c>
      <c r="B10" s="8" t="s">
        <v>36</v>
      </c>
      <c r="C10" s="8" t="s">
        <v>38</v>
      </c>
      <c r="D10" s="8"/>
      <c r="E10" s="8">
        <v>10</v>
      </c>
      <c r="F10" s="8" t="s">
        <v>16</v>
      </c>
      <c r="G10" s="9" t="s">
        <v>41</v>
      </c>
      <c r="H10" s="5">
        <v>1199970000</v>
      </c>
      <c r="I10" s="5">
        <v>0</v>
      </c>
      <c r="J10" s="5">
        <v>0</v>
      </c>
      <c r="K10" s="5">
        <v>1199970000</v>
      </c>
      <c r="L10" s="5">
        <v>0</v>
      </c>
      <c r="M10" s="5">
        <v>1185063912</v>
      </c>
      <c r="N10" s="5">
        <v>29802254</v>
      </c>
      <c r="O10" s="5">
        <v>29802254</v>
      </c>
      <c r="P10" s="5">
        <v>29802254</v>
      </c>
      <c r="Q10" s="2">
        <f t="shared" si="0"/>
        <v>2.4835832562480727E-2</v>
      </c>
      <c r="R10" s="2">
        <f t="shared" si="1"/>
        <v>2.4835832562480727E-2</v>
      </c>
      <c r="S10" s="2">
        <f t="shared" si="2"/>
        <v>2.4835832562480727E-2</v>
      </c>
    </row>
    <row r="11" spans="1:19" x14ac:dyDescent="0.25">
      <c r="A11" s="18" t="s">
        <v>18</v>
      </c>
      <c r="B11" s="19"/>
      <c r="C11" s="19"/>
      <c r="D11" s="19"/>
      <c r="E11" s="19"/>
      <c r="F11" s="19"/>
      <c r="G11" s="20"/>
      <c r="H11" s="3">
        <f>SUM(H8:H10)</f>
        <v>12133400191</v>
      </c>
      <c r="I11" s="3">
        <f>SUM(I8:I10)</f>
        <v>0</v>
      </c>
      <c r="J11" s="3">
        <f>SUM(J8:J10)</f>
        <v>0</v>
      </c>
      <c r="K11" s="3">
        <f>SUM(K8:K10)</f>
        <v>12133400191</v>
      </c>
      <c r="L11" s="3">
        <f>SUM(L8:L10)</f>
        <v>0</v>
      </c>
      <c r="M11" s="3">
        <f>SUM(M8:M10)</f>
        <v>12118494103</v>
      </c>
      <c r="N11" s="3">
        <f>SUM(N8:N10)</f>
        <v>519145334</v>
      </c>
      <c r="O11" s="3">
        <f>SUM(O8:O10)</f>
        <v>519145334</v>
      </c>
      <c r="P11" s="3">
        <f>SUM(P8:P10)</f>
        <v>519145334</v>
      </c>
      <c r="Q11" s="4">
        <f>N11/(K11-L11)</f>
        <v>4.2786467587632875E-2</v>
      </c>
      <c r="R11" s="4">
        <f>O11/($K11-L11)</f>
        <v>4.2786467587632875E-2</v>
      </c>
      <c r="S11" s="4">
        <f>P11/($K11-L11)</f>
        <v>4.2786467587632875E-2</v>
      </c>
    </row>
    <row r="12" spans="1:19" x14ac:dyDescent="0.25">
      <c r="A12" s="7" t="s">
        <v>37</v>
      </c>
      <c r="B12" s="7" t="s">
        <v>37</v>
      </c>
      <c r="C12" s="7"/>
      <c r="D12" s="7"/>
      <c r="E12" s="7">
        <v>10</v>
      </c>
      <c r="F12" s="7" t="s">
        <v>16</v>
      </c>
      <c r="G12" s="6" t="s">
        <v>42</v>
      </c>
      <c r="H12" s="5">
        <v>9923997065</v>
      </c>
      <c r="I12" s="5">
        <v>0</v>
      </c>
      <c r="J12" s="5">
        <v>0</v>
      </c>
      <c r="K12" s="5">
        <v>9923997065</v>
      </c>
      <c r="L12" s="5">
        <v>0</v>
      </c>
      <c r="M12" s="5">
        <v>4578810704.4099998</v>
      </c>
      <c r="N12" s="5">
        <v>3647009929.4400001</v>
      </c>
      <c r="O12" s="5">
        <v>63890962.030000001</v>
      </c>
      <c r="P12" s="5">
        <v>63622262.030000001</v>
      </c>
      <c r="Q12" s="2">
        <f>N12/$K12</f>
        <v>0.36749405562626497</v>
      </c>
      <c r="R12" s="2">
        <f t="shared" ref="R9:R36" si="3">O12/$K12</f>
        <v>6.4380270985096265E-3</v>
      </c>
      <c r="S12" s="2">
        <f t="shared" ref="S9:S36" si="4">P12/$K12</f>
        <v>6.4109513146052106E-3</v>
      </c>
    </row>
    <row r="13" spans="1:19" x14ac:dyDescent="0.25">
      <c r="A13" s="18" t="s">
        <v>43</v>
      </c>
      <c r="B13" s="19"/>
      <c r="C13" s="19"/>
      <c r="D13" s="19"/>
      <c r="E13" s="19"/>
      <c r="F13" s="19"/>
      <c r="G13" s="20"/>
      <c r="H13" s="3">
        <f>SUM(H12:H12)</f>
        <v>9923997065</v>
      </c>
      <c r="I13" s="3">
        <f>SUM(I12:I12)</f>
        <v>0</v>
      </c>
      <c r="J13" s="3">
        <f>SUM(J12:J12)</f>
        <v>0</v>
      </c>
      <c r="K13" s="3">
        <f>SUM(K12:K12)</f>
        <v>9923997065</v>
      </c>
      <c r="L13" s="3">
        <f>SUM(L12:L12)</f>
        <v>0</v>
      </c>
      <c r="M13" s="3">
        <f>SUM(M12:M12)</f>
        <v>4578810704.4099998</v>
      </c>
      <c r="N13" s="3">
        <f>SUM(N12:N12)</f>
        <v>3647009929.4400001</v>
      </c>
      <c r="O13" s="3">
        <f>SUM(O12:O12)</f>
        <v>63890962.030000001</v>
      </c>
      <c r="P13" s="3">
        <f>SUM(P12:P12)</f>
        <v>63622262.030000001</v>
      </c>
      <c r="Q13" s="4">
        <f>N13/K13</f>
        <v>0.36749405562626497</v>
      </c>
      <c r="R13" s="4">
        <f>O13/$K13</f>
        <v>6.4380270985096265E-3</v>
      </c>
      <c r="S13" s="4">
        <f>P13/$K13</f>
        <v>6.4109513146052106E-3</v>
      </c>
    </row>
    <row r="14" spans="1:19" ht="22.5" x14ac:dyDescent="0.25">
      <c r="A14" s="7" t="s">
        <v>38</v>
      </c>
      <c r="B14" s="7" t="s">
        <v>45</v>
      </c>
      <c r="C14" s="7" t="s">
        <v>37</v>
      </c>
      <c r="D14" s="7" t="s">
        <v>46</v>
      </c>
      <c r="E14" s="7" t="s">
        <v>50</v>
      </c>
      <c r="F14" s="7" t="s">
        <v>16</v>
      </c>
      <c r="G14" s="6" t="s">
        <v>53</v>
      </c>
      <c r="H14" s="5">
        <v>30000000</v>
      </c>
      <c r="I14" s="5">
        <v>0</v>
      </c>
      <c r="J14" s="5">
        <v>0</v>
      </c>
      <c r="K14" s="5">
        <v>30000000</v>
      </c>
      <c r="L14" s="5">
        <v>0</v>
      </c>
      <c r="M14" s="5">
        <v>30000000</v>
      </c>
      <c r="N14" s="5">
        <v>6841109</v>
      </c>
      <c r="O14" s="5">
        <v>6841109</v>
      </c>
      <c r="P14" s="5">
        <v>6841109</v>
      </c>
      <c r="Q14" s="2">
        <f>N14/$K14</f>
        <v>0.22803696666666667</v>
      </c>
      <c r="R14" s="2">
        <f t="shared" si="3"/>
        <v>0.22803696666666667</v>
      </c>
      <c r="S14" s="2">
        <f t="shared" si="4"/>
        <v>0.22803696666666667</v>
      </c>
    </row>
    <row r="15" spans="1:19" ht="22.5" x14ac:dyDescent="0.25">
      <c r="A15" s="7" t="s">
        <v>38</v>
      </c>
      <c r="B15" s="7" t="s">
        <v>47</v>
      </c>
      <c r="C15" s="7" t="s">
        <v>36</v>
      </c>
      <c r="D15" s="7" t="s">
        <v>48</v>
      </c>
      <c r="E15" s="7" t="s">
        <v>50</v>
      </c>
      <c r="F15" s="7" t="s">
        <v>16</v>
      </c>
      <c r="G15" s="6" t="s">
        <v>54</v>
      </c>
      <c r="H15" s="5">
        <v>64890000</v>
      </c>
      <c r="I15" s="5">
        <v>0</v>
      </c>
      <c r="J15" s="5">
        <v>0</v>
      </c>
      <c r="K15" s="5">
        <v>64890000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2">
        <f t="shared" ref="Q15:Q16" si="5">N15/$K15</f>
        <v>0</v>
      </c>
      <c r="R15" s="2">
        <f t="shared" si="3"/>
        <v>0</v>
      </c>
      <c r="S15" s="2">
        <f t="shared" si="4"/>
        <v>0</v>
      </c>
    </row>
    <row r="16" spans="1:19" ht="22.5" x14ac:dyDescent="0.25">
      <c r="A16" s="7" t="s">
        <v>38</v>
      </c>
      <c r="B16" s="7" t="s">
        <v>47</v>
      </c>
      <c r="C16" s="7" t="s">
        <v>36</v>
      </c>
      <c r="D16" s="7" t="s">
        <v>49</v>
      </c>
      <c r="E16" s="7" t="s">
        <v>50</v>
      </c>
      <c r="F16" s="7" t="s">
        <v>16</v>
      </c>
      <c r="G16" s="6" t="s">
        <v>55</v>
      </c>
      <c r="H16" s="5">
        <v>72100000</v>
      </c>
      <c r="I16" s="5">
        <v>0</v>
      </c>
      <c r="J16" s="5">
        <v>0</v>
      </c>
      <c r="K16" s="5">
        <v>72100000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2">
        <f t="shared" si="5"/>
        <v>0</v>
      </c>
      <c r="R16" s="2">
        <f t="shared" si="3"/>
        <v>0</v>
      </c>
      <c r="S16" s="2">
        <f t="shared" si="4"/>
        <v>0</v>
      </c>
    </row>
    <row r="17" spans="1:19" x14ac:dyDescent="0.25">
      <c r="A17" s="7" t="s">
        <v>38</v>
      </c>
      <c r="B17" s="7" t="s">
        <v>50</v>
      </c>
      <c r="C17" s="7" t="s">
        <v>36</v>
      </c>
      <c r="D17" s="7" t="s">
        <v>51</v>
      </c>
      <c r="E17" s="7" t="s">
        <v>52</v>
      </c>
      <c r="F17" s="7" t="s">
        <v>16</v>
      </c>
      <c r="G17" s="6" t="s">
        <v>56</v>
      </c>
      <c r="H17" s="5">
        <v>213210000</v>
      </c>
      <c r="I17" s="5">
        <v>0</v>
      </c>
      <c r="J17" s="5">
        <v>0</v>
      </c>
      <c r="K17" s="5">
        <v>213210000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2">
        <f t="shared" ref="Q17" si="6">N17/$K17</f>
        <v>0</v>
      </c>
      <c r="R17" s="2">
        <f t="shared" ref="R17" si="7">O17/$K17</f>
        <v>0</v>
      </c>
      <c r="S17" s="2">
        <f t="shared" ref="S17" si="8">P17/$K17</f>
        <v>0</v>
      </c>
    </row>
    <row r="18" spans="1:19" x14ac:dyDescent="0.25">
      <c r="A18" s="18" t="s">
        <v>44</v>
      </c>
      <c r="B18" s="19"/>
      <c r="C18" s="19"/>
      <c r="D18" s="19"/>
      <c r="E18" s="19"/>
      <c r="F18" s="19"/>
      <c r="G18" s="20"/>
      <c r="H18" s="3">
        <f>SUM(H14:H17)</f>
        <v>380200000</v>
      </c>
      <c r="I18" s="3">
        <f>SUM(I14:I17)</f>
        <v>0</v>
      </c>
      <c r="J18" s="3">
        <f>SUM(J14:J17)</f>
        <v>0</v>
      </c>
      <c r="K18" s="3">
        <f>SUM(K14:K17)</f>
        <v>380200000</v>
      </c>
      <c r="L18" s="3">
        <f>SUM(L14:L17)</f>
        <v>0</v>
      </c>
      <c r="M18" s="3">
        <f>SUM(M14:M17)</f>
        <v>30000000</v>
      </c>
      <c r="N18" s="3">
        <f>SUM(N14:N17)</f>
        <v>6841109</v>
      </c>
      <c r="O18" s="3">
        <f>SUM(O14:O17)</f>
        <v>6841109</v>
      </c>
      <c r="P18" s="3">
        <f>SUM(P14:P17)</f>
        <v>6841109</v>
      </c>
      <c r="Q18" s="4">
        <f>N18/(K18-L18)</f>
        <v>1.7993448185165701E-2</v>
      </c>
      <c r="R18" s="4">
        <f>O18/($K18-L18)</f>
        <v>1.7993448185165701E-2</v>
      </c>
      <c r="S18" s="4">
        <f>P18/($K18-L18)</f>
        <v>1.7993448185165701E-2</v>
      </c>
    </row>
    <row r="19" spans="1:19" x14ac:dyDescent="0.25">
      <c r="A19" s="7" t="s">
        <v>57</v>
      </c>
      <c r="B19" s="7" t="s">
        <v>36</v>
      </c>
      <c r="C19" s="7"/>
      <c r="D19" s="7"/>
      <c r="E19" s="8" t="s">
        <v>50</v>
      </c>
      <c r="F19" s="8" t="s">
        <v>16</v>
      </c>
      <c r="G19" s="9" t="s">
        <v>58</v>
      </c>
      <c r="H19" s="10">
        <v>152529300</v>
      </c>
      <c r="I19" s="10">
        <v>0</v>
      </c>
      <c r="J19" s="10">
        <v>0</v>
      </c>
      <c r="K19" s="10">
        <v>152529300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2">
        <f t="shared" ref="Q19:Q21" si="9">N19/$K19</f>
        <v>0</v>
      </c>
      <c r="R19" s="2">
        <f t="shared" ref="R19:R21" si="10">O19/$K19</f>
        <v>0</v>
      </c>
      <c r="S19" s="2">
        <f t="shared" ref="S19:S21" si="11">P19/$K19</f>
        <v>0</v>
      </c>
    </row>
    <row r="20" spans="1:19" x14ac:dyDescent="0.25">
      <c r="A20" s="7" t="s">
        <v>57</v>
      </c>
      <c r="B20" s="7" t="s">
        <v>38</v>
      </c>
      <c r="C20" s="7"/>
      <c r="D20" s="7"/>
      <c r="E20" s="8" t="s">
        <v>50</v>
      </c>
      <c r="F20" s="8" t="s">
        <v>16</v>
      </c>
      <c r="G20" s="9" t="s">
        <v>59</v>
      </c>
      <c r="H20" s="10">
        <v>572000</v>
      </c>
      <c r="I20" s="10">
        <v>0</v>
      </c>
      <c r="J20" s="10">
        <v>0</v>
      </c>
      <c r="K20" s="10">
        <v>572000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2">
        <f t="shared" si="9"/>
        <v>0</v>
      </c>
      <c r="R20" s="2">
        <f t="shared" si="10"/>
        <v>0</v>
      </c>
      <c r="S20" s="2">
        <f t="shared" si="11"/>
        <v>0</v>
      </c>
    </row>
    <row r="21" spans="1:19" x14ac:dyDescent="0.25">
      <c r="A21" s="7" t="s">
        <v>57</v>
      </c>
      <c r="B21" s="7" t="s">
        <v>45</v>
      </c>
      <c r="C21" s="7" t="s">
        <v>36</v>
      </c>
      <c r="D21" s="7"/>
      <c r="E21" s="8" t="s">
        <v>52</v>
      </c>
      <c r="F21" s="8" t="s">
        <v>17</v>
      </c>
      <c r="G21" s="9" t="s">
        <v>60</v>
      </c>
      <c r="H21" s="10">
        <v>590190000</v>
      </c>
      <c r="I21" s="10">
        <v>0</v>
      </c>
      <c r="J21" s="10">
        <v>0</v>
      </c>
      <c r="K21" s="10">
        <v>590190000</v>
      </c>
      <c r="L21" s="5">
        <v>0</v>
      </c>
      <c r="M21" s="5">
        <v>0</v>
      </c>
      <c r="N21" s="5">
        <v>0</v>
      </c>
      <c r="O21" s="5">
        <v>0</v>
      </c>
      <c r="P21" s="5">
        <v>0</v>
      </c>
      <c r="Q21" s="2">
        <f t="shared" si="9"/>
        <v>0</v>
      </c>
      <c r="R21" s="2">
        <f t="shared" si="10"/>
        <v>0</v>
      </c>
      <c r="S21" s="2">
        <f t="shared" si="11"/>
        <v>0</v>
      </c>
    </row>
    <row r="22" spans="1:19" x14ac:dyDescent="0.25">
      <c r="A22" s="18" t="s">
        <v>61</v>
      </c>
      <c r="B22" s="19"/>
      <c r="C22" s="19"/>
      <c r="D22" s="19"/>
      <c r="E22" s="19"/>
      <c r="F22" s="19"/>
      <c r="G22" s="20"/>
      <c r="H22" s="3">
        <f>SUM(H19:H21)</f>
        <v>743291300</v>
      </c>
      <c r="I22" s="3">
        <f t="shared" ref="I22:P22" si="12">SUM(I19:I21)</f>
        <v>0</v>
      </c>
      <c r="J22" s="3">
        <f t="shared" si="12"/>
        <v>0</v>
      </c>
      <c r="K22" s="3">
        <f t="shared" si="12"/>
        <v>743291300</v>
      </c>
      <c r="L22" s="3">
        <f t="shared" si="12"/>
        <v>0</v>
      </c>
      <c r="M22" s="3">
        <f t="shared" si="12"/>
        <v>0</v>
      </c>
      <c r="N22" s="3">
        <f t="shared" si="12"/>
        <v>0</v>
      </c>
      <c r="O22" s="3">
        <f t="shared" si="12"/>
        <v>0</v>
      </c>
      <c r="P22" s="3">
        <f t="shared" si="12"/>
        <v>0</v>
      </c>
      <c r="Q22" s="4">
        <f>N22/(K22-L22)</f>
        <v>0</v>
      </c>
      <c r="R22" s="4">
        <f>O22/($K22-L22)</f>
        <v>0</v>
      </c>
      <c r="S22" s="4">
        <f>P22/($K22-L22)</f>
        <v>0</v>
      </c>
    </row>
    <row r="23" spans="1:19" ht="33.75" x14ac:dyDescent="0.25">
      <c r="A23" s="7" t="s">
        <v>62</v>
      </c>
      <c r="B23" s="7" t="s">
        <v>63</v>
      </c>
      <c r="C23" s="7" t="s">
        <v>64</v>
      </c>
      <c r="D23" s="7"/>
      <c r="E23" s="8" t="s">
        <v>50</v>
      </c>
      <c r="F23" s="8" t="s">
        <v>16</v>
      </c>
      <c r="G23" s="9" t="s">
        <v>71</v>
      </c>
      <c r="H23" s="10">
        <v>2000000000</v>
      </c>
      <c r="I23" s="10">
        <v>0</v>
      </c>
      <c r="J23" s="10">
        <v>0</v>
      </c>
      <c r="K23" s="10">
        <v>2000000000</v>
      </c>
      <c r="L23" s="5">
        <v>2000000000</v>
      </c>
      <c r="M23" s="5">
        <v>0</v>
      </c>
      <c r="N23" s="5">
        <v>0</v>
      </c>
      <c r="O23" s="5">
        <v>0</v>
      </c>
      <c r="P23" s="5">
        <v>0</v>
      </c>
      <c r="Q23" s="2">
        <f>N23/$K23</f>
        <v>0</v>
      </c>
      <c r="R23" s="2">
        <f>O23/$K23</f>
        <v>0</v>
      </c>
      <c r="S23" s="2">
        <f>P23/$K23</f>
        <v>0</v>
      </c>
    </row>
    <row r="24" spans="1:19" ht="33.75" x14ac:dyDescent="0.25">
      <c r="A24" s="7" t="s">
        <v>62</v>
      </c>
      <c r="B24" s="7" t="s">
        <v>63</v>
      </c>
      <c r="C24" s="7" t="s">
        <v>64</v>
      </c>
      <c r="D24" s="7"/>
      <c r="E24" s="7" t="s">
        <v>52</v>
      </c>
      <c r="F24" s="7" t="s">
        <v>16</v>
      </c>
      <c r="G24" s="6" t="s">
        <v>71</v>
      </c>
      <c r="H24" s="5">
        <v>2663000000</v>
      </c>
      <c r="I24" s="5">
        <v>0</v>
      </c>
      <c r="J24" s="5">
        <v>0</v>
      </c>
      <c r="K24" s="5">
        <v>2663000000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2">
        <f>N24/($K24-L24)</f>
        <v>0</v>
      </c>
      <c r="R24" s="2">
        <f>O24/($K24-L24)</f>
        <v>0</v>
      </c>
      <c r="S24" s="2">
        <f>P24/($K24-L24)</f>
        <v>0</v>
      </c>
    </row>
    <row r="25" spans="1:19" ht="22.5" x14ac:dyDescent="0.25">
      <c r="A25" s="7" t="s">
        <v>62</v>
      </c>
      <c r="B25" s="7" t="s">
        <v>63</v>
      </c>
      <c r="C25" s="7" t="s">
        <v>65</v>
      </c>
      <c r="D25" s="7"/>
      <c r="E25" s="7" t="s">
        <v>50</v>
      </c>
      <c r="F25" s="7" t="s">
        <v>16</v>
      </c>
      <c r="G25" s="6" t="s">
        <v>24</v>
      </c>
      <c r="H25" s="5">
        <v>5600000000</v>
      </c>
      <c r="I25" s="5">
        <v>0</v>
      </c>
      <c r="J25" s="5">
        <v>0</v>
      </c>
      <c r="K25" s="5">
        <v>5600000000</v>
      </c>
      <c r="L25" s="5">
        <v>5600000000</v>
      </c>
      <c r="M25" s="5">
        <v>0</v>
      </c>
      <c r="N25" s="5">
        <v>0</v>
      </c>
      <c r="O25" s="5">
        <v>0</v>
      </c>
      <c r="P25" s="5">
        <v>0</v>
      </c>
      <c r="Q25" s="2">
        <v>0</v>
      </c>
      <c r="R25" s="2">
        <v>0</v>
      </c>
      <c r="S25" s="2">
        <v>0</v>
      </c>
    </row>
    <row r="26" spans="1:19" ht="22.5" x14ac:dyDescent="0.25">
      <c r="A26" s="7" t="s">
        <v>62</v>
      </c>
      <c r="B26" s="7" t="s">
        <v>63</v>
      </c>
      <c r="C26" s="7" t="s">
        <v>65</v>
      </c>
      <c r="D26" s="7"/>
      <c r="E26" s="7" t="s">
        <v>52</v>
      </c>
      <c r="F26" s="7" t="s">
        <v>16</v>
      </c>
      <c r="G26" s="6" t="s">
        <v>24</v>
      </c>
      <c r="H26" s="5">
        <v>5300000000</v>
      </c>
      <c r="I26" s="5">
        <v>0</v>
      </c>
      <c r="J26" s="5">
        <v>0</v>
      </c>
      <c r="K26" s="5">
        <v>5300000000</v>
      </c>
      <c r="L26" s="5">
        <v>0</v>
      </c>
      <c r="M26" s="5">
        <v>4073958423</v>
      </c>
      <c r="N26" s="5">
        <v>3905465096</v>
      </c>
      <c r="O26" s="5">
        <v>29736091.25</v>
      </c>
      <c r="P26" s="5">
        <v>29736091.25</v>
      </c>
      <c r="Q26" s="2">
        <f t="shared" ref="Q25:Q36" si="13">N26/($K26-L26)</f>
        <v>0.73688020679245281</v>
      </c>
      <c r="R26" s="2">
        <f t="shared" ref="R25:R36" si="14">O26/($K26-L26)</f>
        <v>5.6105832547169807E-3</v>
      </c>
      <c r="S26" s="2">
        <f t="shared" ref="S25:S36" si="15">P26/($K26-L26)</f>
        <v>5.6105832547169807E-3</v>
      </c>
    </row>
    <row r="27" spans="1:19" ht="45" x14ac:dyDescent="0.25">
      <c r="A27" s="7" t="s">
        <v>62</v>
      </c>
      <c r="B27" s="7" t="s">
        <v>63</v>
      </c>
      <c r="C27" s="7" t="s">
        <v>66</v>
      </c>
      <c r="D27" s="7"/>
      <c r="E27" s="7" t="s">
        <v>50</v>
      </c>
      <c r="F27" s="7" t="s">
        <v>16</v>
      </c>
      <c r="G27" s="6" t="s">
        <v>25</v>
      </c>
      <c r="H27" s="5">
        <v>1000000000</v>
      </c>
      <c r="I27" s="5">
        <v>0</v>
      </c>
      <c r="J27" s="5">
        <v>0</v>
      </c>
      <c r="K27" s="5">
        <v>1000000000</v>
      </c>
      <c r="L27" s="5">
        <v>1000000000</v>
      </c>
      <c r="M27" s="5">
        <v>0</v>
      </c>
      <c r="N27" s="5">
        <v>0</v>
      </c>
      <c r="O27" s="5">
        <v>0</v>
      </c>
      <c r="P27" s="5">
        <v>0</v>
      </c>
      <c r="Q27" s="2">
        <v>0</v>
      </c>
      <c r="R27" s="2">
        <v>0</v>
      </c>
      <c r="S27" s="2">
        <v>0</v>
      </c>
    </row>
    <row r="28" spans="1:19" ht="45" x14ac:dyDescent="0.25">
      <c r="A28" s="7" t="s">
        <v>62</v>
      </c>
      <c r="B28" s="7" t="s">
        <v>63</v>
      </c>
      <c r="C28" s="7" t="s">
        <v>66</v>
      </c>
      <c r="D28" s="7"/>
      <c r="E28" s="7" t="s">
        <v>52</v>
      </c>
      <c r="F28" s="7" t="s">
        <v>16</v>
      </c>
      <c r="G28" s="6" t="s">
        <v>25</v>
      </c>
      <c r="H28" s="5">
        <v>943000000</v>
      </c>
      <c r="I28" s="5">
        <v>0</v>
      </c>
      <c r="J28" s="5">
        <v>0</v>
      </c>
      <c r="K28" s="5">
        <v>943000000</v>
      </c>
      <c r="L28" s="5">
        <v>0</v>
      </c>
      <c r="M28" s="5">
        <v>0</v>
      </c>
      <c r="N28" s="5">
        <v>0</v>
      </c>
      <c r="O28" s="5">
        <v>0</v>
      </c>
      <c r="P28" s="5">
        <v>0</v>
      </c>
      <c r="Q28" s="2">
        <f t="shared" si="13"/>
        <v>0</v>
      </c>
      <c r="R28" s="2">
        <f t="shared" si="14"/>
        <v>0</v>
      </c>
      <c r="S28" s="2">
        <f t="shared" si="15"/>
        <v>0</v>
      </c>
    </row>
    <row r="29" spans="1:19" ht="33.75" x14ac:dyDescent="0.25">
      <c r="A29" s="7" t="s">
        <v>67</v>
      </c>
      <c r="B29" s="7" t="s">
        <v>63</v>
      </c>
      <c r="C29" s="7" t="s">
        <v>64</v>
      </c>
      <c r="D29" s="7"/>
      <c r="E29" s="7" t="s">
        <v>72</v>
      </c>
      <c r="F29" s="7" t="s">
        <v>17</v>
      </c>
      <c r="G29" s="6" t="s">
        <v>26</v>
      </c>
      <c r="H29" s="5">
        <v>50000000000</v>
      </c>
      <c r="I29" s="5">
        <v>0</v>
      </c>
      <c r="J29" s="5">
        <v>0</v>
      </c>
      <c r="K29" s="5">
        <v>50000000000</v>
      </c>
      <c r="L29" s="5">
        <v>0</v>
      </c>
      <c r="M29" s="5">
        <v>0</v>
      </c>
      <c r="N29" s="5">
        <v>0</v>
      </c>
      <c r="O29" s="5">
        <v>0</v>
      </c>
      <c r="P29" s="5">
        <v>0</v>
      </c>
      <c r="Q29" s="2">
        <f t="shared" si="13"/>
        <v>0</v>
      </c>
      <c r="R29" s="2">
        <f t="shared" si="14"/>
        <v>0</v>
      </c>
      <c r="S29" s="2">
        <f t="shared" si="15"/>
        <v>0</v>
      </c>
    </row>
    <row r="30" spans="1:19" ht="22.5" x14ac:dyDescent="0.25">
      <c r="A30" s="7" t="s">
        <v>67</v>
      </c>
      <c r="B30" s="7" t="s">
        <v>63</v>
      </c>
      <c r="C30" s="7" t="s">
        <v>65</v>
      </c>
      <c r="D30" s="7"/>
      <c r="E30" s="7" t="s">
        <v>50</v>
      </c>
      <c r="F30" s="7" t="s">
        <v>16</v>
      </c>
      <c r="G30" s="6" t="s">
        <v>27</v>
      </c>
      <c r="H30" s="5">
        <v>53560000000</v>
      </c>
      <c r="I30" s="5">
        <v>0</v>
      </c>
      <c r="J30" s="5">
        <v>0</v>
      </c>
      <c r="K30" s="5">
        <v>53560000000</v>
      </c>
      <c r="L30" s="5">
        <v>53560000000</v>
      </c>
      <c r="M30" s="5">
        <v>0</v>
      </c>
      <c r="N30" s="5">
        <v>0</v>
      </c>
      <c r="O30" s="5">
        <v>0</v>
      </c>
      <c r="P30" s="5">
        <v>0</v>
      </c>
      <c r="Q30" s="2">
        <v>0</v>
      </c>
      <c r="R30" s="2">
        <v>0</v>
      </c>
      <c r="S30" s="2">
        <v>0</v>
      </c>
    </row>
    <row r="31" spans="1:19" ht="22.5" x14ac:dyDescent="0.25">
      <c r="A31" s="7" t="s">
        <v>67</v>
      </c>
      <c r="B31" s="7" t="s">
        <v>63</v>
      </c>
      <c r="C31" s="7" t="s">
        <v>65</v>
      </c>
      <c r="D31" s="7"/>
      <c r="E31" s="7" t="s">
        <v>52</v>
      </c>
      <c r="F31" s="7" t="s">
        <v>16</v>
      </c>
      <c r="G31" s="6" t="s">
        <v>27</v>
      </c>
      <c r="H31" s="5">
        <v>121940095320</v>
      </c>
      <c r="I31" s="5">
        <v>0</v>
      </c>
      <c r="J31" s="5">
        <v>0</v>
      </c>
      <c r="K31" s="5">
        <v>121940095320</v>
      </c>
      <c r="L31" s="5">
        <v>0</v>
      </c>
      <c r="M31" s="5">
        <v>72740095320</v>
      </c>
      <c r="N31" s="5">
        <v>72740095320</v>
      </c>
      <c r="O31" s="5">
        <v>0</v>
      </c>
      <c r="P31" s="5">
        <v>0</v>
      </c>
      <c r="Q31" s="2">
        <f t="shared" si="13"/>
        <v>0.59652319550113997</v>
      </c>
      <c r="R31" s="2">
        <f t="shared" si="14"/>
        <v>0</v>
      </c>
      <c r="S31" s="2">
        <f t="shared" si="15"/>
        <v>0</v>
      </c>
    </row>
    <row r="32" spans="1:19" ht="33.75" x14ac:dyDescent="0.25">
      <c r="A32" s="7" t="s">
        <v>67</v>
      </c>
      <c r="B32" s="7" t="s">
        <v>63</v>
      </c>
      <c r="C32" s="7" t="s">
        <v>66</v>
      </c>
      <c r="D32" s="7"/>
      <c r="E32" s="7" t="s">
        <v>50</v>
      </c>
      <c r="F32" s="7" t="s">
        <v>16</v>
      </c>
      <c r="G32" s="6" t="s">
        <v>28</v>
      </c>
      <c r="H32" s="5">
        <v>36100000000</v>
      </c>
      <c r="I32" s="5">
        <v>0</v>
      </c>
      <c r="J32" s="5">
        <v>0</v>
      </c>
      <c r="K32" s="5">
        <v>36100000000</v>
      </c>
      <c r="L32" s="5">
        <v>36100000000</v>
      </c>
      <c r="M32" s="5">
        <v>0</v>
      </c>
      <c r="N32" s="5">
        <v>0</v>
      </c>
      <c r="O32" s="5">
        <v>0</v>
      </c>
      <c r="P32" s="5">
        <v>0</v>
      </c>
      <c r="Q32" s="2">
        <v>0</v>
      </c>
      <c r="R32" s="2">
        <v>0</v>
      </c>
      <c r="S32" s="2">
        <v>0</v>
      </c>
    </row>
    <row r="33" spans="1:19" ht="33.75" x14ac:dyDescent="0.25">
      <c r="A33" s="7" t="s">
        <v>67</v>
      </c>
      <c r="B33" s="7" t="s">
        <v>63</v>
      </c>
      <c r="C33" s="7" t="s">
        <v>66</v>
      </c>
      <c r="D33" s="7"/>
      <c r="E33" s="7" t="s">
        <v>52</v>
      </c>
      <c r="F33" s="7" t="s">
        <v>16</v>
      </c>
      <c r="G33" s="6" t="s">
        <v>28</v>
      </c>
      <c r="H33" s="5">
        <v>21894000000</v>
      </c>
      <c r="I33" s="5">
        <v>0</v>
      </c>
      <c r="J33" s="5">
        <v>0</v>
      </c>
      <c r="K33" s="5">
        <v>21894000000</v>
      </c>
      <c r="L33" s="5">
        <v>0</v>
      </c>
      <c r="M33" s="5">
        <v>0</v>
      </c>
      <c r="N33" s="5">
        <v>0</v>
      </c>
      <c r="O33" s="5">
        <v>0</v>
      </c>
      <c r="P33" s="5">
        <v>0</v>
      </c>
      <c r="Q33" s="2">
        <f t="shared" si="13"/>
        <v>0</v>
      </c>
      <c r="R33" s="2">
        <f t="shared" si="14"/>
        <v>0</v>
      </c>
      <c r="S33" s="2">
        <f t="shared" si="15"/>
        <v>0</v>
      </c>
    </row>
    <row r="34" spans="1:19" ht="35.25" customHeight="1" x14ac:dyDescent="0.25">
      <c r="A34" s="7" t="s">
        <v>68</v>
      </c>
      <c r="B34" s="7" t="s">
        <v>63</v>
      </c>
      <c r="C34" s="7" t="s">
        <v>69</v>
      </c>
      <c r="D34" s="7"/>
      <c r="E34" s="7" t="s">
        <v>50</v>
      </c>
      <c r="F34" s="7" t="s">
        <v>16</v>
      </c>
      <c r="G34" s="6" t="s">
        <v>73</v>
      </c>
      <c r="H34" s="5">
        <v>16500000000</v>
      </c>
      <c r="I34" s="5">
        <v>0</v>
      </c>
      <c r="J34" s="5">
        <v>0</v>
      </c>
      <c r="K34" s="5">
        <v>16500000000</v>
      </c>
      <c r="L34" s="5">
        <v>16500000000</v>
      </c>
      <c r="M34" s="5">
        <v>0</v>
      </c>
      <c r="N34" s="5">
        <v>0</v>
      </c>
      <c r="O34" s="5">
        <v>0</v>
      </c>
      <c r="P34" s="5">
        <v>0</v>
      </c>
      <c r="Q34" s="2">
        <v>0</v>
      </c>
      <c r="R34" s="2">
        <v>0</v>
      </c>
      <c r="S34" s="2">
        <v>0</v>
      </c>
    </row>
    <row r="35" spans="1:19" ht="33.75" x14ac:dyDescent="0.25">
      <c r="A35" s="7" t="s">
        <v>70</v>
      </c>
      <c r="B35" s="7" t="s">
        <v>63</v>
      </c>
      <c r="C35" s="7" t="s">
        <v>69</v>
      </c>
      <c r="D35" s="7"/>
      <c r="E35" s="7" t="s">
        <v>50</v>
      </c>
      <c r="F35" s="7" t="s">
        <v>16</v>
      </c>
      <c r="G35" s="6" t="s">
        <v>29</v>
      </c>
      <c r="H35" s="5">
        <v>11000000000</v>
      </c>
      <c r="I35" s="5">
        <v>0</v>
      </c>
      <c r="J35" s="5">
        <v>0</v>
      </c>
      <c r="K35" s="5">
        <v>11000000000</v>
      </c>
      <c r="L35" s="5">
        <v>11000000000</v>
      </c>
      <c r="M35" s="5">
        <v>0</v>
      </c>
      <c r="N35" s="5">
        <v>0</v>
      </c>
      <c r="O35" s="5">
        <v>0</v>
      </c>
      <c r="P35" s="5">
        <v>0</v>
      </c>
      <c r="Q35" s="2">
        <v>0</v>
      </c>
      <c r="R35" s="2">
        <v>0</v>
      </c>
      <c r="S35" s="2">
        <v>0</v>
      </c>
    </row>
    <row r="36" spans="1:19" ht="26.25" customHeight="1" x14ac:dyDescent="0.25">
      <c r="A36" s="7" t="s">
        <v>70</v>
      </c>
      <c r="B36" s="7" t="s">
        <v>63</v>
      </c>
      <c r="C36" s="7" t="s">
        <v>64</v>
      </c>
      <c r="D36" s="7"/>
      <c r="E36" s="7" t="s">
        <v>50</v>
      </c>
      <c r="F36" s="7" t="s">
        <v>16</v>
      </c>
      <c r="G36" s="6" t="s">
        <v>30</v>
      </c>
      <c r="H36" s="5">
        <v>5000000000</v>
      </c>
      <c r="I36" s="5">
        <v>0</v>
      </c>
      <c r="J36" s="5">
        <v>0</v>
      </c>
      <c r="K36" s="5">
        <v>5000000000</v>
      </c>
      <c r="L36" s="5">
        <v>5000000000</v>
      </c>
      <c r="M36" s="5">
        <v>0</v>
      </c>
      <c r="N36" s="5">
        <v>0</v>
      </c>
      <c r="O36" s="5">
        <v>0</v>
      </c>
      <c r="P36" s="5">
        <v>0</v>
      </c>
      <c r="Q36" s="2">
        <v>0</v>
      </c>
      <c r="R36" s="2">
        <v>0</v>
      </c>
      <c r="S36" s="2">
        <v>0</v>
      </c>
    </row>
    <row r="37" spans="1:19" x14ac:dyDescent="0.25">
      <c r="A37" s="18" t="s">
        <v>19</v>
      </c>
      <c r="B37" s="19"/>
      <c r="C37" s="19"/>
      <c r="D37" s="19"/>
      <c r="E37" s="19"/>
      <c r="F37" s="19"/>
      <c r="G37" s="20"/>
      <c r="H37" s="3">
        <f>SUM(H23:H36)</f>
        <v>333500095320</v>
      </c>
      <c r="I37" s="3">
        <f>SUM(I23:I36)</f>
        <v>0</v>
      </c>
      <c r="J37" s="3">
        <f>SUM(J23:J36)</f>
        <v>0</v>
      </c>
      <c r="K37" s="3">
        <f>SUM(K23:K36)</f>
        <v>333500095320</v>
      </c>
      <c r="L37" s="3">
        <f>SUM(L23:L36)</f>
        <v>130760000000</v>
      </c>
      <c r="M37" s="3">
        <f>SUM(M23:M36)</f>
        <v>76814053743</v>
      </c>
      <c r="N37" s="3">
        <f>SUM(N23:N36)</f>
        <v>76645560416</v>
      </c>
      <c r="O37" s="3">
        <f>SUM(O23:O36)</f>
        <v>29736091.25</v>
      </c>
      <c r="P37" s="3">
        <f>SUM(P23:P36)</f>
        <v>29736091.25</v>
      </c>
      <c r="Q37" s="4">
        <f>N37/(K37-L37)</f>
        <v>0.37804835937866421</v>
      </c>
      <c r="R37" s="4">
        <f>O37/($K37-L37)</f>
        <v>1.4667099373246955E-4</v>
      </c>
      <c r="S37" s="4">
        <f>P37/($K37-L37)</f>
        <v>1.4667099373246955E-4</v>
      </c>
    </row>
    <row r="38" spans="1:19" x14ac:dyDescent="0.25">
      <c r="A38" s="21" t="s">
        <v>20</v>
      </c>
      <c r="B38" s="22"/>
      <c r="C38" s="22"/>
      <c r="D38" s="22"/>
      <c r="E38" s="22"/>
      <c r="F38" s="22"/>
      <c r="G38" s="23"/>
      <c r="H38" s="17">
        <f>H37+H18+H13+H22+H11</f>
        <v>356680983876</v>
      </c>
      <c r="I38" s="17">
        <f t="shared" ref="I38:P38" si="16">I37+I18+I13+I22+I11</f>
        <v>0</v>
      </c>
      <c r="J38" s="17">
        <f t="shared" si="16"/>
        <v>0</v>
      </c>
      <c r="K38" s="17">
        <f t="shared" si="16"/>
        <v>356680983876</v>
      </c>
      <c r="L38" s="17">
        <f t="shared" si="16"/>
        <v>130760000000</v>
      </c>
      <c r="M38" s="17">
        <f t="shared" si="16"/>
        <v>93541358550.410004</v>
      </c>
      <c r="N38" s="17">
        <f t="shared" si="16"/>
        <v>80818556788.440002</v>
      </c>
      <c r="O38" s="17">
        <f t="shared" si="16"/>
        <v>619613496.27999997</v>
      </c>
      <c r="P38" s="17">
        <f t="shared" si="16"/>
        <v>619344796.27999997</v>
      </c>
      <c r="Q38" s="16">
        <f>N38/($K$38-$L$38)</f>
        <v>0.35772930606923364</v>
      </c>
      <c r="R38" s="16">
        <f>O38/($K$38-$L$38)</f>
        <v>2.7426115345712365E-3</v>
      </c>
      <c r="S38" s="16">
        <f>P38/($K$38-$L$38)</f>
        <v>2.7414221806856876E-3</v>
      </c>
    </row>
    <row r="40" spans="1:19" x14ac:dyDescent="0.25">
      <c r="K40" s="14"/>
      <c r="L40" s="14"/>
      <c r="M40" s="14"/>
      <c r="N40" s="14"/>
      <c r="O40" s="14"/>
      <c r="P40" s="14"/>
    </row>
    <row r="42" spans="1:19" x14ac:dyDescent="0.25">
      <c r="H42" s="14"/>
      <c r="I42" s="14"/>
      <c r="J42" s="14"/>
      <c r="K42" s="14"/>
      <c r="L42" s="14"/>
      <c r="M42" s="14"/>
      <c r="N42" s="14"/>
      <c r="O42" s="14"/>
      <c r="P42" s="14"/>
    </row>
    <row r="43" spans="1:19" x14ac:dyDescent="0.25">
      <c r="H43" s="14"/>
      <c r="I43" s="14"/>
      <c r="J43" s="14"/>
      <c r="K43" s="14"/>
      <c r="L43" s="14"/>
      <c r="M43" s="14"/>
      <c r="N43" s="14"/>
      <c r="O43" s="14"/>
      <c r="P43" s="14"/>
    </row>
    <row r="44" spans="1:19" x14ac:dyDescent="0.25">
      <c r="H44" s="14"/>
      <c r="I44" s="14"/>
      <c r="J44" s="14"/>
      <c r="K44" s="14"/>
      <c r="L44" s="14"/>
      <c r="M44" s="14"/>
      <c r="N44" s="14"/>
      <c r="O44" s="14"/>
      <c r="P44" s="14"/>
    </row>
  </sheetData>
  <mergeCells count="11">
    <mergeCell ref="A1:S1"/>
    <mergeCell ref="A3:S3"/>
    <mergeCell ref="A4:S4"/>
    <mergeCell ref="A5:S5"/>
    <mergeCell ref="A6:S6"/>
    <mergeCell ref="A37:G37"/>
    <mergeCell ref="A38:G38"/>
    <mergeCell ref="A13:G13"/>
    <mergeCell ref="A18:G18"/>
    <mergeCell ref="A11:G11"/>
    <mergeCell ref="A22:G22"/>
  </mergeCells>
  <printOptions horizontalCentered="1" verticalCentered="1"/>
  <pageMargins left="0.39370078740157483" right="0.39370078740157483" top="0.39370078740157483" bottom="0.39370078740157483" header="0.78740157480314965" footer="0.78740157480314965"/>
  <pageSetup paperSize="5" scale="74" orientation="landscape" horizontalDpi="300" verticalDpi="300" r:id="rId1"/>
  <headerFooter alignWithMargins="0"/>
  <ignoredErrors>
    <ignoredError sqref="Q13:S13 S18" formula="1"/>
    <ignoredError sqref="A8:C10 A12:B12 A14:E17 A19:E21 A23:E3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ENERO 2019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PATRICIA ROBAYO AREVALO</dc:creator>
  <cp:lastModifiedBy>Luisa Fernanda Ortiz Cuellar</cp:lastModifiedBy>
  <cp:lastPrinted>2016-04-05T15:24:46Z</cp:lastPrinted>
  <dcterms:created xsi:type="dcterms:W3CDTF">2015-01-20T20:51:54Z</dcterms:created>
  <dcterms:modified xsi:type="dcterms:W3CDTF">2019-02-18T18:56:21Z</dcterms:modified>
</cp:coreProperties>
</file>