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120" windowWidth="18060" windowHeight="7050"/>
  </bookViews>
  <sheets>
    <sheet name="EJECUCION DICIEMBRE 2017" sheetId="2" r:id="rId1"/>
  </sheets>
  <calcPr calcId="145621"/>
</workbook>
</file>

<file path=xl/calcChain.xml><?xml version="1.0" encoding="utf-8"?>
<calcChain xmlns="http://schemas.openxmlformats.org/spreadsheetml/2006/main">
  <c r="S24" i="2" l="1"/>
  <c r="R24" i="2"/>
  <c r="Q24" i="2"/>
  <c r="Q33" i="2"/>
  <c r="R33" i="2"/>
  <c r="S33" i="2"/>
  <c r="Q12" i="2"/>
  <c r="J18" i="2" l="1"/>
  <c r="J35" i="2"/>
  <c r="Q8" i="2" l="1"/>
  <c r="R8" i="2"/>
  <c r="Q9" i="2"/>
  <c r="R9" i="2"/>
  <c r="Q10" i="2"/>
  <c r="R10" i="2"/>
  <c r="R12" i="2"/>
  <c r="Q13" i="2"/>
  <c r="R13" i="2"/>
  <c r="Q14" i="2"/>
  <c r="R14" i="2"/>
  <c r="S26" i="2" l="1"/>
  <c r="R26" i="2"/>
  <c r="Q26" i="2"/>
  <c r="P35" i="2" l="1"/>
  <c r="O35" i="2"/>
  <c r="N35" i="2"/>
  <c r="M35" i="2"/>
  <c r="L35" i="2"/>
  <c r="K35" i="2"/>
  <c r="I35" i="2"/>
  <c r="H35" i="2"/>
  <c r="S34" i="2"/>
  <c r="R34" i="2"/>
  <c r="Q34" i="2"/>
  <c r="S32" i="2"/>
  <c r="R32" i="2"/>
  <c r="Q32" i="2"/>
  <c r="S31" i="2"/>
  <c r="R31" i="2"/>
  <c r="Q31" i="2"/>
  <c r="S30" i="2"/>
  <c r="R30" i="2"/>
  <c r="Q30" i="2"/>
  <c r="Q27" i="2"/>
  <c r="Q25" i="2"/>
  <c r="J23" i="2" l="1"/>
  <c r="I23" i="2"/>
  <c r="H23" i="2"/>
  <c r="I18" i="2"/>
  <c r="H18" i="2"/>
  <c r="J15" i="2"/>
  <c r="I15" i="2"/>
  <c r="H15" i="2"/>
  <c r="H36" i="2" l="1"/>
  <c r="J36" i="2"/>
  <c r="I36" i="2"/>
  <c r="S29" i="2"/>
  <c r="S28" i="2"/>
  <c r="S27" i="2"/>
  <c r="S25" i="2"/>
  <c r="S22" i="2"/>
  <c r="S21" i="2"/>
  <c r="S20" i="2"/>
  <c r="S19" i="2"/>
  <c r="S17" i="2"/>
  <c r="S16" i="2"/>
  <c r="S14" i="2"/>
  <c r="S13" i="2"/>
  <c r="S12" i="2"/>
  <c r="S10" i="2"/>
  <c r="S9" i="2"/>
  <c r="S8" i="2"/>
  <c r="R29" i="2"/>
  <c r="R28" i="2"/>
  <c r="R27" i="2"/>
  <c r="R25" i="2"/>
  <c r="R22" i="2"/>
  <c r="R21" i="2"/>
  <c r="R20" i="2"/>
  <c r="R19" i="2"/>
  <c r="R17" i="2"/>
  <c r="R16" i="2"/>
  <c r="Q28" i="2"/>
  <c r="Q29" i="2"/>
  <c r="Q20" i="2"/>
  <c r="Q21" i="2"/>
  <c r="Q22" i="2"/>
  <c r="Q17" i="2"/>
  <c r="Q19" i="2"/>
  <c r="Q16" i="2"/>
  <c r="R35" i="2" l="1"/>
  <c r="S35" i="2"/>
  <c r="Q35" i="2"/>
  <c r="K23" i="2"/>
  <c r="P18" i="2"/>
  <c r="O18" i="2"/>
  <c r="N18" i="2"/>
  <c r="M18" i="2"/>
  <c r="L18" i="2"/>
  <c r="K18" i="2"/>
  <c r="P15" i="2"/>
  <c r="O15" i="2"/>
  <c r="N15" i="2"/>
  <c r="M15" i="2"/>
  <c r="L15" i="2"/>
  <c r="K15" i="2"/>
  <c r="K36" i="2" l="1"/>
  <c r="Q18" i="2"/>
  <c r="R18" i="2"/>
  <c r="S18" i="2"/>
  <c r="Q15" i="2"/>
  <c r="R15" i="2"/>
  <c r="S15" i="2"/>
  <c r="M23" i="2"/>
  <c r="M36" i="2" l="1"/>
  <c r="L23" i="2" l="1"/>
  <c r="L36" i="2" l="1"/>
  <c r="P23" i="2"/>
  <c r="S23" i="2" s="1"/>
  <c r="N23" i="2"/>
  <c r="Q23" i="2" s="1"/>
  <c r="O23" i="2"/>
  <c r="R23" i="2" s="1"/>
  <c r="N36" i="2" l="1"/>
  <c r="Q36" i="2" s="1"/>
  <c r="P36" i="2" l="1"/>
  <c r="S36" i="2" s="1"/>
  <c r="O36" i="2"/>
  <c r="R36" i="2" s="1"/>
</calcChain>
</file>

<file path=xl/sharedStrings.xml><?xml version="1.0" encoding="utf-8"?>
<sst xmlns="http://schemas.openxmlformats.org/spreadsheetml/2006/main" count="79" uniqueCount="54">
  <si>
    <t>CTA</t>
  </si>
  <si>
    <t>SUB
CTA</t>
  </si>
  <si>
    <t>OBJ</t>
  </si>
  <si>
    <t>ORD</t>
  </si>
  <si>
    <t>DESCRIPCION</t>
  </si>
  <si>
    <t>APR. VIGENTE</t>
  </si>
  <si>
    <t>COMPROMISO</t>
  </si>
  <si>
    <t>OBLIGACION</t>
  </si>
  <si>
    <t>PAGOS</t>
  </si>
  <si>
    <t>SUELDOS DE PERSONAL DE NOMINA</t>
  </si>
  <si>
    <t>PRIMA TECNICA</t>
  </si>
  <si>
    <t>OTROS</t>
  </si>
  <si>
    <t>HORAS EXTRAS, DIAS FESTIVOS E INDEMNIZACION POR VACACIONES</t>
  </si>
  <si>
    <t>SERVICIOS PERSONALES INDIRECTOS</t>
  </si>
  <si>
    <t>CONTRIBUCIONES INHERENTES A LA NOMINA SECTOR PRIVADO Y PUBLICO</t>
  </si>
  <si>
    <t>IMPUESTOS Y MULTAS</t>
  </si>
  <si>
    <t>ADQUISICION DE BIENES Y SERVICIOS</t>
  </si>
  <si>
    <t>CENTRO INTERNACIONAL DE FISICA (DECRETO 267 DE 1984)</t>
  </si>
  <si>
    <t>CENTRO INTERNACIONAL DE INVESTIGACIONES MEDICAS. CIDEIM (DECRETO 0578 DE 1990)</t>
  </si>
  <si>
    <t>CUOTA DE AUDITAJE CONTRANAL</t>
  </si>
  <si>
    <t>SENTENCIAS Y CONCILIACIONES</t>
  </si>
  <si>
    <t>APOYO FORTALECIMIENTO DE LA TRANSFERENCIA INTERNACIONAL DE CONOCIMIENTO A LOS ACTORES DEL SNCTI NIVEL NACIONAL</t>
  </si>
  <si>
    <t>CAPACITACION DE RECURSOS HUMANOS PARA LA INVESTIGACION.</t>
  </si>
  <si>
    <t>ADMINISTRACION SISTEMA NACIONAL DE CIENCIA Y TECNOLOGIA</t>
  </si>
  <si>
    <t>IMPLANTACION Y DESARROLLO DEL SISTEMA DE INFORMACION NACIONAL Y TERRITORIAL.SNCT.</t>
  </si>
  <si>
    <t>APORTES AL FONDO DE INVESTIGACION EN SALUD,ARTICULO 42,LITERAL B, LEY 643 DE 2001</t>
  </si>
  <si>
    <t>DEPARTAMENTO ADMINISTRATIVO DE CIENCIA, TECNOLOGIA E INNOVACION-COLCIENCIA</t>
  </si>
  <si>
    <t>SECCION: 390101</t>
  </si>
  <si>
    <t>CIFRAS EN PESOS</t>
  </si>
  <si>
    <t>RECURSO</t>
  </si>
  <si>
    <t>%EJEC/COMP.</t>
  </si>
  <si>
    <t>%EJEC/OBLI</t>
  </si>
  <si>
    <t>%EJEC./PAGOS</t>
  </si>
  <si>
    <t>APR. BLOQUEADA</t>
  </si>
  <si>
    <t>CDP</t>
  </si>
  <si>
    <t>VIGENCIA 2017</t>
  </si>
  <si>
    <t>SIT.</t>
  </si>
  <si>
    <t>CSF</t>
  </si>
  <si>
    <t>SSF</t>
  </si>
  <si>
    <t>TOTAL GASTOS DE PERSONAL</t>
  </si>
  <si>
    <t>TOTAL GASTOS GENERALES</t>
  </si>
  <si>
    <t>TOTAL TRANSFERENCIA</t>
  </si>
  <si>
    <t>TOTAL INVERSION</t>
  </si>
  <si>
    <t>TOTAL FUNCIONAMIENTO E INVERSION</t>
  </si>
  <si>
    <t>APR. INICIAL</t>
  </si>
  <si>
    <t>APR. ADICIONADA</t>
  </si>
  <si>
    <t>APR. REDUCIDA</t>
  </si>
  <si>
    <t>APOYO FINANCIERO Y TECNICO AL FORTALECIMIENTO DE LAS CAPACIDADES INSTITUCIONALES DEL SISTEMA NACIONAL DE CIENCIA TECNOLOGIA E INNOVACION NACIONAL</t>
  </si>
  <si>
    <t>APOYO A LA INNOVACION Y EL DESARROLLO PRODUCTIVO DE COLOMBIA</t>
  </si>
  <si>
    <t>APOYO AL FOMENTO Y DESARROLLO DE LA APROPIACION SOCIAL DE LA CIENCA  TECNLOGIA Y LA INNOVACION NACIONAL</t>
  </si>
  <si>
    <t>IMPLANTACION DE UNA ESTRATEGIA PARA EL APROVECHAMIENTO DE JOVENES TALENTOS PARA LA INVESTIGACION.</t>
  </si>
  <si>
    <t>OTROS GASTOS PERSONALES - DISTRIBUCION PREVIO CONCEPTO DGPPN</t>
  </si>
  <si>
    <t/>
  </si>
  <si>
    <t>EJECUCION ACUMULADA 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</si>
</sst>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[$-1240A]&quot;$&quot;\ #,##0.00;\(&quot;$&quot;\ #,##0.00\)"/>
    <numFmt numFmtId="165" formatCode="&quot;$&quot;#,##0.00"/>
  </numFmts>
  <fonts count="11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sz val="11"/>
      <color rgb="FF000000"/>
      <name val="Calibri"/>
      <family val="2"/>
      <scheme val="minor"/>
    </font>
    <font>
      <b/>
      <sz val="11"/>
      <name val="Baskerville Old Face"/>
      <family val="1"/>
    </font>
    <font>
      <b/>
      <sz val="9"/>
      <color rgb="FF000000"/>
      <name val="Baskerville Old Face"/>
      <family val="1"/>
    </font>
    <font>
      <sz val="9"/>
      <color rgb="FF000000"/>
      <name val="Times New Roman"/>
      <family val="1"/>
    </font>
    <font>
      <b/>
      <sz val="8"/>
      <color rgb="FF000000"/>
      <name val="Times New Roman"/>
      <family val="1"/>
    </font>
    <font>
      <sz val="8"/>
      <color rgb="FF000000"/>
      <name val="Times New Roman"/>
      <family val="1"/>
    </font>
    <font>
      <sz val="8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/>
      <bottom style="thin">
        <color rgb="FFD3D3D3"/>
      </bottom>
      <diagonal/>
    </border>
  </borders>
  <cellStyleXfs count="4">
    <xf numFmtId="0" fontId="0" fillId="0" borderId="0"/>
    <xf numFmtId="9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</cellStyleXfs>
  <cellXfs count="28">
    <xf numFmtId="0" fontId="2" fillId="0" borderId="0" xfId="0" applyFont="1" applyFill="1" applyBorder="1"/>
    <xf numFmtId="0" fontId="3" fillId="0" borderId="1" xfId="0" applyNumberFormat="1" applyFont="1" applyFill="1" applyBorder="1" applyAlignment="1">
      <alignment horizontal="center" vertical="center" wrapText="1" readingOrder="1"/>
    </xf>
    <xf numFmtId="10" fontId="7" fillId="0" borderId="1" xfId="1" applyNumberFormat="1" applyFont="1" applyFill="1" applyBorder="1" applyAlignment="1">
      <alignment horizontal="center" vertical="center" wrapText="1" readingOrder="1"/>
    </xf>
    <xf numFmtId="164" fontId="8" fillId="2" borderId="1" xfId="0" applyNumberFormat="1" applyFont="1" applyFill="1" applyBorder="1" applyAlignment="1">
      <alignment horizontal="right" vertical="center" wrapText="1" readingOrder="1"/>
    </xf>
    <xf numFmtId="10" fontId="3" fillId="2" borderId="1" xfId="1" applyNumberFormat="1" applyFont="1" applyFill="1" applyBorder="1" applyAlignment="1">
      <alignment horizontal="center" vertical="center" wrapText="1" readingOrder="1"/>
    </xf>
    <xf numFmtId="164" fontId="9" fillId="0" borderId="1" xfId="0" applyNumberFormat="1" applyFont="1" applyFill="1" applyBorder="1" applyAlignment="1">
      <alignment horizontal="right" vertical="center" wrapText="1" readingOrder="1"/>
    </xf>
    <xf numFmtId="0" fontId="9" fillId="0" borderId="1" xfId="0" applyNumberFormat="1" applyFont="1" applyFill="1" applyBorder="1" applyAlignment="1">
      <alignment horizontal="left" vertical="center" wrapText="1" readingOrder="1"/>
    </xf>
    <xf numFmtId="0" fontId="9" fillId="0" borderId="1" xfId="0" applyNumberFormat="1" applyFont="1" applyFill="1" applyBorder="1" applyAlignment="1">
      <alignment horizontal="center" vertical="center" wrapText="1" readingOrder="1"/>
    </xf>
    <xf numFmtId="0" fontId="10" fillId="0" borderId="1" xfId="0" applyNumberFormat="1" applyFont="1" applyFill="1" applyBorder="1" applyAlignment="1">
      <alignment horizontal="center" vertical="center" wrapText="1" readingOrder="1"/>
    </xf>
    <xf numFmtId="0" fontId="10" fillId="0" borderId="1" xfId="0" applyNumberFormat="1" applyFont="1" applyFill="1" applyBorder="1" applyAlignment="1">
      <alignment horizontal="left" vertical="center" wrapText="1" readingOrder="1"/>
    </xf>
    <xf numFmtId="164" fontId="10" fillId="0" borderId="1" xfId="0" applyNumberFormat="1" applyFont="1" applyFill="1" applyBorder="1" applyAlignment="1">
      <alignment horizontal="right" vertical="center" wrapText="1" readingOrder="1"/>
    </xf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164" fontId="2" fillId="0" borderId="0" xfId="0" applyNumberFormat="1" applyFont="1" applyFill="1" applyBorder="1"/>
    <xf numFmtId="165" fontId="2" fillId="0" borderId="0" xfId="0" applyNumberFormat="1" applyFont="1" applyFill="1" applyBorder="1"/>
    <xf numFmtId="0" fontId="5" fillId="0" borderId="0" xfId="0" applyFont="1" applyFill="1" applyBorder="1" applyAlignment="1">
      <alignment horizontal="center"/>
    </xf>
    <xf numFmtId="10" fontId="3" fillId="3" borderId="1" xfId="1" applyNumberFormat="1" applyFont="1" applyFill="1" applyBorder="1" applyAlignment="1">
      <alignment horizontal="center" vertical="center" wrapText="1" readingOrder="1"/>
    </xf>
    <xf numFmtId="164" fontId="3" fillId="3" borderId="1" xfId="0" applyNumberFormat="1" applyFont="1" applyFill="1" applyBorder="1" applyAlignment="1">
      <alignment horizontal="right" vertical="center" wrapText="1" readingOrder="1"/>
    </xf>
    <xf numFmtId="0" fontId="8" fillId="2" borderId="2" xfId="0" applyNumberFormat="1" applyFont="1" applyFill="1" applyBorder="1" applyAlignment="1">
      <alignment horizontal="center" vertical="center" wrapText="1" readingOrder="1"/>
    </xf>
    <xf numFmtId="0" fontId="8" fillId="2" borderId="3" xfId="0" applyNumberFormat="1" applyFont="1" applyFill="1" applyBorder="1" applyAlignment="1">
      <alignment horizontal="center" vertical="center" wrapText="1" readingOrder="1"/>
    </xf>
    <xf numFmtId="0" fontId="8" fillId="2" borderId="4" xfId="0" applyNumberFormat="1" applyFont="1" applyFill="1" applyBorder="1" applyAlignment="1">
      <alignment horizontal="center" vertical="center" wrapText="1" readingOrder="1"/>
    </xf>
    <xf numFmtId="0" fontId="3" fillId="3" borderId="2" xfId="0" applyNumberFormat="1" applyFont="1" applyFill="1" applyBorder="1" applyAlignment="1">
      <alignment horizontal="center" vertical="center" wrapText="1" readingOrder="1"/>
    </xf>
    <xf numFmtId="0" fontId="3" fillId="3" borderId="3" xfId="0" applyNumberFormat="1" applyFont="1" applyFill="1" applyBorder="1" applyAlignment="1">
      <alignment horizontal="center" vertical="center" wrapText="1" readingOrder="1"/>
    </xf>
    <xf numFmtId="0" fontId="3" fillId="3" borderId="4" xfId="0" applyNumberFormat="1" applyFont="1" applyFill="1" applyBorder="1" applyAlignment="1">
      <alignment horizontal="center" vertical="center" wrapText="1" readingOrder="1"/>
    </xf>
    <xf numFmtId="0" fontId="5" fillId="0" borderId="0" xfId="0" applyFont="1" applyFill="1" applyBorder="1" applyAlignment="1">
      <alignment horizontal="center"/>
    </xf>
    <xf numFmtId="0" fontId="6" fillId="0" borderId="0" xfId="0" applyNumberFormat="1" applyFont="1" applyFill="1" applyBorder="1" applyAlignment="1">
      <alignment horizontal="center" vertical="center" wrapText="1" readingOrder="1"/>
    </xf>
    <xf numFmtId="0" fontId="6" fillId="0" borderId="5" xfId="0" applyNumberFormat="1" applyFont="1" applyFill="1" applyBorder="1" applyAlignment="1">
      <alignment horizontal="center" vertical="center" wrapText="1" readingOrder="1"/>
    </xf>
  </cellXfs>
  <cellStyles count="4">
    <cellStyle name="Millares 2" xfId="2"/>
    <cellStyle name="Normal" xfId="0" builtinId="0"/>
    <cellStyle name="Normal 2" xfId="3"/>
    <cellStyle name="Porcentaje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1</xdr:row>
      <xdr:rowOff>66675</xdr:rowOff>
    </xdr:from>
    <xdr:to>
      <xdr:col>6</xdr:col>
      <xdr:colOff>1292167</xdr:colOff>
      <xdr:row>5</xdr:row>
      <xdr:rowOff>87803</xdr:rowOff>
    </xdr:to>
    <xdr:pic>
      <xdr:nvPicPr>
        <xdr:cNvPr id="3" name="2 Imagen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257175"/>
          <a:ext cx="3304540" cy="67056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1:S41"/>
  <sheetViews>
    <sheetView showGridLines="0" tabSelected="1" zoomScale="110" zoomScaleNormal="110" workbookViewId="0">
      <selection sqref="A1:S1"/>
    </sheetView>
  </sheetViews>
  <sheetFormatPr baseColWidth="10" defaultRowHeight="15" x14ac:dyDescent="0.25"/>
  <cols>
    <col min="1" max="1" width="5.42578125" customWidth="1"/>
    <col min="2" max="2" width="6.140625" customWidth="1"/>
    <col min="3" max="4" width="5.42578125" customWidth="1"/>
    <col min="5" max="5" width="8.5703125" customWidth="1"/>
    <col min="6" max="6" width="5.5703125" customWidth="1"/>
    <col min="7" max="7" width="42.7109375" customWidth="1"/>
    <col min="8" max="8" width="17" customWidth="1"/>
    <col min="9" max="9" width="15.28515625" customWidth="1"/>
    <col min="10" max="10" width="16" customWidth="1"/>
    <col min="11" max="11" width="16.85546875" customWidth="1"/>
    <col min="12" max="12" width="11.85546875" customWidth="1"/>
    <col min="13" max="16" width="17.140625" customWidth="1"/>
    <col min="17" max="18" width="7.28515625" customWidth="1"/>
    <col min="19" max="19" width="7.42578125" customWidth="1"/>
  </cols>
  <sheetData>
    <row r="1" spans="1:19" x14ac:dyDescent="0.25">
      <c r="A1" s="25" t="s">
        <v>26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</row>
    <row r="2" spans="1:19" ht="6" customHeight="1" x14ac:dyDescent="0.25">
      <c r="A2" s="11"/>
      <c r="B2" s="11"/>
      <c r="C2" s="11"/>
      <c r="D2" s="11"/>
      <c r="E2" s="11"/>
      <c r="F2" s="13"/>
      <c r="G2" s="11"/>
      <c r="H2" s="16"/>
      <c r="I2" s="16"/>
      <c r="J2" s="16"/>
      <c r="K2" s="11"/>
      <c r="L2" s="11"/>
      <c r="M2" s="12"/>
      <c r="N2" s="11"/>
      <c r="O2" s="11"/>
      <c r="P2" s="11"/>
      <c r="Q2" s="11"/>
      <c r="R2" s="11"/>
    </row>
    <row r="3" spans="1:19" x14ac:dyDescent="0.25">
      <c r="A3" s="25" t="s">
        <v>53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</row>
    <row r="4" spans="1:19" ht="15" customHeight="1" x14ac:dyDescent="0.25">
      <c r="A4" s="26" t="s">
        <v>35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</row>
    <row r="5" spans="1:19" ht="15" customHeight="1" x14ac:dyDescent="0.25">
      <c r="A5" s="26" t="s">
        <v>27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</row>
    <row r="6" spans="1:19" ht="15" customHeight="1" x14ac:dyDescent="0.25">
      <c r="A6" s="27" t="s">
        <v>28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</row>
    <row r="7" spans="1:19" ht="24" x14ac:dyDescent="0.25">
      <c r="A7" s="1" t="s">
        <v>0</v>
      </c>
      <c r="B7" s="1" t="s">
        <v>1</v>
      </c>
      <c r="C7" s="1" t="s">
        <v>2</v>
      </c>
      <c r="D7" s="1" t="s">
        <v>3</v>
      </c>
      <c r="E7" s="1" t="s">
        <v>29</v>
      </c>
      <c r="F7" s="1" t="s">
        <v>36</v>
      </c>
      <c r="G7" s="1" t="s">
        <v>4</v>
      </c>
      <c r="H7" s="1" t="s">
        <v>44</v>
      </c>
      <c r="I7" s="1" t="s">
        <v>45</v>
      </c>
      <c r="J7" s="1" t="s">
        <v>46</v>
      </c>
      <c r="K7" s="1" t="s">
        <v>5</v>
      </c>
      <c r="L7" s="1" t="s">
        <v>33</v>
      </c>
      <c r="M7" s="1" t="s">
        <v>34</v>
      </c>
      <c r="N7" s="1" t="s">
        <v>6</v>
      </c>
      <c r="O7" s="1" t="s">
        <v>7</v>
      </c>
      <c r="P7" s="1" t="s">
        <v>8</v>
      </c>
      <c r="Q7" s="1" t="s">
        <v>30</v>
      </c>
      <c r="R7" s="1" t="s">
        <v>31</v>
      </c>
      <c r="S7" s="1" t="s">
        <v>32</v>
      </c>
    </row>
    <row r="8" spans="1:19" x14ac:dyDescent="0.25">
      <c r="A8" s="8">
        <v>1</v>
      </c>
      <c r="B8" s="8">
        <v>0</v>
      </c>
      <c r="C8" s="8">
        <v>1</v>
      </c>
      <c r="D8" s="8">
        <v>1</v>
      </c>
      <c r="E8" s="8">
        <v>10</v>
      </c>
      <c r="F8" s="8" t="s">
        <v>37</v>
      </c>
      <c r="G8" s="9" t="s">
        <v>9</v>
      </c>
      <c r="H8" s="5">
        <v>4859353092</v>
      </c>
      <c r="I8" s="5">
        <v>474811667</v>
      </c>
      <c r="J8" s="5">
        <v>0</v>
      </c>
      <c r="K8" s="5">
        <v>5334164759</v>
      </c>
      <c r="L8" s="5">
        <v>0</v>
      </c>
      <c r="M8" s="5">
        <v>4895694305</v>
      </c>
      <c r="N8" s="5">
        <v>4895694305</v>
      </c>
      <c r="O8" s="5">
        <v>4895694305</v>
      </c>
      <c r="P8" s="5">
        <v>4895428266</v>
      </c>
      <c r="Q8" s="2">
        <f>N8/$K8</f>
        <v>0.91779960428477647</v>
      </c>
      <c r="R8" s="2">
        <f>O8/$K8</f>
        <v>0.91779960428477647</v>
      </c>
      <c r="S8" s="2">
        <f>P8/$K8</f>
        <v>0.91774972974733349</v>
      </c>
    </row>
    <row r="9" spans="1:19" x14ac:dyDescent="0.25">
      <c r="A9" s="8">
        <v>1</v>
      </c>
      <c r="B9" s="8">
        <v>0</v>
      </c>
      <c r="C9" s="8">
        <v>1</v>
      </c>
      <c r="D9" s="8">
        <v>4</v>
      </c>
      <c r="E9" s="8">
        <v>10</v>
      </c>
      <c r="F9" s="8" t="s">
        <v>37</v>
      </c>
      <c r="G9" s="9" t="s">
        <v>10</v>
      </c>
      <c r="H9" s="5">
        <v>489848250</v>
      </c>
      <c r="I9" s="5">
        <v>96464632</v>
      </c>
      <c r="J9" s="5">
        <v>0</v>
      </c>
      <c r="K9" s="5">
        <v>586312882</v>
      </c>
      <c r="L9" s="5">
        <v>0</v>
      </c>
      <c r="M9" s="5">
        <v>556777109</v>
      </c>
      <c r="N9" s="5">
        <v>556777109</v>
      </c>
      <c r="O9" s="5">
        <v>556777109</v>
      </c>
      <c r="P9" s="5">
        <v>556777109</v>
      </c>
      <c r="Q9" s="2">
        <f t="shared" ref="Q9:Q14" si="0">N9/$K9</f>
        <v>0.94962455387429134</v>
      </c>
      <c r="R9" s="2">
        <f t="shared" ref="R9:R35" si="1">O9/$K9</f>
        <v>0.94962455387429134</v>
      </c>
      <c r="S9" s="2">
        <f t="shared" ref="S9:S35" si="2">P9/$K9</f>
        <v>0.94962455387429134</v>
      </c>
    </row>
    <row r="10" spans="1:19" x14ac:dyDescent="0.25">
      <c r="A10" s="8">
        <v>1</v>
      </c>
      <c r="B10" s="8">
        <v>0</v>
      </c>
      <c r="C10" s="8">
        <v>1</v>
      </c>
      <c r="D10" s="8">
        <v>5</v>
      </c>
      <c r="E10" s="8">
        <v>10</v>
      </c>
      <c r="F10" s="8" t="s">
        <v>37</v>
      </c>
      <c r="G10" s="9" t="s">
        <v>11</v>
      </c>
      <c r="H10" s="5">
        <v>2604758456</v>
      </c>
      <c r="I10" s="5">
        <v>82300000</v>
      </c>
      <c r="J10" s="5">
        <v>16464632</v>
      </c>
      <c r="K10" s="5">
        <v>2670593824</v>
      </c>
      <c r="L10" s="5">
        <v>0</v>
      </c>
      <c r="M10" s="5">
        <v>2642942554</v>
      </c>
      <c r="N10" s="5">
        <v>2642942554</v>
      </c>
      <c r="O10" s="5">
        <v>2642942554</v>
      </c>
      <c r="P10" s="5">
        <v>2642910045</v>
      </c>
      <c r="Q10" s="2">
        <f t="shared" si="0"/>
        <v>0.98964602188790207</v>
      </c>
      <c r="R10" s="2">
        <f t="shared" si="1"/>
        <v>0.98964602188790207</v>
      </c>
      <c r="S10" s="2">
        <f t="shared" si="2"/>
        <v>0.98963384893980788</v>
      </c>
    </row>
    <row r="11" spans="1:19" ht="22.5" x14ac:dyDescent="0.25">
      <c r="A11" s="8">
        <v>1</v>
      </c>
      <c r="B11" s="8">
        <v>0</v>
      </c>
      <c r="C11" s="8">
        <v>1</v>
      </c>
      <c r="D11" s="8">
        <v>8</v>
      </c>
      <c r="E11" s="8">
        <v>10</v>
      </c>
      <c r="F11" s="8" t="s">
        <v>37</v>
      </c>
      <c r="G11" s="9" t="s">
        <v>51</v>
      </c>
      <c r="H11" s="5">
        <v>0</v>
      </c>
      <c r="I11" s="5">
        <v>1312000000</v>
      </c>
      <c r="J11" s="5">
        <v>1312000000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0</v>
      </c>
      <c r="Q11" s="2">
        <v>0</v>
      </c>
      <c r="R11" s="2">
        <v>0</v>
      </c>
      <c r="S11" s="2">
        <v>0</v>
      </c>
    </row>
    <row r="12" spans="1:19" ht="22.5" x14ac:dyDescent="0.25">
      <c r="A12" s="8">
        <v>1</v>
      </c>
      <c r="B12" s="8">
        <v>0</v>
      </c>
      <c r="C12" s="8">
        <v>1</v>
      </c>
      <c r="D12" s="8">
        <v>9</v>
      </c>
      <c r="E12" s="8">
        <v>10</v>
      </c>
      <c r="F12" s="8" t="s">
        <v>37</v>
      </c>
      <c r="G12" s="9" t="s">
        <v>12</v>
      </c>
      <c r="H12" s="5">
        <v>70000000</v>
      </c>
      <c r="I12" s="5">
        <v>66000000</v>
      </c>
      <c r="J12" s="5">
        <v>0</v>
      </c>
      <c r="K12" s="5">
        <v>136000000</v>
      </c>
      <c r="L12" s="5">
        <v>0</v>
      </c>
      <c r="M12" s="5">
        <v>106641625</v>
      </c>
      <c r="N12" s="5">
        <v>106641625</v>
      </c>
      <c r="O12" s="5">
        <v>106641625</v>
      </c>
      <c r="P12" s="5">
        <v>105427652</v>
      </c>
      <c r="Q12" s="2">
        <f>N12/$K12</f>
        <v>0.78412959558823525</v>
      </c>
      <c r="R12" s="2">
        <f t="shared" si="1"/>
        <v>0.78412959558823525</v>
      </c>
      <c r="S12" s="2">
        <f t="shared" si="2"/>
        <v>0.77520332352941179</v>
      </c>
    </row>
    <row r="13" spans="1:19" x14ac:dyDescent="0.25">
      <c r="A13" s="8">
        <v>1</v>
      </c>
      <c r="B13" s="8">
        <v>0</v>
      </c>
      <c r="C13" s="8">
        <v>2</v>
      </c>
      <c r="D13" s="8"/>
      <c r="E13" s="8">
        <v>10</v>
      </c>
      <c r="F13" s="8" t="s">
        <v>37</v>
      </c>
      <c r="G13" s="9" t="s">
        <v>13</v>
      </c>
      <c r="H13" s="5">
        <v>7817084500</v>
      </c>
      <c r="I13" s="5">
        <v>0</v>
      </c>
      <c r="J13" s="5">
        <v>0</v>
      </c>
      <c r="K13" s="5">
        <v>7817084500</v>
      </c>
      <c r="L13" s="5">
        <v>0</v>
      </c>
      <c r="M13" s="5">
        <v>7765047316.3299999</v>
      </c>
      <c r="N13" s="5">
        <v>7765047316.3299999</v>
      </c>
      <c r="O13" s="5">
        <v>7761547316.3299999</v>
      </c>
      <c r="P13" s="5">
        <v>7389414352.3299999</v>
      </c>
      <c r="Q13" s="2">
        <f t="shared" si="0"/>
        <v>0.99334314683818503</v>
      </c>
      <c r="R13" s="2">
        <f t="shared" si="1"/>
        <v>0.99289540957757327</v>
      </c>
      <c r="S13" s="2">
        <f t="shared" si="2"/>
        <v>0.94529032561052651</v>
      </c>
    </row>
    <row r="14" spans="1:19" ht="22.5" x14ac:dyDescent="0.25">
      <c r="A14" s="8">
        <v>1</v>
      </c>
      <c r="B14" s="8">
        <v>0</v>
      </c>
      <c r="C14" s="8">
        <v>5</v>
      </c>
      <c r="D14" s="8"/>
      <c r="E14" s="8">
        <v>10</v>
      </c>
      <c r="F14" s="8" t="s">
        <v>37</v>
      </c>
      <c r="G14" s="9" t="s">
        <v>14</v>
      </c>
      <c r="H14" s="5">
        <v>2209754647</v>
      </c>
      <c r="I14" s="5">
        <v>658888333</v>
      </c>
      <c r="J14" s="5">
        <v>0</v>
      </c>
      <c r="K14" s="5">
        <v>2868642980</v>
      </c>
      <c r="L14" s="5">
        <v>0</v>
      </c>
      <c r="M14" s="5">
        <v>2564203104</v>
      </c>
      <c r="N14" s="5">
        <v>2564203104</v>
      </c>
      <c r="O14" s="5">
        <v>2564203104</v>
      </c>
      <c r="P14" s="5">
        <v>2307795354</v>
      </c>
      <c r="Q14" s="2">
        <f t="shared" si="0"/>
        <v>0.89387320830004435</v>
      </c>
      <c r="R14" s="2">
        <f t="shared" si="1"/>
        <v>0.89387320830004435</v>
      </c>
      <c r="S14" s="2">
        <f t="shared" si="2"/>
        <v>0.80449026598632356</v>
      </c>
    </row>
    <row r="15" spans="1:19" x14ac:dyDescent="0.25">
      <c r="A15" s="19" t="s">
        <v>39</v>
      </c>
      <c r="B15" s="20"/>
      <c r="C15" s="20"/>
      <c r="D15" s="20"/>
      <c r="E15" s="20"/>
      <c r="F15" s="20"/>
      <c r="G15" s="21"/>
      <c r="H15" s="3">
        <f t="shared" ref="H15:J15" si="3">SUM(H8:H14)</f>
        <v>18050798945</v>
      </c>
      <c r="I15" s="3">
        <f t="shared" si="3"/>
        <v>2690464632</v>
      </c>
      <c r="J15" s="3">
        <f t="shared" si="3"/>
        <v>1328464632</v>
      </c>
      <c r="K15" s="3">
        <f t="shared" ref="K15:P15" si="4">SUM(K8:K14)</f>
        <v>19412798945</v>
      </c>
      <c r="L15" s="3">
        <f t="shared" si="4"/>
        <v>0</v>
      </c>
      <c r="M15" s="3">
        <f t="shared" si="4"/>
        <v>18531306013.330002</v>
      </c>
      <c r="N15" s="3">
        <f t="shared" si="4"/>
        <v>18531306013.330002</v>
      </c>
      <c r="O15" s="3">
        <f t="shared" si="4"/>
        <v>18527806013.330002</v>
      </c>
      <c r="P15" s="3">
        <f t="shared" si="4"/>
        <v>17897752778.330002</v>
      </c>
      <c r="Q15" s="4">
        <f>N15/K15</f>
        <v>0.95459217734818003</v>
      </c>
      <c r="R15" s="4">
        <f>O15/$K15</f>
        <v>0.95441188392372767</v>
      </c>
      <c r="S15" s="4">
        <f>P15/$K15</f>
        <v>0.92195632525930959</v>
      </c>
    </row>
    <row r="16" spans="1:19" x14ac:dyDescent="0.25">
      <c r="A16" s="7">
        <v>2</v>
      </c>
      <c r="B16" s="7">
        <v>0</v>
      </c>
      <c r="C16" s="7">
        <v>3</v>
      </c>
      <c r="D16" s="7"/>
      <c r="E16" s="7">
        <v>10</v>
      </c>
      <c r="F16" s="7" t="s">
        <v>37</v>
      </c>
      <c r="G16" s="6" t="s">
        <v>15</v>
      </c>
      <c r="H16" s="5">
        <v>50000000</v>
      </c>
      <c r="I16" s="5">
        <v>186599000</v>
      </c>
      <c r="J16" s="5">
        <v>104285000</v>
      </c>
      <c r="K16" s="5">
        <v>132314000</v>
      </c>
      <c r="L16" s="5">
        <v>0</v>
      </c>
      <c r="M16" s="5">
        <v>132314000</v>
      </c>
      <c r="N16" s="5">
        <v>132314000</v>
      </c>
      <c r="O16" s="5">
        <v>132314000</v>
      </c>
      <c r="P16" s="5">
        <v>132314000</v>
      </c>
      <c r="Q16" s="2">
        <f>N16/$K16</f>
        <v>1</v>
      </c>
      <c r="R16" s="2">
        <f t="shared" si="1"/>
        <v>1</v>
      </c>
      <c r="S16" s="2">
        <f t="shared" si="2"/>
        <v>1</v>
      </c>
    </row>
    <row r="17" spans="1:19" x14ac:dyDescent="0.25">
      <c r="A17" s="7">
        <v>2</v>
      </c>
      <c r="B17" s="7">
        <v>0</v>
      </c>
      <c r="C17" s="7">
        <v>4</v>
      </c>
      <c r="D17" s="7"/>
      <c r="E17" s="7">
        <v>10</v>
      </c>
      <c r="F17" s="7" t="s">
        <v>37</v>
      </c>
      <c r="G17" s="6" t="s">
        <v>16</v>
      </c>
      <c r="H17" s="5">
        <v>3106026511</v>
      </c>
      <c r="I17" s="5">
        <v>104285000</v>
      </c>
      <c r="J17" s="5">
        <v>236599000</v>
      </c>
      <c r="K17" s="5">
        <v>2973712511</v>
      </c>
      <c r="L17" s="5">
        <v>0</v>
      </c>
      <c r="M17" s="5">
        <v>2879096619.1799998</v>
      </c>
      <c r="N17" s="5">
        <v>2879096619.1799998</v>
      </c>
      <c r="O17" s="5">
        <v>2875296619.1799998</v>
      </c>
      <c r="P17" s="5">
        <v>2455710922.5100002</v>
      </c>
      <c r="Q17" s="2">
        <f>N17/$K17</f>
        <v>0.96818256927325408</v>
      </c>
      <c r="R17" s="2">
        <f t="shared" si="1"/>
        <v>0.96690470532845663</v>
      </c>
      <c r="S17" s="2">
        <f t="shared" si="2"/>
        <v>0.82580643334758475</v>
      </c>
    </row>
    <row r="18" spans="1:19" x14ac:dyDescent="0.25">
      <c r="A18" s="19" t="s">
        <v>40</v>
      </c>
      <c r="B18" s="20"/>
      <c r="C18" s="20"/>
      <c r="D18" s="20"/>
      <c r="E18" s="20"/>
      <c r="F18" s="20"/>
      <c r="G18" s="21"/>
      <c r="H18" s="3">
        <f t="shared" ref="H18:I18" si="5">SUM(H16:H17)</f>
        <v>3156026511</v>
      </c>
      <c r="I18" s="3">
        <f t="shared" si="5"/>
        <v>290884000</v>
      </c>
      <c r="J18" s="3">
        <f>SUM(J16:J17)</f>
        <v>340884000</v>
      </c>
      <c r="K18" s="3">
        <f t="shared" ref="K18:P18" si="6">SUM(K16:K17)</f>
        <v>3106026511</v>
      </c>
      <c r="L18" s="3">
        <f t="shared" si="6"/>
        <v>0</v>
      </c>
      <c r="M18" s="3">
        <f t="shared" si="6"/>
        <v>3011410619.1799998</v>
      </c>
      <c r="N18" s="3">
        <f t="shared" si="6"/>
        <v>3011410619.1799998</v>
      </c>
      <c r="O18" s="3">
        <f t="shared" si="6"/>
        <v>3007610619.1799998</v>
      </c>
      <c r="P18" s="3">
        <f t="shared" si="6"/>
        <v>2588024922.5100002</v>
      </c>
      <c r="Q18" s="4">
        <f>N18/K18</f>
        <v>0.96953796386318092</v>
      </c>
      <c r="R18" s="4">
        <f>O18/$K18</f>
        <v>0.96831453579953031</v>
      </c>
      <c r="S18" s="4">
        <f>P18/$K18</f>
        <v>0.83322692621730821</v>
      </c>
    </row>
    <row r="19" spans="1:19" ht="22.5" x14ac:dyDescent="0.25">
      <c r="A19" s="7">
        <v>3</v>
      </c>
      <c r="B19" s="7">
        <v>1</v>
      </c>
      <c r="C19" s="7">
        <v>1</v>
      </c>
      <c r="D19" s="7">
        <v>3</v>
      </c>
      <c r="E19" s="7">
        <v>10</v>
      </c>
      <c r="F19" s="7" t="s">
        <v>37</v>
      </c>
      <c r="G19" s="6" t="s">
        <v>17</v>
      </c>
      <c r="H19" s="5">
        <v>63000000</v>
      </c>
      <c r="I19" s="5">
        <v>0</v>
      </c>
      <c r="J19" s="5">
        <v>0</v>
      </c>
      <c r="K19" s="5">
        <v>63000000</v>
      </c>
      <c r="L19" s="5">
        <v>0</v>
      </c>
      <c r="M19" s="5">
        <v>63000000</v>
      </c>
      <c r="N19" s="5">
        <v>63000000</v>
      </c>
      <c r="O19" s="5">
        <v>63000000</v>
      </c>
      <c r="P19" s="5">
        <v>63000000</v>
      </c>
      <c r="Q19" s="2">
        <f>N19/$K19</f>
        <v>1</v>
      </c>
      <c r="R19" s="2">
        <f t="shared" si="1"/>
        <v>1</v>
      </c>
      <c r="S19" s="2">
        <f t="shared" si="2"/>
        <v>1</v>
      </c>
    </row>
    <row r="20" spans="1:19" ht="22.5" x14ac:dyDescent="0.25">
      <c r="A20" s="7">
        <v>3</v>
      </c>
      <c r="B20" s="7">
        <v>1</v>
      </c>
      <c r="C20" s="7">
        <v>1</v>
      </c>
      <c r="D20" s="7">
        <v>4</v>
      </c>
      <c r="E20" s="7">
        <v>10</v>
      </c>
      <c r="F20" s="7" t="s">
        <v>37</v>
      </c>
      <c r="G20" s="6" t="s">
        <v>18</v>
      </c>
      <c r="H20" s="5">
        <v>70000000</v>
      </c>
      <c r="I20" s="5">
        <v>0</v>
      </c>
      <c r="J20" s="5">
        <v>0</v>
      </c>
      <c r="K20" s="5">
        <v>70000000</v>
      </c>
      <c r="L20" s="5">
        <v>0</v>
      </c>
      <c r="M20" s="5">
        <v>70000000</v>
      </c>
      <c r="N20" s="5">
        <v>70000000</v>
      </c>
      <c r="O20" s="5">
        <v>70000000</v>
      </c>
      <c r="P20" s="5">
        <v>70000000</v>
      </c>
      <c r="Q20" s="2">
        <f t="shared" ref="Q20:Q22" si="7">N20/$K20</f>
        <v>1</v>
      </c>
      <c r="R20" s="2">
        <f t="shared" si="1"/>
        <v>1</v>
      </c>
      <c r="S20" s="2">
        <f t="shared" si="2"/>
        <v>1</v>
      </c>
    </row>
    <row r="21" spans="1:19" x14ac:dyDescent="0.25">
      <c r="A21" s="7">
        <v>3</v>
      </c>
      <c r="B21" s="7">
        <v>2</v>
      </c>
      <c r="C21" s="7">
        <v>1</v>
      </c>
      <c r="D21" s="7">
        <v>1</v>
      </c>
      <c r="E21" s="7">
        <v>11</v>
      </c>
      <c r="F21" s="7" t="s">
        <v>38</v>
      </c>
      <c r="G21" s="6" t="s">
        <v>19</v>
      </c>
      <c r="H21" s="5">
        <v>573000000</v>
      </c>
      <c r="I21" s="5">
        <v>0</v>
      </c>
      <c r="J21" s="5">
        <v>0</v>
      </c>
      <c r="K21" s="5">
        <v>573000000</v>
      </c>
      <c r="L21" s="5">
        <v>0</v>
      </c>
      <c r="M21" s="5">
        <v>518653836</v>
      </c>
      <c r="N21" s="5">
        <v>518653836</v>
      </c>
      <c r="O21" s="5">
        <v>518653836</v>
      </c>
      <c r="P21" s="5">
        <v>518653836</v>
      </c>
      <c r="Q21" s="2">
        <f t="shared" si="7"/>
        <v>0.90515503664921471</v>
      </c>
      <c r="R21" s="2">
        <f t="shared" si="1"/>
        <v>0.90515503664921471</v>
      </c>
      <c r="S21" s="2">
        <f t="shared" si="2"/>
        <v>0.90515503664921471</v>
      </c>
    </row>
    <row r="22" spans="1:19" x14ac:dyDescent="0.25">
      <c r="A22" s="7">
        <v>3</v>
      </c>
      <c r="B22" s="7">
        <v>6</v>
      </c>
      <c r="C22" s="7">
        <v>1</v>
      </c>
      <c r="D22" s="7">
        <v>1</v>
      </c>
      <c r="E22" s="7">
        <v>10</v>
      </c>
      <c r="F22" s="7" t="s">
        <v>37</v>
      </c>
      <c r="G22" s="6" t="s">
        <v>20</v>
      </c>
      <c r="H22" s="5">
        <v>207000000</v>
      </c>
      <c r="I22" s="5">
        <v>0</v>
      </c>
      <c r="J22" s="5">
        <v>0</v>
      </c>
      <c r="K22" s="5">
        <v>207000000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2">
        <f t="shared" si="7"/>
        <v>0</v>
      </c>
      <c r="R22" s="2">
        <f t="shared" si="1"/>
        <v>0</v>
      </c>
      <c r="S22" s="2">
        <f t="shared" si="2"/>
        <v>0</v>
      </c>
    </row>
    <row r="23" spans="1:19" x14ac:dyDescent="0.25">
      <c r="A23" s="19" t="s">
        <v>41</v>
      </c>
      <c r="B23" s="20"/>
      <c r="C23" s="20"/>
      <c r="D23" s="20"/>
      <c r="E23" s="20"/>
      <c r="F23" s="20"/>
      <c r="G23" s="21"/>
      <c r="H23" s="3">
        <f t="shared" ref="H23:J23" si="8">SUM(H19:H22)</f>
        <v>913000000</v>
      </c>
      <c r="I23" s="3">
        <f t="shared" si="8"/>
        <v>0</v>
      </c>
      <c r="J23" s="3">
        <f t="shared" si="8"/>
        <v>0</v>
      </c>
      <c r="K23" s="3">
        <f>SUM(K19:K22)</f>
        <v>913000000</v>
      </c>
      <c r="L23" s="3">
        <f>SUM(L19:L22)</f>
        <v>0</v>
      </c>
      <c r="M23" s="3">
        <f>SUM(M19:M22)</f>
        <v>651653836</v>
      </c>
      <c r="N23" s="3">
        <f t="shared" ref="N23:O23" si="9">SUM(N19:N22)</f>
        <v>651653836</v>
      </c>
      <c r="O23" s="3">
        <f t="shared" si="9"/>
        <v>651653836</v>
      </c>
      <c r="P23" s="3">
        <f>SUM(P19:P22)</f>
        <v>651653836</v>
      </c>
      <c r="Q23" s="4">
        <f>N23/K23</f>
        <v>0.71375009419496172</v>
      </c>
      <c r="R23" s="4">
        <f>O23/$K23</f>
        <v>0.71375009419496172</v>
      </c>
      <c r="S23" s="4">
        <f>P23/$K23</f>
        <v>0.71375009419496172</v>
      </c>
    </row>
    <row r="24" spans="1:19" ht="22.5" x14ac:dyDescent="0.25">
      <c r="A24" s="7">
        <v>3901</v>
      </c>
      <c r="B24" s="7">
        <v>1000</v>
      </c>
      <c r="C24" s="7">
        <v>2</v>
      </c>
      <c r="D24" s="7"/>
      <c r="E24" s="8">
        <v>11</v>
      </c>
      <c r="F24" s="8" t="s">
        <v>37</v>
      </c>
      <c r="G24" s="9" t="s">
        <v>23</v>
      </c>
      <c r="H24" s="10">
        <v>4795902012</v>
      </c>
      <c r="I24" s="10">
        <v>4990395717</v>
      </c>
      <c r="J24" s="10">
        <v>0</v>
      </c>
      <c r="K24" s="10">
        <v>9786297729</v>
      </c>
      <c r="L24" s="5">
        <v>0</v>
      </c>
      <c r="M24" s="5">
        <v>9691547089.2399998</v>
      </c>
      <c r="N24" s="5">
        <v>9691547089.2399998</v>
      </c>
      <c r="O24" s="5">
        <v>9691547089.2399998</v>
      </c>
      <c r="P24" s="5">
        <v>7672160352.2399998</v>
      </c>
      <c r="Q24" s="2">
        <f>N24/$K24</f>
        <v>0.99031803012908315</v>
      </c>
      <c r="R24" s="2">
        <f>O24/$K24</f>
        <v>0.99031803012908315</v>
      </c>
      <c r="S24" s="2">
        <f>P24/$K24</f>
        <v>0.78396964456792273</v>
      </c>
    </row>
    <row r="25" spans="1:19" ht="33.75" x14ac:dyDescent="0.25">
      <c r="A25" s="7">
        <v>3901</v>
      </c>
      <c r="B25" s="7">
        <v>1000</v>
      </c>
      <c r="C25" s="7">
        <v>3</v>
      </c>
      <c r="D25" s="7"/>
      <c r="E25" s="7">
        <v>11</v>
      </c>
      <c r="F25" s="7" t="s">
        <v>37</v>
      </c>
      <c r="G25" s="6" t="s">
        <v>21</v>
      </c>
      <c r="H25" s="5">
        <v>2000000000</v>
      </c>
      <c r="I25" s="5">
        <v>1245000000</v>
      </c>
      <c r="J25" s="5">
        <v>15000000</v>
      </c>
      <c r="K25" s="5">
        <v>3230000000</v>
      </c>
      <c r="L25" s="5">
        <v>0</v>
      </c>
      <c r="M25" s="5">
        <v>3229000000</v>
      </c>
      <c r="N25" s="5">
        <v>3229000000</v>
      </c>
      <c r="O25" s="5">
        <v>3229000000</v>
      </c>
      <c r="P25" s="5">
        <v>2616600000</v>
      </c>
      <c r="Q25" s="2">
        <f>N25/$K25</f>
        <v>0.9996904024767802</v>
      </c>
      <c r="R25" s="2">
        <f t="shared" si="1"/>
        <v>0.9996904024767802</v>
      </c>
      <c r="S25" s="2">
        <f t="shared" si="2"/>
        <v>0.81009287925696594</v>
      </c>
    </row>
    <row r="26" spans="1:19" ht="33.75" x14ac:dyDescent="0.25">
      <c r="A26" s="7">
        <v>3901</v>
      </c>
      <c r="B26" s="7">
        <v>1000</v>
      </c>
      <c r="C26" s="7">
        <v>3</v>
      </c>
      <c r="D26" s="7"/>
      <c r="E26" s="7">
        <v>15</v>
      </c>
      <c r="F26" s="7" t="s">
        <v>38</v>
      </c>
      <c r="G26" s="6" t="s">
        <v>21</v>
      </c>
      <c r="H26" s="5">
        <v>0</v>
      </c>
      <c r="I26" s="5">
        <v>45734855</v>
      </c>
      <c r="J26" s="5">
        <v>0</v>
      </c>
      <c r="K26" s="5">
        <v>45734855</v>
      </c>
      <c r="L26" s="5">
        <v>0</v>
      </c>
      <c r="M26" s="5">
        <v>45734855</v>
      </c>
      <c r="N26" s="5">
        <v>45734855</v>
      </c>
      <c r="O26" s="5">
        <v>45734855</v>
      </c>
      <c r="P26" s="5">
        <v>45734855</v>
      </c>
      <c r="Q26" s="2">
        <f>N26/$K26</f>
        <v>1</v>
      </c>
      <c r="R26" s="2">
        <f t="shared" ref="R26" si="10">O26/$K26</f>
        <v>1</v>
      </c>
      <c r="S26" s="2">
        <f t="shared" ref="S26" si="11">P26/$K26</f>
        <v>1</v>
      </c>
    </row>
    <row r="27" spans="1:19" ht="22.5" x14ac:dyDescent="0.25">
      <c r="A27" s="7">
        <v>3901</v>
      </c>
      <c r="B27" s="7">
        <v>1000</v>
      </c>
      <c r="C27" s="7">
        <v>4</v>
      </c>
      <c r="D27" s="7"/>
      <c r="E27" s="7">
        <v>11</v>
      </c>
      <c r="F27" s="7" t="s">
        <v>37</v>
      </c>
      <c r="G27" s="6" t="s">
        <v>24</v>
      </c>
      <c r="H27" s="5">
        <v>5990819908</v>
      </c>
      <c r="I27" s="5">
        <v>5238055764</v>
      </c>
      <c r="J27" s="5">
        <v>1157893505</v>
      </c>
      <c r="K27" s="5">
        <v>10070982167</v>
      </c>
      <c r="L27" s="5">
        <v>0</v>
      </c>
      <c r="M27" s="5">
        <v>10040535268.98</v>
      </c>
      <c r="N27" s="5">
        <v>10040535268.98</v>
      </c>
      <c r="O27" s="5">
        <v>10040535268.98</v>
      </c>
      <c r="P27" s="5">
        <v>7618701810.8800001</v>
      </c>
      <c r="Q27" s="2">
        <f>N27/$K27</f>
        <v>0.99697676974150873</v>
      </c>
      <c r="R27" s="2">
        <f t="shared" si="1"/>
        <v>0.99697676974150873</v>
      </c>
      <c r="S27" s="2">
        <f t="shared" si="2"/>
        <v>0.75650037747505028</v>
      </c>
    </row>
    <row r="28" spans="1:19" ht="22.5" x14ac:dyDescent="0.25">
      <c r="A28" s="7">
        <v>3902</v>
      </c>
      <c r="B28" s="7">
        <v>1000</v>
      </c>
      <c r="C28" s="7">
        <v>1</v>
      </c>
      <c r="D28" s="7"/>
      <c r="E28" s="7">
        <v>11</v>
      </c>
      <c r="F28" s="7" t="s">
        <v>37</v>
      </c>
      <c r="G28" s="6" t="s">
        <v>22</v>
      </c>
      <c r="H28" s="5">
        <v>236527149229</v>
      </c>
      <c r="I28" s="5">
        <v>0</v>
      </c>
      <c r="J28" s="5">
        <v>13231812432</v>
      </c>
      <c r="K28" s="5">
        <v>223295336797</v>
      </c>
      <c r="L28" s="5">
        <v>0</v>
      </c>
      <c r="M28" s="5">
        <v>223295336797</v>
      </c>
      <c r="N28" s="5">
        <v>223295336797</v>
      </c>
      <c r="O28" s="5">
        <v>223295336797</v>
      </c>
      <c r="P28" s="5">
        <v>200432933443</v>
      </c>
      <c r="Q28" s="2">
        <f t="shared" ref="Q28:Q29" si="12">N28/$K28</f>
        <v>1</v>
      </c>
      <c r="R28" s="2">
        <f t="shared" si="1"/>
        <v>1</v>
      </c>
      <c r="S28" s="2">
        <f t="shared" si="2"/>
        <v>0.89761361037832854</v>
      </c>
    </row>
    <row r="29" spans="1:19" ht="22.5" x14ac:dyDescent="0.25">
      <c r="A29" s="7">
        <v>3902</v>
      </c>
      <c r="B29" s="7">
        <v>1000</v>
      </c>
      <c r="C29" s="7">
        <v>1</v>
      </c>
      <c r="D29" s="7"/>
      <c r="E29" s="7">
        <v>11</v>
      </c>
      <c r="F29" s="7" t="s">
        <v>38</v>
      </c>
      <c r="G29" s="6" t="s">
        <v>22</v>
      </c>
      <c r="H29" s="5">
        <v>27684340424</v>
      </c>
      <c r="I29" s="5">
        <v>0</v>
      </c>
      <c r="J29" s="5">
        <v>0</v>
      </c>
      <c r="K29" s="5">
        <v>27684340424</v>
      </c>
      <c r="L29" s="5">
        <v>0</v>
      </c>
      <c r="M29" s="5">
        <v>27684340423</v>
      </c>
      <c r="N29" s="5">
        <v>27684340423</v>
      </c>
      <c r="O29" s="5">
        <v>27684340423</v>
      </c>
      <c r="P29" s="5">
        <v>27684340423</v>
      </c>
      <c r="Q29" s="2">
        <f t="shared" si="12"/>
        <v>0.99999999996387845</v>
      </c>
      <c r="R29" s="2">
        <f t="shared" si="1"/>
        <v>0.99999999996387845</v>
      </c>
      <c r="S29" s="2">
        <f t="shared" si="2"/>
        <v>0.99999999996387845</v>
      </c>
    </row>
    <row r="30" spans="1:19" ht="45" x14ac:dyDescent="0.25">
      <c r="A30" s="7">
        <v>3902</v>
      </c>
      <c r="B30" s="7">
        <v>1000</v>
      </c>
      <c r="C30" s="7">
        <v>3</v>
      </c>
      <c r="D30" s="7"/>
      <c r="E30" s="7">
        <v>11</v>
      </c>
      <c r="F30" s="7" t="s">
        <v>37</v>
      </c>
      <c r="G30" s="6" t="s">
        <v>47</v>
      </c>
      <c r="H30" s="5">
        <v>0</v>
      </c>
      <c r="I30" s="5">
        <v>13777956400</v>
      </c>
      <c r="J30" s="5">
        <v>0</v>
      </c>
      <c r="K30" s="5">
        <v>13777956400</v>
      </c>
      <c r="L30" s="5">
        <v>0</v>
      </c>
      <c r="M30" s="5">
        <v>13777956400</v>
      </c>
      <c r="N30" s="5">
        <v>13777956400</v>
      </c>
      <c r="O30" s="5">
        <v>13777956400</v>
      </c>
      <c r="P30" s="5">
        <v>3416000000</v>
      </c>
      <c r="Q30" s="2">
        <f t="shared" ref="Q30:Q34" si="13">N30/$K30</f>
        <v>1</v>
      </c>
      <c r="R30" s="2">
        <f t="shared" ref="R30:R34" si="14">O30/$K30</f>
        <v>1</v>
      </c>
      <c r="S30" s="2">
        <f t="shared" ref="S30:S34" si="15">P30/$K30</f>
        <v>0.24793226954906025</v>
      </c>
    </row>
    <row r="31" spans="1:19" ht="22.5" x14ac:dyDescent="0.25">
      <c r="A31" s="7">
        <v>3902</v>
      </c>
      <c r="B31" s="7">
        <v>1000</v>
      </c>
      <c r="C31" s="7">
        <v>4</v>
      </c>
      <c r="D31" s="7"/>
      <c r="E31" s="7">
        <v>16</v>
      </c>
      <c r="F31" s="7" t="s">
        <v>38</v>
      </c>
      <c r="G31" s="6" t="s">
        <v>25</v>
      </c>
      <c r="H31" s="5">
        <v>60000000000</v>
      </c>
      <c r="I31" s="5">
        <v>0</v>
      </c>
      <c r="J31" s="5">
        <v>0</v>
      </c>
      <c r="K31" s="5">
        <v>60000000000</v>
      </c>
      <c r="L31" s="5">
        <v>0</v>
      </c>
      <c r="M31" s="5">
        <v>59911012738</v>
      </c>
      <c r="N31" s="5">
        <v>59911012738</v>
      </c>
      <c r="O31" s="5">
        <v>59911012738</v>
      </c>
      <c r="P31" s="5">
        <v>56213878573</v>
      </c>
      <c r="Q31" s="2">
        <f t="shared" si="13"/>
        <v>0.99851687896666663</v>
      </c>
      <c r="R31" s="2">
        <f t="shared" si="14"/>
        <v>0.99851687896666663</v>
      </c>
      <c r="S31" s="2">
        <f t="shared" si="15"/>
        <v>0.93689797621666671</v>
      </c>
    </row>
    <row r="32" spans="1:19" ht="22.5" x14ac:dyDescent="0.25">
      <c r="A32" s="7">
        <v>3903</v>
      </c>
      <c r="B32" s="7">
        <v>1000</v>
      </c>
      <c r="C32" s="7">
        <v>3</v>
      </c>
      <c r="D32" s="7" t="s">
        <v>52</v>
      </c>
      <c r="E32" s="7">
        <v>11</v>
      </c>
      <c r="F32" s="7" t="s">
        <v>37</v>
      </c>
      <c r="G32" s="6" t="s">
        <v>48</v>
      </c>
      <c r="H32" s="5">
        <v>0</v>
      </c>
      <c r="I32" s="5">
        <v>4615000000</v>
      </c>
      <c r="J32" s="5">
        <v>0</v>
      </c>
      <c r="K32" s="5">
        <v>4615000000</v>
      </c>
      <c r="L32" s="5">
        <v>0</v>
      </c>
      <c r="M32" s="5">
        <v>4615000000</v>
      </c>
      <c r="N32" s="5">
        <v>4615000000</v>
      </c>
      <c r="O32" s="5">
        <v>4615000000</v>
      </c>
      <c r="P32" s="5">
        <v>4615000000</v>
      </c>
      <c r="Q32" s="2">
        <f t="shared" si="13"/>
        <v>1</v>
      </c>
      <c r="R32" s="2">
        <f t="shared" si="14"/>
        <v>1</v>
      </c>
      <c r="S32" s="2">
        <f t="shared" si="15"/>
        <v>1</v>
      </c>
    </row>
    <row r="33" spans="1:19" ht="33.75" x14ac:dyDescent="0.25">
      <c r="A33" s="7">
        <v>3904</v>
      </c>
      <c r="B33" s="7">
        <v>1000</v>
      </c>
      <c r="C33" s="7">
        <v>1</v>
      </c>
      <c r="D33" s="7"/>
      <c r="E33" s="7">
        <v>11</v>
      </c>
      <c r="F33" s="7" t="s">
        <v>37</v>
      </c>
      <c r="G33" s="6" t="s">
        <v>50</v>
      </c>
      <c r="H33" s="5">
        <v>0</v>
      </c>
      <c r="I33" s="5">
        <v>108949519</v>
      </c>
      <c r="J33" s="5">
        <v>0</v>
      </c>
      <c r="K33" s="5">
        <v>108949519</v>
      </c>
      <c r="L33" s="5">
        <v>0</v>
      </c>
      <c r="M33" s="5">
        <v>108949519</v>
      </c>
      <c r="N33" s="5">
        <v>108949519</v>
      </c>
      <c r="O33" s="5">
        <v>108949519</v>
      </c>
      <c r="P33" s="5">
        <v>108949519</v>
      </c>
      <c r="Q33" s="2">
        <f t="shared" ref="Q33" si="16">N33/$K33</f>
        <v>1</v>
      </c>
      <c r="R33" s="2">
        <f t="shared" ref="R33" si="17">O33/$K33</f>
        <v>1</v>
      </c>
      <c r="S33" s="2">
        <f t="shared" ref="S33" si="18">P33/$K33</f>
        <v>1</v>
      </c>
    </row>
    <row r="34" spans="1:19" ht="33.75" x14ac:dyDescent="0.25">
      <c r="A34" s="7">
        <v>3904</v>
      </c>
      <c r="B34" s="7">
        <v>1000</v>
      </c>
      <c r="C34" s="7">
        <v>3</v>
      </c>
      <c r="D34" s="7" t="s">
        <v>52</v>
      </c>
      <c r="E34" s="7">
        <v>11</v>
      </c>
      <c r="F34" s="7" t="s">
        <v>37</v>
      </c>
      <c r="G34" s="6" t="s">
        <v>49</v>
      </c>
      <c r="H34" s="5">
        <v>0</v>
      </c>
      <c r="I34" s="5">
        <v>4393949519</v>
      </c>
      <c r="J34" s="5">
        <v>108949519</v>
      </c>
      <c r="K34" s="5">
        <v>4285000000</v>
      </c>
      <c r="L34" s="5">
        <v>0</v>
      </c>
      <c r="M34" s="5">
        <v>4285000000</v>
      </c>
      <c r="N34" s="5">
        <v>4285000000</v>
      </c>
      <c r="O34" s="5">
        <v>4285000000</v>
      </c>
      <c r="P34" s="5">
        <v>4285000000</v>
      </c>
      <c r="Q34" s="2">
        <f t="shared" si="13"/>
        <v>1</v>
      </c>
      <c r="R34" s="2">
        <f t="shared" si="14"/>
        <v>1</v>
      </c>
      <c r="S34" s="2">
        <f t="shared" si="15"/>
        <v>1</v>
      </c>
    </row>
    <row r="35" spans="1:19" x14ac:dyDescent="0.25">
      <c r="A35" s="19" t="s">
        <v>42</v>
      </c>
      <c r="B35" s="20"/>
      <c r="C35" s="20"/>
      <c r="D35" s="20"/>
      <c r="E35" s="20"/>
      <c r="F35" s="20"/>
      <c r="G35" s="21"/>
      <c r="H35" s="3">
        <f t="shared" ref="H35:P35" si="19">SUM(H24:H34)</f>
        <v>336998211573</v>
      </c>
      <c r="I35" s="3">
        <f t="shared" si="19"/>
        <v>34415041774</v>
      </c>
      <c r="J35" s="3">
        <f>SUM(J24:J34)</f>
        <v>14513655456</v>
      </c>
      <c r="K35" s="3">
        <f t="shared" si="19"/>
        <v>356899597891</v>
      </c>
      <c r="L35" s="3">
        <f t="shared" si="19"/>
        <v>0</v>
      </c>
      <c r="M35" s="3">
        <f t="shared" si="19"/>
        <v>356684413090.21997</v>
      </c>
      <c r="N35" s="3">
        <f t="shared" si="19"/>
        <v>356684413090.21997</v>
      </c>
      <c r="O35" s="3">
        <f t="shared" si="19"/>
        <v>356684413090.21997</v>
      </c>
      <c r="P35" s="3">
        <f t="shared" si="19"/>
        <v>314709298976.12</v>
      </c>
      <c r="Q35" s="4">
        <f>N35/K35</f>
        <v>0.99939707188785976</v>
      </c>
      <c r="R35" s="4">
        <f t="shared" si="1"/>
        <v>0.99939707188785976</v>
      </c>
      <c r="S35" s="4">
        <f t="shared" si="2"/>
        <v>0.8817866448598094</v>
      </c>
    </row>
    <row r="36" spans="1:19" x14ac:dyDescent="0.25">
      <c r="A36" s="22" t="s">
        <v>43</v>
      </c>
      <c r="B36" s="23"/>
      <c r="C36" s="23"/>
      <c r="D36" s="23"/>
      <c r="E36" s="23"/>
      <c r="F36" s="23"/>
      <c r="G36" s="24"/>
      <c r="H36" s="18">
        <f>H35+H23+H18+H15</f>
        <v>359118037029</v>
      </c>
      <c r="I36" s="18">
        <f t="shared" ref="I36:P36" si="20">I35+I23+I18+I15</f>
        <v>37396390406</v>
      </c>
      <c r="J36" s="18">
        <f t="shared" si="20"/>
        <v>16183004088</v>
      </c>
      <c r="K36" s="18">
        <f>K35+K23+K18+K15</f>
        <v>380331423347</v>
      </c>
      <c r="L36" s="18">
        <f t="shared" si="20"/>
        <v>0</v>
      </c>
      <c r="M36" s="18">
        <f t="shared" si="20"/>
        <v>378878783558.72998</v>
      </c>
      <c r="N36" s="18">
        <f t="shared" si="20"/>
        <v>378878783558.72998</v>
      </c>
      <c r="O36" s="18">
        <f t="shared" si="20"/>
        <v>378871483558.72998</v>
      </c>
      <c r="P36" s="18">
        <f t="shared" si="20"/>
        <v>335846730512.96002</v>
      </c>
      <c r="Q36" s="17">
        <f>N36/($K$36-$L$36)</f>
        <v>0.99618059487305444</v>
      </c>
      <c r="R36" s="17">
        <f>O36/($K$36-$L$36)</f>
        <v>0.99616140108691986</v>
      </c>
      <c r="S36" s="17">
        <f>P36/($K$36-$L$36)</f>
        <v>0.88303703006560719</v>
      </c>
    </row>
    <row r="38" spans="1:19" x14ac:dyDescent="0.25">
      <c r="K38" s="14"/>
      <c r="L38" s="14"/>
      <c r="M38" s="14"/>
      <c r="N38" s="14"/>
      <c r="O38" s="14"/>
      <c r="P38" s="14"/>
    </row>
    <row r="40" spans="1:19" x14ac:dyDescent="0.25">
      <c r="K40" s="15"/>
      <c r="L40" s="15"/>
      <c r="M40" s="15"/>
      <c r="N40" s="15"/>
      <c r="O40" s="15"/>
      <c r="P40" s="15"/>
    </row>
    <row r="41" spans="1:19" x14ac:dyDescent="0.25">
      <c r="H41" s="14"/>
      <c r="I41" s="15"/>
      <c r="J41" s="14"/>
      <c r="K41" s="15"/>
      <c r="L41" s="15"/>
      <c r="M41" s="15"/>
      <c r="N41" s="15"/>
      <c r="O41" s="15"/>
      <c r="P41" s="15"/>
    </row>
  </sheetData>
  <mergeCells count="10">
    <mergeCell ref="A1:S1"/>
    <mergeCell ref="A3:S3"/>
    <mergeCell ref="A4:S4"/>
    <mergeCell ref="A5:S5"/>
    <mergeCell ref="A6:S6"/>
    <mergeCell ref="A35:G35"/>
    <mergeCell ref="A36:G36"/>
    <mergeCell ref="A18:G18"/>
    <mergeCell ref="A23:G23"/>
    <mergeCell ref="A15:G15"/>
  </mergeCells>
  <printOptions horizontalCentered="1" verticalCentered="1"/>
  <pageMargins left="0.39370078740157483" right="0.39370078740157483" top="0.39370078740157483" bottom="0.39370078740157483" header="0.78740157480314965" footer="0.78740157480314965"/>
  <pageSetup paperSize="5" scale="74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EJECUCION DICIEMBRE 2017</vt:lpstr>
    </vt:vector>
  </TitlesOfParts>
  <LinksUpToDate>false</LinksUpToDate>
  <CharactersWithSpaces>0</CharactersWithSpaces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FRANCIA PATRICIA ROBAYO AREVALO</dc:creator>
  <cp:lastModifiedBy>Luisa Fernanda Ortiz Cuellar</cp:lastModifiedBy>
  <cp:lastPrinted>2016-04-05T15:24:46Z</cp:lastPrinted>
  <dcterms:created xsi:type="dcterms:W3CDTF">2015-01-20T20:51:54Z</dcterms:created>
  <dcterms:modified xsi:type="dcterms:W3CDTF">2018-01-26T15:16:33Z</dcterms:modified>
</cp:coreProperties>
</file>