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3. Marzo 2024\"/>
    </mc:Choice>
  </mc:AlternateContent>
  <xr:revisionPtr revIDLastSave="0" documentId="13_ncr:1_{E5E9CD9A-051D-4BC2-A5EE-99FDB631B94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REP_EPG034_EjecucionPresupuesta" sheetId="1" state="hidden" r:id="rId1"/>
    <sheet name="MARZO 20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2" l="1"/>
  <c r="O20" i="2"/>
  <c r="R20" i="2" s="1"/>
  <c r="Q32" i="2"/>
  <c r="Q22" i="2"/>
  <c r="P46" i="2"/>
  <c r="P44" i="2"/>
  <c r="P43" i="2"/>
  <c r="P42" i="2"/>
  <c r="P40" i="2"/>
  <c r="P39" i="2"/>
  <c r="P38" i="2"/>
  <c r="P35" i="2"/>
  <c r="P22" i="2"/>
  <c r="P19" i="2"/>
  <c r="P17" i="2"/>
  <c r="K46" i="2"/>
  <c r="K41" i="2"/>
  <c r="K38" i="2"/>
  <c r="K27" i="2"/>
  <c r="K30" i="2" s="1"/>
  <c r="K19" i="2"/>
  <c r="K20" i="2" s="1"/>
  <c r="K15" i="2"/>
  <c r="K18" i="2" s="1"/>
  <c r="P15" i="2"/>
  <c r="Q15" i="2"/>
  <c r="K16" i="2"/>
  <c r="R16" i="2"/>
  <c r="P16" i="2"/>
  <c r="Q16" i="2"/>
  <c r="K17" i="2"/>
  <c r="R17" i="2"/>
  <c r="Q17" i="2"/>
  <c r="E18" i="2"/>
  <c r="E10" i="2" s="1"/>
  <c r="F18" i="2"/>
  <c r="F10" i="2" s="1"/>
  <c r="G18" i="2"/>
  <c r="G10" i="2" s="1"/>
  <c r="G9" i="2" s="1"/>
  <c r="H18" i="2"/>
  <c r="H10" i="2" s="1"/>
  <c r="I18" i="2"/>
  <c r="I10" i="2" s="1"/>
  <c r="J18" i="2"/>
  <c r="M18" i="2"/>
  <c r="M20" i="2"/>
  <c r="N20" i="2"/>
  <c r="Q19" i="2"/>
  <c r="R19" i="2"/>
  <c r="E20" i="2"/>
  <c r="F20" i="2"/>
  <c r="G20" i="2"/>
  <c r="G31" i="2" s="1"/>
  <c r="H20" i="2"/>
  <c r="H31" i="2" s="1"/>
  <c r="I20" i="2"/>
  <c r="K21" i="2"/>
  <c r="K26" i="2" s="1"/>
  <c r="O26" i="2"/>
  <c r="R26" i="2" s="1"/>
  <c r="Q21" i="2"/>
  <c r="K22" i="2"/>
  <c r="R22" i="2"/>
  <c r="K23" i="2"/>
  <c r="L23" i="2"/>
  <c r="L26" i="2" s="1"/>
  <c r="P26" i="2" s="1"/>
  <c r="M23" i="2"/>
  <c r="R23" i="2"/>
  <c r="Q23" i="2"/>
  <c r="K24" i="2"/>
  <c r="L24" i="2"/>
  <c r="P24" i="2" s="1"/>
  <c r="M24" i="2"/>
  <c r="Q24" i="2" s="1"/>
  <c r="R24" i="2"/>
  <c r="K25" i="2"/>
  <c r="L25" i="2"/>
  <c r="P25" i="2" s="1"/>
  <c r="M25" i="2"/>
  <c r="R25" i="2"/>
  <c r="Q25" i="2"/>
  <c r="E26" i="2"/>
  <c r="F26" i="2"/>
  <c r="G26" i="2"/>
  <c r="H26" i="2"/>
  <c r="I26" i="2"/>
  <c r="J26" i="2"/>
  <c r="M26" i="2"/>
  <c r="Q26" i="2" s="1"/>
  <c r="N26" i="2"/>
  <c r="L27" i="2"/>
  <c r="M27" i="2"/>
  <c r="N27" i="2"/>
  <c r="O27" i="2"/>
  <c r="P27" i="2"/>
  <c r="Q27" i="2"/>
  <c r="R27" i="2"/>
  <c r="K28" i="2"/>
  <c r="L28" i="2"/>
  <c r="M28" i="2"/>
  <c r="N28" i="2"/>
  <c r="O28" i="2"/>
  <c r="P28" i="2"/>
  <c r="Q28" i="2"/>
  <c r="R28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L30" i="2"/>
  <c r="O30" i="2"/>
  <c r="R30" i="2" s="1"/>
  <c r="P30" i="2"/>
  <c r="E31" i="2"/>
  <c r="F31" i="2"/>
  <c r="I31" i="2"/>
  <c r="K32" i="2"/>
  <c r="P32" i="2"/>
  <c r="K33" i="2"/>
  <c r="M33" i="2"/>
  <c r="M47" i="2" s="1"/>
  <c r="P33" i="2"/>
  <c r="R33" i="2"/>
  <c r="K34" i="2"/>
  <c r="M34" i="2"/>
  <c r="P34" i="2"/>
  <c r="Q34" i="2"/>
  <c r="R34" i="2"/>
  <c r="K35" i="2"/>
  <c r="M35" i="2"/>
  <c r="Q35" i="2"/>
  <c r="R35" i="2"/>
  <c r="K36" i="2"/>
  <c r="M36" i="2"/>
  <c r="P36" i="2"/>
  <c r="Q36" i="2"/>
  <c r="R36" i="2"/>
  <c r="K37" i="2"/>
  <c r="M37" i="2"/>
  <c r="P37" i="2"/>
  <c r="Q37" i="2"/>
  <c r="R37" i="2"/>
  <c r="R38" i="2"/>
  <c r="K39" i="2"/>
  <c r="M39" i="2"/>
  <c r="Q39" i="2" s="1"/>
  <c r="R39" i="2"/>
  <c r="K40" i="2"/>
  <c r="M40" i="2"/>
  <c r="Q40" i="2" s="1"/>
  <c r="R40" i="2"/>
  <c r="M41" i="2"/>
  <c r="Q41" i="2" s="1"/>
  <c r="P41" i="2"/>
  <c r="R41" i="2"/>
  <c r="K42" i="2"/>
  <c r="M42" i="2"/>
  <c r="Q42" i="2"/>
  <c r="R42" i="2"/>
  <c r="K43" i="2"/>
  <c r="M43" i="2"/>
  <c r="Q43" i="2" s="1"/>
  <c r="R43" i="2"/>
  <c r="K44" i="2"/>
  <c r="M44" i="2"/>
  <c r="Q44" i="2"/>
  <c r="R44" i="2"/>
  <c r="K45" i="2"/>
  <c r="M45" i="2"/>
  <c r="Q45" i="2" s="1"/>
  <c r="P45" i="2"/>
  <c r="R45" i="2"/>
  <c r="Q46" i="2"/>
  <c r="R46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N30" i="2" l="1"/>
  <c r="M30" i="2"/>
  <c r="Q30" i="2" s="1"/>
  <c r="P23" i="2"/>
  <c r="Q33" i="2"/>
  <c r="N47" i="2"/>
  <c r="N12" i="2" s="1"/>
  <c r="O18" i="2"/>
  <c r="O10" i="2" s="1"/>
  <c r="N18" i="2"/>
  <c r="Q38" i="2"/>
  <c r="Q18" i="2"/>
  <c r="L47" i="2"/>
  <c r="P47" i="2" s="1"/>
  <c r="P21" i="2"/>
  <c r="L20" i="2"/>
  <c r="P20" i="2" s="1"/>
  <c r="L18" i="2"/>
  <c r="J47" i="2"/>
  <c r="J12" i="2" s="1"/>
  <c r="K47" i="2"/>
  <c r="K12" i="2" s="1"/>
  <c r="J30" i="2"/>
  <c r="J10" i="2" s="1"/>
  <c r="J20" i="2"/>
  <c r="J31" i="2" s="1"/>
  <c r="F9" i="2"/>
  <c r="I9" i="2"/>
  <c r="E9" i="2"/>
  <c r="M12" i="2"/>
  <c r="Q12" i="2" s="1"/>
  <c r="Q47" i="2"/>
  <c r="Q20" i="2"/>
  <c r="H9" i="2"/>
  <c r="O31" i="2"/>
  <c r="R31" i="2" s="1"/>
  <c r="R18" i="2"/>
  <c r="K10" i="2"/>
  <c r="K31" i="2"/>
  <c r="O12" i="2"/>
  <c r="R12" i="2" s="1"/>
  <c r="R21" i="2"/>
  <c r="R15" i="2"/>
  <c r="M31" i="2" l="1"/>
  <c r="Q31" i="2" s="1"/>
  <c r="M10" i="2"/>
  <c r="Q10" i="2" s="1"/>
  <c r="N31" i="2"/>
  <c r="N10" i="2"/>
  <c r="N9" i="2" s="1"/>
  <c r="L12" i="2"/>
  <c r="P12" i="2" s="1"/>
  <c r="L10" i="2"/>
  <c r="P10" i="2" s="1"/>
  <c r="L31" i="2"/>
  <c r="P31" i="2" s="1"/>
  <c r="P18" i="2"/>
  <c r="K9" i="2"/>
  <c r="J9" i="2"/>
  <c r="O9" i="2"/>
  <c r="R9" i="2" s="1"/>
  <c r="R10" i="2"/>
  <c r="M9" i="2" l="1"/>
  <c r="Q9" i="2" s="1"/>
  <c r="L9" i="2"/>
  <c r="P9" i="2" s="1"/>
</calcChain>
</file>

<file path=xl/sharedStrings.xml><?xml version="1.0" encoding="utf-8"?>
<sst xmlns="http://schemas.openxmlformats.org/spreadsheetml/2006/main" count="632" uniqueCount="142">
  <si>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</si>
  <si>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</si>
  <si>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</si>
  <si>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</si>
  <si>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</si>
  <si>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</si>
  <si>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</si>
  <si>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</si>
  <si>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</si>
  <si>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</si>
  <si>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</si>
  <si>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</si>
  <si>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</si>
  <si>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</si>
  <si>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</si>
  <si>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</si>
  <si>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</si>
  <si>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</si>
  <si>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</si>
  <si>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</si>
  <si>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</si>
  <si>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</si>
  <si>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</si>
  <si>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</si>
  <si>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</si>
  <si>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</si>
  <si>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</si>
  <si>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</si>
  <si>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</si>
  <si>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</si>
  <si>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</si>
  <si>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</si>
  <si>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</si>
  <si>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</si>
  <si>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</si>
  <si>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</si>
  <si>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</si>
  <si>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</si>
  <si>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</si>
  <si>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</si>
  <si>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</si>
  <si>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</si>
  <si>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</si>
  <si>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</si>
  <si>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</si>
  <si>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</si>
  <si>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</si>
  <si>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</si>
  <si>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</si>
  <si>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</si>
  <si>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</si>
  <si>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</si>
  <si>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</si>
  <si>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</si>
  <si>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</si>
  <si>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</si>
  <si>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</si>
  <si>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</si>
  <si>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</si>
  <si>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</si>
  <si>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</si>
  <si>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</si>
  <si>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</si>
  <si>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</si>
  <si>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</si>
  <si>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</si>
  <si>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</si>
  <si>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</si>
  <si>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</si>
  <si>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</si>
  <si>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</si>
  <si>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</si>
  <si>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</si>
  <si>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</si>
  <si>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</si>
  <si>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</si>
  <si>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</si>
  <si>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</si>
  <si>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</si>
  <si>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</si>
  <si>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</si>
  <si>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</si>
  <si>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</si>
  <si>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</si>
  <si>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</si>
  <si>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</si>
  <si>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</si>
  <si>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</si>
  <si>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</si>
  <si>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</si>
  <si>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</si>
  <si>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</si>
  <si>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</si>
  <si>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</si>
  <si>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</si>
  <si>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</si>
  <si>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</si>
  <si>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</si>
  <si>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</si>
  <si>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</si>
  <si>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</si>
  <si>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</si>
  <si>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</si>
  <si>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</si>
  <si>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</si>
  <si>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</si>
  <si>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</si>
  <si>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</si>
  <si>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</si>
  <si>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</si>
  <si>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</si>
  <si>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</si>
  <si>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</si>
  <si>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</si>
  <si>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</si>
  <si>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</si>
  <si>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</si>
  <si>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</si>
  <si>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</si>
  <si>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</si>
  <si>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</si>
  <si>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</si>
  <si>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</si>
  <si>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</si>
  <si>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</si>
  <si>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</si>
  <si>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</si>
  <si>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</si>
  <si>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</si>
  <si>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</si>
  <si>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</si>
  <si>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</si>
  <si>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</si>
  <si>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</si>
  <si>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</si>
  <si>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</si>
  <si>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</si>
  <si>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</si>
  <si>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</si>
  <si>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</si>
  <si>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</si>
  <si>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EJECUCION ACUMULADA PRESUPUESTO DE GASTOS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</si>
</sst>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0" fontId="1" fillId="0" borderId="0" xfId="3" applyNumberFormat="1" applyFont="1" applyAlignment="1"/>
    <xf numFmtId="0" fontId="6" fillId="2" borderId="0" xfId="0" applyFont="1" applyFill="1"/>
    <xf numFmtId="10" fontId="7" fillId="3" borderId="1" xfId="3" applyNumberFormat="1" applyFont="1" applyFill="1" applyBorder="1" applyAlignment="1">
      <alignment horizontal="right" vertical="center" readingOrder="1"/>
    </xf>
    <xf numFmtId="44" fontId="7" fillId="3" borderId="1" xfId="2" applyFont="1" applyFill="1" applyBorder="1" applyAlignment="1">
      <alignment horizontal="right" vertical="center" readingOrder="1"/>
    </xf>
    <xf numFmtId="0" fontId="7" fillId="3" borderId="1" xfId="0" applyFont="1" applyFill="1" applyBorder="1" applyAlignment="1">
      <alignment horizontal="left" vertical="center" readingOrder="1"/>
    </xf>
    <xf numFmtId="0" fontId="7" fillId="3" borderId="1" xfId="0" applyFont="1" applyFill="1" applyBorder="1" applyAlignment="1">
      <alignment vertical="center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9" fillId="4" borderId="1" xfId="3" applyNumberFormat="1" applyFont="1" applyFill="1" applyBorder="1" applyAlignment="1">
      <alignment horizontal="center" vertical="center" readingOrder="1"/>
    </xf>
    <xf numFmtId="43" fontId="8" fillId="3" borderId="1" xfId="1" applyFont="1" applyFill="1" applyBorder="1" applyAlignment="1">
      <alignment horizontal="center" vertical="center" wrapText="1" readingOrder="1"/>
    </xf>
    <xf numFmtId="43" fontId="8" fillId="3" borderId="1" xfId="1" applyFont="1" applyFill="1" applyBorder="1" applyAlignment="1">
      <alignment horizontal="left" vertical="center" readingOrder="1"/>
    </xf>
    <xf numFmtId="43" fontId="8" fillId="3" borderId="1" xfId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1" fillId="0" borderId="0" xfId="0" applyFont="1"/>
    <xf numFmtId="0" fontId="14" fillId="0" borderId="0" xfId="0" applyFont="1"/>
    <xf numFmtId="0" fontId="12" fillId="0" borderId="5" xfId="0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2">
          <cell r="X12">
            <v>0</v>
          </cell>
          <cell r="Y12">
            <v>0</v>
          </cell>
        </row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4">
          <cell r="Y24">
            <v>0</v>
          </cell>
        </row>
        <row r="25">
          <cell r="Y25">
            <v>0</v>
          </cell>
        </row>
        <row r="26">
          <cell r="Y26">
            <v>0</v>
          </cell>
        </row>
        <row r="27">
          <cell r="Y27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topLeftCell="U1" workbookViewId="0">
      <pane ySplit="4" topLeftCell="A27" activePane="bottomLeft" state="frozen"/>
      <selection activeCell="P1" sqref="P1"/>
      <selection pane="bottomLeft" activeCell="Z23" sqref="Z23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12362135000</v>
      </c>
      <c r="R5" s="6">
        <v>0</v>
      </c>
      <c r="S5" s="6">
        <v>0</v>
      </c>
      <c r="T5" s="6">
        <v>12362135000</v>
      </c>
      <c r="U5" s="6">
        <v>0</v>
      </c>
      <c r="V5" s="6">
        <v>12362135000</v>
      </c>
      <c r="W5" s="6">
        <v>0</v>
      </c>
      <c r="X5" s="6">
        <v>2263364107</v>
      </c>
      <c r="Y5" s="6">
        <v>2259300349</v>
      </c>
      <c r="Z5" s="6">
        <v>2259300349</v>
      </c>
      <c r="AA5" s="6">
        <v>2259300349</v>
      </c>
    </row>
    <row r="6" spans="1:27" ht="33.7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4355792000</v>
      </c>
      <c r="R6" s="6">
        <v>0</v>
      </c>
      <c r="S6" s="6">
        <v>0</v>
      </c>
      <c r="T6" s="6">
        <v>4355792000</v>
      </c>
      <c r="U6" s="6">
        <v>0</v>
      </c>
      <c r="V6" s="6">
        <v>4355792000</v>
      </c>
      <c r="W6" s="6">
        <v>0</v>
      </c>
      <c r="X6" s="6">
        <v>582671466</v>
      </c>
      <c r="Y6" s="6">
        <v>582671466</v>
      </c>
      <c r="Z6" s="6">
        <v>582671466</v>
      </c>
      <c r="AA6" s="6">
        <v>582671466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2077851000</v>
      </c>
      <c r="R7" s="6">
        <v>0</v>
      </c>
      <c r="S7" s="6">
        <v>0</v>
      </c>
      <c r="T7" s="6">
        <v>2077851000</v>
      </c>
      <c r="U7" s="6">
        <v>0</v>
      </c>
      <c r="V7" s="6">
        <v>2077851000</v>
      </c>
      <c r="W7" s="6">
        <v>0</v>
      </c>
      <c r="X7" s="6">
        <v>359266940</v>
      </c>
      <c r="Y7" s="6">
        <v>359266940</v>
      </c>
      <c r="Z7" s="6">
        <v>359266940</v>
      </c>
      <c r="AA7" s="6">
        <v>359266940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9714150000</v>
      </c>
      <c r="R8" s="6">
        <v>0</v>
      </c>
      <c r="S8" s="6">
        <v>0</v>
      </c>
      <c r="T8" s="6">
        <v>9714150000</v>
      </c>
      <c r="U8" s="6">
        <v>0</v>
      </c>
      <c r="V8" s="6">
        <v>6559648098.9200001</v>
      </c>
      <c r="W8" s="6">
        <v>3154501901.0799999</v>
      </c>
      <c r="X8" s="6">
        <v>3286885873.1300001</v>
      </c>
      <c r="Y8" s="6">
        <v>975789426.46000004</v>
      </c>
      <c r="Z8" s="6">
        <v>975789426.46000004</v>
      </c>
      <c r="AA8" s="6">
        <v>975789426.46000004</v>
      </c>
    </row>
    <row r="9" spans="1:27" ht="33.75" x14ac:dyDescent="0.2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596507000</v>
      </c>
      <c r="R9" s="6">
        <v>0</v>
      </c>
      <c r="S9" s="6">
        <v>0</v>
      </c>
      <c r="T9" s="6">
        <v>596507000</v>
      </c>
      <c r="U9" s="6">
        <v>0</v>
      </c>
      <c r="V9" s="6">
        <v>0</v>
      </c>
      <c r="W9" s="6">
        <v>596507000</v>
      </c>
      <c r="X9" s="6">
        <v>0</v>
      </c>
      <c r="Y9" s="6">
        <v>0</v>
      </c>
      <c r="Z9" s="6">
        <v>0</v>
      </c>
      <c r="AA9" s="6">
        <v>0</v>
      </c>
    </row>
    <row r="10" spans="1:27" ht="33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54</v>
      </c>
      <c r="G10" s="3" t="s">
        <v>43</v>
      </c>
      <c r="H10" s="3" t="s">
        <v>55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56</v>
      </c>
      <c r="Q10" s="6">
        <v>47935000</v>
      </c>
      <c r="R10" s="6">
        <v>0</v>
      </c>
      <c r="S10" s="6">
        <v>0</v>
      </c>
      <c r="T10" s="6">
        <v>47935000</v>
      </c>
      <c r="U10" s="6">
        <v>0</v>
      </c>
      <c r="V10" s="6">
        <v>47935000</v>
      </c>
      <c r="W10" s="6">
        <v>0</v>
      </c>
      <c r="X10" s="6">
        <v>8711565</v>
      </c>
      <c r="Y10" s="6">
        <v>8711565</v>
      </c>
      <c r="Z10" s="6">
        <v>8711565</v>
      </c>
      <c r="AA10" s="6">
        <v>8711565</v>
      </c>
    </row>
    <row r="11" spans="1:27" ht="33.75" x14ac:dyDescent="0.25">
      <c r="A11" s="3" t="s">
        <v>33</v>
      </c>
      <c r="B11" s="4" t="s">
        <v>34</v>
      </c>
      <c r="C11" s="5" t="s">
        <v>57</v>
      </c>
      <c r="D11" s="3" t="s">
        <v>36</v>
      </c>
      <c r="E11" s="3" t="s">
        <v>46</v>
      </c>
      <c r="F11" s="3" t="s">
        <v>58</v>
      </c>
      <c r="G11" s="3" t="s">
        <v>37</v>
      </c>
      <c r="H11" s="3" t="s">
        <v>59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60</v>
      </c>
      <c r="Q11" s="6">
        <v>72557000</v>
      </c>
      <c r="R11" s="6">
        <v>0</v>
      </c>
      <c r="S11" s="6">
        <v>0</v>
      </c>
      <c r="T11" s="6">
        <v>72557000</v>
      </c>
      <c r="U11" s="6">
        <v>0</v>
      </c>
      <c r="V11" s="6">
        <v>0</v>
      </c>
      <c r="W11" s="6">
        <v>72557000</v>
      </c>
      <c r="X11" s="6">
        <v>0</v>
      </c>
      <c r="Y11" s="6">
        <v>0</v>
      </c>
      <c r="Z11" s="6">
        <v>0</v>
      </c>
      <c r="AA11" s="6">
        <v>0</v>
      </c>
    </row>
    <row r="12" spans="1:27" ht="33.75" x14ac:dyDescent="0.25">
      <c r="A12" s="3" t="s">
        <v>33</v>
      </c>
      <c r="B12" s="4" t="s">
        <v>34</v>
      </c>
      <c r="C12" s="5" t="s">
        <v>61</v>
      </c>
      <c r="D12" s="3" t="s">
        <v>36</v>
      </c>
      <c r="E12" s="3" t="s">
        <v>46</v>
      </c>
      <c r="F12" s="3" t="s">
        <v>58</v>
      </c>
      <c r="G12" s="3" t="s">
        <v>37</v>
      </c>
      <c r="H12" s="3" t="s">
        <v>62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63</v>
      </c>
      <c r="Q12" s="6">
        <v>80619000</v>
      </c>
      <c r="R12" s="6">
        <v>0</v>
      </c>
      <c r="S12" s="6">
        <v>0</v>
      </c>
      <c r="T12" s="6">
        <v>80619000</v>
      </c>
      <c r="U12" s="6">
        <v>0</v>
      </c>
      <c r="V12" s="6">
        <v>0</v>
      </c>
      <c r="W12" s="6">
        <v>80619000</v>
      </c>
      <c r="X12" s="6">
        <v>0</v>
      </c>
      <c r="Y12" s="6">
        <v>0</v>
      </c>
      <c r="Z12" s="6">
        <v>0</v>
      </c>
      <c r="AA12" s="6">
        <v>0</v>
      </c>
    </row>
    <row r="13" spans="1:27" ht="33.75" x14ac:dyDescent="0.25">
      <c r="A13" s="3" t="s">
        <v>33</v>
      </c>
      <c r="B13" s="4" t="s">
        <v>34</v>
      </c>
      <c r="C13" s="5" t="s">
        <v>64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200000000</v>
      </c>
      <c r="R13" s="6">
        <v>0</v>
      </c>
      <c r="S13" s="6">
        <v>0</v>
      </c>
      <c r="T13" s="6">
        <v>200000000</v>
      </c>
      <c r="U13" s="6">
        <v>0</v>
      </c>
      <c r="V13" s="6">
        <v>0</v>
      </c>
      <c r="W13" s="6">
        <v>200000000</v>
      </c>
      <c r="X13" s="6">
        <v>0</v>
      </c>
      <c r="Y13" s="6">
        <v>0</v>
      </c>
      <c r="Z13" s="6">
        <v>0</v>
      </c>
      <c r="AA13" s="6">
        <v>0</v>
      </c>
    </row>
    <row r="14" spans="1:27" ht="33.75" x14ac:dyDescent="0.2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67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68</v>
      </c>
      <c r="Q14" s="6">
        <v>192951000</v>
      </c>
      <c r="R14" s="6">
        <v>0</v>
      </c>
      <c r="S14" s="6">
        <v>0</v>
      </c>
      <c r="T14" s="6">
        <v>192951000</v>
      </c>
      <c r="U14" s="6">
        <v>0</v>
      </c>
      <c r="V14" s="6">
        <v>152994000</v>
      </c>
      <c r="W14" s="6">
        <v>39957000</v>
      </c>
      <c r="X14" s="6">
        <v>0</v>
      </c>
      <c r="Y14" s="6">
        <v>0</v>
      </c>
      <c r="Z14" s="6">
        <v>0</v>
      </c>
      <c r="AA14" s="6">
        <v>0</v>
      </c>
    </row>
    <row r="15" spans="1:27" ht="33.75" x14ac:dyDescent="0.25">
      <c r="A15" s="3" t="s">
        <v>33</v>
      </c>
      <c r="B15" s="4" t="s">
        <v>34</v>
      </c>
      <c r="C15" s="5" t="s">
        <v>69</v>
      </c>
      <c r="D15" s="3" t="s">
        <v>36</v>
      </c>
      <c r="E15" s="3" t="s">
        <v>67</v>
      </c>
      <c r="F15" s="3" t="s">
        <v>46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725000</v>
      </c>
      <c r="R15" s="6">
        <v>0</v>
      </c>
      <c r="S15" s="6">
        <v>0</v>
      </c>
      <c r="T15" s="6">
        <v>725000</v>
      </c>
      <c r="U15" s="6">
        <v>0</v>
      </c>
      <c r="V15" s="6">
        <v>0</v>
      </c>
      <c r="W15" s="6">
        <v>725000</v>
      </c>
      <c r="X15" s="6">
        <v>0</v>
      </c>
      <c r="Y15" s="6">
        <v>0</v>
      </c>
      <c r="Z15" s="6">
        <v>0</v>
      </c>
      <c r="AA15" s="6">
        <v>0</v>
      </c>
    </row>
    <row r="16" spans="1:27" ht="33.75" x14ac:dyDescent="0.2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67</v>
      </c>
      <c r="F16" s="3" t="s">
        <v>54</v>
      </c>
      <c r="G16" s="3" t="s">
        <v>37</v>
      </c>
      <c r="H16" s="3"/>
      <c r="I16" s="3"/>
      <c r="J16" s="3"/>
      <c r="K16" s="3"/>
      <c r="L16" s="3"/>
      <c r="M16" s="3" t="s">
        <v>38</v>
      </c>
      <c r="N16" s="3" t="s">
        <v>72</v>
      </c>
      <c r="O16" s="3" t="s">
        <v>73</v>
      </c>
      <c r="P16" s="4" t="s">
        <v>74</v>
      </c>
      <c r="Q16" s="6">
        <v>700000000</v>
      </c>
      <c r="R16" s="6">
        <v>0</v>
      </c>
      <c r="S16" s="6">
        <v>0</v>
      </c>
      <c r="T16" s="6">
        <v>700000000</v>
      </c>
      <c r="U16" s="6">
        <v>0</v>
      </c>
      <c r="V16" s="6">
        <v>0</v>
      </c>
      <c r="W16" s="6">
        <v>700000000</v>
      </c>
      <c r="X16" s="6">
        <v>0</v>
      </c>
      <c r="Y16" s="6">
        <v>0</v>
      </c>
      <c r="Z16" s="6">
        <v>0</v>
      </c>
      <c r="AA16" s="6">
        <v>0</v>
      </c>
    </row>
    <row r="17" spans="1:27" ht="90" x14ac:dyDescent="0.25">
      <c r="A17" s="3" t="s">
        <v>33</v>
      </c>
      <c r="B17" s="4" t="s">
        <v>34</v>
      </c>
      <c r="C17" s="5" t="s">
        <v>75</v>
      </c>
      <c r="D17" s="3" t="s">
        <v>76</v>
      </c>
      <c r="E17" s="3" t="s">
        <v>77</v>
      </c>
      <c r="F17" s="3" t="s">
        <v>78</v>
      </c>
      <c r="G17" s="3" t="s">
        <v>79</v>
      </c>
      <c r="H17" s="3" t="s">
        <v>80</v>
      </c>
      <c r="I17" s="3"/>
      <c r="J17" s="3"/>
      <c r="K17" s="3"/>
      <c r="L17" s="3"/>
      <c r="M17" s="3" t="s">
        <v>38</v>
      </c>
      <c r="N17" s="3" t="s">
        <v>72</v>
      </c>
      <c r="O17" s="3" t="s">
        <v>40</v>
      </c>
      <c r="P17" s="4" t="s">
        <v>81</v>
      </c>
      <c r="Q17" s="6">
        <v>149389362184</v>
      </c>
      <c r="R17" s="6">
        <v>0</v>
      </c>
      <c r="S17" s="6">
        <v>0</v>
      </c>
      <c r="T17" s="6">
        <v>149389362184</v>
      </c>
      <c r="U17" s="6">
        <v>0</v>
      </c>
      <c r="V17" s="6">
        <v>149389362184</v>
      </c>
      <c r="W17" s="6">
        <v>0</v>
      </c>
      <c r="X17" s="6">
        <v>149389362184</v>
      </c>
      <c r="Y17" s="6">
        <v>41996000000</v>
      </c>
      <c r="Z17" s="6">
        <v>41996000000</v>
      </c>
      <c r="AA17" s="6">
        <v>41996000000</v>
      </c>
    </row>
    <row r="18" spans="1:27" ht="78.75" x14ac:dyDescent="0.25">
      <c r="A18" s="3" t="s">
        <v>33</v>
      </c>
      <c r="B18" s="4" t="s">
        <v>34</v>
      </c>
      <c r="C18" s="5" t="s">
        <v>82</v>
      </c>
      <c r="D18" s="3" t="s">
        <v>76</v>
      </c>
      <c r="E18" s="3" t="s">
        <v>83</v>
      </c>
      <c r="F18" s="3" t="s">
        <v>78</v>
      </c>
      <c r="G18" s="3" t="s">
        <v>84</v>
      </c>
      <c r="H18" s="3" t="s">
        <v>85</v>
      </c>
      <c r="I18" s="3"/>
      <c r="J18" s="3"/>
      <c r="K18" s="3"/>
      <c r="L18" s="3"/>
      <c r="M18" s="3" t="s">
        <v>38</v>
      </c>
      <c r="N18" s="3" t="s">
        <v>72</v>
      </c>
      <c r="O18" s="3" t="s">
        <v>40</v>
      </c>
      <c r="P18" s="4" t="s">
        <v>86</v>
      </c>
      <c r="Q18" s="6">
        <v>4200000000</v>
      </c>
      <c r="R18" s="6">
        <v>0</v>
      </c>
      <c r="S18" s="6">
        <v>0</v>
      </c>
      <c r="T18" s="6">
        <v>4200000000</v>
      </c>
      <c r="U18" s="6">
        <v>0</v>
      </c>
      <c r="V18" s="6">
        <v>4200000000</v>
      </c>
      <c r="W18" s="6">
        <v>0</v>
      </c>
      <c r="X18" s="6">
        <v>4200000000</v>
      </c>
      <c r="Y18" s="6">
        <v>0</v>
      </c>
      <c r="Z18" s="6">
        <v>0</v>
      </c>
      <c r="AA18" s="6">
        <v>0</v>
      </c>
    </row>
    <row r="19" spans="1:27" ht="101.25" x14ac:dyDescent="0.25">
      <c r="A19" s="3" t="s">
        <v>33</v>
      </c>
      <c r="B19" s="4" t="s">
        <v>34</v>
      </c>
      <c r="C19" s="5" t="s">
        <v>87</v>
      </c>
      <c r="D19" s="3" t="s">
        <v>76</v>
      </c>
      <c r="E19" s="3" t="s">
        <v>83</v>
      </c>
      <c r="F19" s="3" t="s">
        <v>78</v>
      </c>
      <c r="G19" s="3" t="s">
        <v>84</v>
      </c>
      <c r="H19" s="3" t="s">
        <v>88</v>
      </c>
      <c r="I19" s="3"/>
      <c r="J19" s="3"/>
      <c r="K19" s="3"/>
      <c r="L19" s="3"/>
      <c r="M19" s="3" t="s">
        <v>38</v>
      </c>
      <c r="N19" s="3" t="s">
        <v>72</v>
      </c>
      <c r="O19" s="3" t="s">
        <v>40</v>
      </c>
      <c r="P19" s="4" t="s">
        <v>89</v>
      </c>
      <c r="Q19" s="6">
        <v>4200000000</v>
      </c>
      <c r="R19" s="6">
        <v>0</v>
      </c>
      <c r="S19" s="6">
        <v>0</v>
      </c>
      <c r="T19" s="6">
        <v>4200000000</v>
      </c>
      <c r="U19" s="6">
        <v>0</v>
      </c>
      <c r="V19" s="6">
        <v>4200000000</v>
      </c>
      <c r="W19" s="6">
        <v>0</v>
      </c>
      <c r="X19" s="6">
        <v>4200000000</v>
      </c>
      <c r="Y19" s="6">
        <v>0</v>
      </c>
      <c r="Z19" s="6">
        <v>0</v>
      </c>
      <c r="AA19" s="6">
        <v>0</v>
      </c>
    </row>
    <row r="20" spans="1:27" ht="56.25" x14ac:dyDescent="0.25">
      <c r="A20" s="3" t="s">
        <v>33</v>
      </c>
      <c r="B20" s="4" t="s">
        <v>34</v>
      </c>
      <c r="C20" s="5" t="s">
        <v>90</v>
      </c>
      <c r="D20" s="3" t="s">
        <v>76</v>
      </c>
      <c r="E20" s="3" t="s">
        <v>83</v>
      </c>
      <c r="F20" s="3" t="s">
        <v>78</v>
      </c>
      <c r="G20" s="3" t="s">
        <v>84</v>
      </c>
      <c r="H20" s="3" t="s">
        <v>91</v>
      </c>
      <c r="I20" s="3"/>
      <c r="J20" s="3"/>
      <c r="K20" s="3"/>
      <c r="L20" s="3"/>
      <c r="M20" s="3" t="s">
        <v>38</v>
      </c>
      <c r="N20" s="3" t="s">
        <v>72</v>
      </c>
      <c r="O20" s="3" t="s">
        <v>40</v>
      </c>
      <c r="P20" s="4" t="s">
        <v>92</v>
      </c>
      <c r="Q20" s="6">
        <v>4200000000</v>
      </c>
      <c r="R20" s="6">
        <v>0</v>
      </c>
      <c r="S20" s="6">
        <v>0</v>
      </c>
      <c r="T20" s="6">
        <v>4200000000</v>
      </c>
      <c r="U20" s="6">
        <v>0</v>
      </c>
      <c r="V20" s="6">
        <v>4200000000</v>
      </c>
      <c r="W20" s="6">
        <v>0</v>
      </c>
      <c r="X20" s="6">
        <v>4200000000</v>
      </c>
      <c r="Y20" s="6">
        <v>0</v>
      </c>
      <c r="Z20" s="6">
        <v>0</v>
      </c>
      <c r="AA20" s="6">
        <v>0</v>
      </c>
    </row>
    <row r="21" spans="1:27" ht="101.25" x14ac:dyDescent="0.25">
      <c r="A21" s="3" t="s">
        <v>33</v>
      </c>
      <c r="B21" s="4" t="s">
        <v>34</v>
      </c>
      <c r="C21" s="5" t="s">
        <v>93</v>
      </c>
      <c r="D21" s="3" t="s">
        <v>76</v>
      </c>
      <c r="E21" s="3" t="s">
        <v>83</v>
      </c>
      <c r="F21" s="3" t="s">
        <v>78</v>
      </c>
      <c r="G21" s="3" t="s">
        <v>84</v>
      </c>
      <c r="H21" s="3" t="s">
        <v>94</v>
      </c>
      <c r="I21" s="3"/>
      <c r="J21" s="3"/>
      <c r="K21" s="3"/>
      <c r="L21" s="3"/>
      <c r="M21" s="3" t="s">
        <v>38</v>
      </c>
      <c r="N21" s="3" t="s">
        <v>72</v>
      </c>
      <c r="O21" s="3" t="s">
        <v>40</v>
      </c>
      <c r="P21" s="4" t="s">
        <v>95</v>
      </c>
      <c r="Q21" s="6">
        <v>4200000000</v>
      </c>
      <c r="R21" s="6">
        <v>0</v>
      </c>
      <c r="S21" s="6">
        <v>0</v>
      </c>
      <c r="T21" s="6">
        <v>4200000000</v>
      </c>
      <c r="U21" s="6">
        <v>0</v>
      </c>
      <c r="V21" s="6">
        <v>4200000000</v>
      </c>
      <c r="W21" s="6">
        <v>0</v>
      </c>
      <c r="X21" s="6">
        <v>4200000000</v>
      </c>
      <c r="Y21" s="6">
        <v>0</v>
      </c>
      <c r="Z21" s="6">
        <v>0</v>
      </c>
      <c r="AA21" s="6">
        <v>0</v>
      </c>
    </row>
    <row r="22" spans="1:27" ht="33.75" x14ac:dyDescent="0.25">
      <c r="A22" s="3" t="s">
        <v>33</v>
      </c>
      <c r="B22" s="4" t="s">
        <v>34</v>
      </c>
      <c r="C22" s="5" t="s">
        <v>96</v>
      </c>
      <c r="D22" s="3" t="s">
        <v>76</v>
      </c>
      <c r="E22" s="3" t="s">
        <v>83</v>
      </c>
      <c r="F22" s="3" t="s">
        <v>78</v>
      </c>
      <c r="G22" s="3" t="s">
        <v>84</v>
      </c>
      <c r="H22" s="3" t="s">
        <v>97</v>
      </c>
      <c r="I22" s="3"/>
      <c r="J22" s="3"/>
      <c r="K22" s="3"/>
      <c r="L22" s="3"/>
      <c r="M22" s="3" t="s">
        <v>38</v>
      </c>
      <c r="N22" s="3" t="s">
        <v>72</v>
      </c>
      <c r="O22" s="3" t="s">
        <v>40</v>
      </c>
      <c r="P22" s="4" t="s">
        <v>98</v>
      </c>
      <c r="Q22" s="6">
        <v>4200000000</v>
      </c>
      <c r="R22" s="6">
        <v>0</v>
      </c>
      <c r="S22" s="6">
        <v>0</v>
      </c>
      <c r="T22" s="6">
        <v>4200000000</v>
      </c>
      <c r="U22" s="6">
        <v>0</v>
      </c>
      <c r="V22" s="6">
        <v>4200000000</v>
      </c>
      <c r="W22" s="6">
        <v>0</v>
      </c>
      <c r="X22" s="6">
        <v>4200000000</v>
      </c>
      <c r="Y22" s="6">
        <v>0</v>
      </c>
      <c r="Z22" s="6">
        <v>0</v>
      </c>
      <c r="AA22" s="6">
        <v>0</v>
      </c>
    </row>
    <row r="23" spans="1:27" ht="101.25" x14ac:dyDescent="0.25">
      <c r="A23" s="3" t="s">
        <v>33</v>
      </c>
      <c r="B23" s="4" t="s">
        <v>34</v>
      </c>
      <c r="C23" s="5" t="s">
        <v>99</v>
      </c>
      <c r="D23" s="3" t="s">
        <v>76</v>
      </c>
      <c r="E23" s="3" t="s">
        <v>100</v>
      </c>
      <c r="F23" s="3" t="s">
        <v>78</v>
      </c>
      <c r="G23" s="3" t="s">
        <v>101</v>
      </c>
      <c r="H23" s="3" t="s">
        <v>88</v>
      </c>
      <c r="I23" s="3"/>
      <c r="J23" s="3"/>
      <c r="K23" s="3"/>
      <c r="L23" s="3"/>
      <c r="M23" s="3" t="s">
        <v>38</v>
      </c>
      <c r="N23" s="3" t="s">
        <v>72</v>
      </c>
      <c r="O23" s="3" t="s">
        <v>40</v>
      </c>
      <c r="P23" s="4" t="s">
        <v>89</v>
      </c>
      <c r="Q23" s="6">
        <v>23000000000</v>
      </c>
      <c r="R23" s="6">
        <v>0</v>
      </c>
      <c r="S23" s="6">
        <v>0</v>
      </c>
      <c r="T23" s="6">
        <v>23000000000</v>
      </c>
      <c r="U23" s="6">
        <v>0</v>
      </c>
      <c r="V23" s="6">
        <v>5966142671</v>
      </c>
      <c r="W23" s="6">
        <v>17033857329</v>
      </c>
      <c r="X23" s="6">
        <v>5778159155</v>
      </c>
      <c r="Y23" s="6">
        <v>694806232</v>
      </c>
      <c r="Z23" s="6">
        <v>694806232</v>
      </c>
      <c r="AA23" s="6">
        <v>694806232</v>
      </c>
    </row>
    <row r="24" spans="1:27" ht="90" x14ac:dyDescent="0.25">
      <c r="A24" s="3" t="s">
        <v>33</v>
      </c>
      <c r="B24" s="4" t="s">
        <v>34</v>
      </c>
      <c r="C24" s="5" t="s">
        <v>102</v>
      </c>
      <c r="D24" s="3" t="s">
        <v>76</v>
      </c>
      <c r="E24" s="3" t="s">
        <v>103</v>
      </c>
      <c r="F24" s="3" t="s">
        <v>78</v>
      </c>
      <c r="G24" s="3" t="s">
        <v>101</v>
      </c>
      <c r="H24" s="3" t="s">
        <v>80</v>
      </c>
      <c r="I24" s="3"/>
      <c r="J24" s="3"/>
      <c r="K24" s="3"/>
      <c r="L24" s="3"/>
      <c r="M24" s="3" t="s">
        <v>38</v>
      </c>
      <c r="N24" s="3" t="s">
        <v>72</v>
      </c>
      <c r="O24" s="3" t="s">
        <v>40</v>
      </c>
      <c r="P24" s="4" t="s">
        <v>81</v>
      </c>
      <c r="Q24" s="6">
        <v>48000000000</v>
      </c>
      <c r="R24" s="6">
        <v>0</v>
      </c>
      <c r="S24" s="6">
        <v>0</v>
      </c>
      <c r="T24" s="6">
        <v>48000000000</v>
      </c>
      <c r="U24" s="6">
        <v>0</v>
      </c>
      <c r="V24" s="6">
        <v>48000000000</v>
      </c>
      <c r="W24" s="6">
        <v>0</v>
      </c>
      <c r="X24" s="6">
        <v>48000000000</v>
      </c>
      <c r="Y24" s="6">
        <v>0</v>
      </c>
      <c r="Z24" s="6">
        <v>0</v>
      </c>
      <c r="AA24" s="6">
        <v>0</v>
      </c>
    </row>
    <row r="25" spans="1:27" ht="78.75" x14ac:dyDescent="0.25">
      <c r="A25" s="3" t="s">
        <v>33</v>
      </c>
      <c r="B25" s="4" t="s">
        <v>34</v>
      </c>
      <c r="C25" s="5" t="s">
        <v>104</v>
      </c>
      <c r="D25" s="3" t="s">
        <v>76</v>
      </c>
      <c r="E25" s="3" t="s">
        <v>103</v>
      </c>
      <c r="F25" s="3" t="s">
        <v>78</v>
      </c>
      <c r="G25" s="3" t="s">
        <v>105</v>
      </c>
      <c r="H25" s="3" t="s">
        <v>85</v>
      </c>
      <c r="I25" s="3"/>
      <c r="J25" s="3"/>
      <c r="K25" s="3"/>
      <c r="L25" s="3"/>
      <c r="M25" s="3" t="s">
        <v>38</v>
      </c>
      <c r="N25" s="3" t="s">
        <v>72</v>
      </c>
      <c r="O25" s="3" t="s">
        <v>40</v>
      </c>
      <c r="P25" s="4" t="s">
        <v>86</v>
      </c>
      <c r="Q25" s="6">
        <v>4726973377</v>
      </c>
      <c r="R25" s="6">
        <v>0</v>
      </c>
      <c r="S25" s="6">
        <v>0</v>
      </c>
      <c r="T25" s="6">
        <v>4726973377</v>
      </c>
      <c r="U25" s="6">
        <v>0</v>
      </c>
      <c r="V25" s="6">
        <v>4726973377</v>
      </c>
      <c r="W25" s="6">
        <v>0</v>
      </c>
      <c r="X25" s="6">
        <v>4726973377</v>
      </c>
      <c r="Y25" s="6">
        <v>0</v>
      </c>
      <c r="Z25" s="6">
        <v>0</v>
      </c>
      <c r="AA25" s="6">
        <v>0</v>
      </c>
    </row>
    <row r="26" spans="1:27" ht="67.5" x14ac:dyDescent="0.25">
      <c r="A26" s="3" t="s">
        <v>33</v>
      </c>
      <c r="B26" s="4" t="s">
        <v>34</v>
      </c>
      <c r="C26" s="5" t="s">
        <v>106</v>
      </c>
      <c r="D26" s="3" t="s">
        <v>76</v>
      </c>
      <c r="E26" s="3" t="s">
        <v>103</v>
      </c>
      <c r="F26" s="3" t="s">
        <v>78</v>
      </c>
      <c r="G26" s="3" t="s">
        <v>105</v>
      </c>
      <c r="H26" s="3" t="s">
        <v>107</v>
      </c>
      <c r="I26" s="3"/>
      <c r="J26" s="3"/>
      <c r="K26" s="3"/>
      <c r="L26" s="3"/>
      <c r="M26" s="3" t="s">
        <v>38</v>
      </c>
      <c r="N26" s="3" t="s">
        <v>108</v>
      </c>
      <c r="O26" s="3" t="s">
        <v>73</v>
      </c>
      <c r="P26" s="4" t="s">
        <v>109</v>
      </c>
      <c r="Q26" s="6">
        <v>70000000000</v>
      </c>
      <c r="R26" s="6">
        <v>0</v>
      </c>
      <c r="S26" s="6">
        <v>0</v>
      </c>
      <c r="T26" s="6">
        <v>70000000000</v>
      </c>
      <c r="U26" s="6">
        <v>0</v>
      </c>
      <c r="V26" s="6">
        <v>59000000000</v>
      </c>
      <c r="W26" s="6">
        <v>11000000000</v>
      </c>
      <c r="X26" s="6">
        <v>0</v>
      </c>
      <c r="Y26" s="6">
        <v>0</v>
      </c>
      <c r="Z26" s="6">
        <v>0</v>
      </c>
      <c r="AA26" s="6">
        <v>0</v>
      </c>
    </row>
    <row r="27" spans="1:27" ht="101.25" x14ac:dyDescent="0.25">
      <c r="A27" s="3" t="s">
        <v>33</v>
      </c>
      <c r="B27" s="4" t="s">
        <v>34</v>
      </c>
      <c r="C27" s="5" t="s">
        <v>110</v>
      </c>
      <c r="D27" s="3" t="s">
        <v>76</v>
      </c>
      <c r="E27" s="3" t="s">
        <v>103</v>
      </c>
      <c r="F27" s="3" t="s">
        <v>78</v>
      </c>
      <c r="G27" s="3" t="s">
        <v>105</v>
      </c>
      <c r="H27" s="3" t="s">
        <v>88</v>
      </c>
      <c r="I27" s="3"/>
      <c r="J27" s="3"/>
      <c r="K27" s="3"/>
      <c r="L27" s="3"/>
      <c r="M27" s="3" t="s">
        <v>38</v>
      </c>
      <c r="N27" s="3" t="s">
        <v>72</v>
      </c>
      <c r="O27" s="3" t="s">
        <v>40</v>
      </c>
      <c r="P27" s="4" t="s">
        <v>89</v>
      </c>
      <c r="Q27" s="6">
        <v>4726973378</v>
      </c>
      <c r="R27" s="6">
        <v>0</v>
      </c>
      <c r="S27" s="6">
        <v>0</v>
      </c>
      <c r="T27" s="6">
        <v>4726973378</v>
      </c>
      <c r="U27" s="6">
        <v>0</v>
      </c>
      <c r="V27" s="6">
        <v>4726973378</v>
      </c>
      <c r="W27" s="6">
        <v>0</v>
      </c>
      <c r="X27" s="6">
        <v>4726973378</v>
      </c>
      <c r="Y27" s="6">
        <v>0</v>
      </c>
      <c r="Z27" s="6">
        <v>0</v>
      </c>
      <c r="AA27" s="6">
        <v>0</v>
      </c>
    </row>
    <row r="28" spans="1:27" ht="56.25" x14ac:dyDescent="0.25">
      <c r="A28" s="3" t="s">
        <v>33</v>
      </c>
      <c r="B28" s="4" t="s">
        <v>34</v>
      </c>
      <c r="C28" s="5" t="s">
        <v>111</v>
      </c>
      <c r="D28" s="3" t="s">
        <v>76</v>
      </c>
      <c r="E28" s="3" t="s">
        <v>103</v>
      </c>
      <c r="F28" s="3" t="s">
        <v>78</v>
      </c>
      <c r="G28" s="3" t="s">
        <v>105</v>
      </c>
      <c r="H28" s="3" t="s">
        <v>91</v>
      </c>
      <c r="I28" s="3"/>
      <c r="J28" s="3"/>
      <c r="K28" s="3"/>
      <c r="L28" s="3"/>
      <c r="M28" s="3" t="s">
        <v>38</v>
      </c>
      <c r="N28" s="3" t="s">
        <v>72</v>
      </c>
      <c r="O28" s="3" t="s">
        <v>40</v>
      </c>
      <c r="P28" s="4" t="s">
        <v>92</v>
      </c>
      <c r="Q28" s="6">
        <v>4726973378</v>
      </c>
      <c r="R28" s="6">
        <v>0</v>
      </c>
      <c r="S28" s="6">
        <v>0</v>
      </c>
      <c r="T28" s="6">
        <v>4726973378</v>
      </c>
      <c r="U28" s="6">
        <v>0</v>
      </c>
      <c r="V28" s="6">
        <v>4726973378</v>
      </c>
      <c r="W28" s="6">
        <v>0</v>
      </c>
      <c r="X28" s="6">
        <v>4726973378</v>
      </c>
      <c r="Y28" s="6">
        <v>0</v>
      </c>
      <c r="Z28" s="6">
        <v>0</v>
      </c>
      <c r="AA28" s="6">
        <v>0</v>
      </c>
    </row>
    <row r="29" spans="1:27" ht="67.5" x14ac:dyDescent="0.25">
      <c r="A29" s="3" t="s">
        <v>33</v>
      </c>
      <c r="B29" s="4" t="s">
        <v>34</v>
      </c>
      <c r="C29" s="5" t="s">
        <v>112</v>
      </c>
      <c r="D29" s="3" t="s">
        <v>76</v>
      </c>
      <c r="E29" s="3" t="s">
        <v>103</v>
      </c>
      <c r="F29" s="3" t="s">
        <v>78</v>
      </c>
      <c r="G29" s="3" t="s">
        <v>105</v>
      </c>
      <c r="H29" s="3" t="s">
        <v>113</v>
      </c>
      <c r="I29" s="3"/>
      <c r="J29" s="3"/>
      <c r="K29" s="3"/>
      <c r="L29" s="3"/>
      <c r="M29" s="3" t="s">
        <v>38</v>
      </c>
      <c r="N29" s="3" t="s">
        <v>72</v>
      </c>
      <c r="O29" s="3" t="s">
        <v>40</v>
      </c>
      <c r="P29" s="4" t="s">
        <v>114</v>
      </c>
      <c r="Q29" s="6">
        <v>4726973378</v>
      </c>
      <c r="R29" s="6">
        <v>0</v>
      </c>
      <c r="S29" s="6">
        <v>0</v>
      </c>
      <c r="T29" s="6">
        <v>4726973378</v>
      </c>
      <c r="U29" s="6">
        <v>0</v>
      </c>
      <c r="V29" s="6">
        <v>4726973378</v>
      </c>
      <c r="W29" s="6">
        <v>0</v>
      </c>
      <c r="X29" s="6">
        <v>4726973378</v>
      </c>
      <c r="Y29" s="6">
        <v>0</v>
      </c>
      <c r="Z29" s="6">
        <v>0</v>
      </c>
      <c r="AA29" s="6">
        <v>0</v>
      </c>
    </row>
    <row r="30" spans="1:27" ht="33.75" x14ac:dyDescent="0.25">
      <c r="A30" s="3" t="s">
        <v>33</v>
      </c>
      <c r="B30" s="4" t="s">
        <v>34</v>
      </c>
      <c r="C30" s="5" t="s">
        <v>115</v>
      </c>
      <c r="D30" s="3" t="s">
        <v>76</v>
      </c>
      <c r="E30" s="3" t="s">
        <v>103</v>
      </c>
      <c r="F30" s="3" t="s">
        <v>78</v>
      </c>
      <c r="G30" s="3" t="s">
        <v>105</v>
      </c>
      <c r="H30" s="3" t="s">
        <v>116</v>
      </c>
      <c r="I30" s="3"/>
      <c r="J30" s="3"/>
      <c r="K30" s="3"/>
      <c r="L30" s="3"/>
      <c r="M30" s="3" t="s">
        <v>38</v>
      </c>
      <c r="N30" s="3" t="s">
        <v>72</v>
      </c>
      <c r="O30" s="3" t="s">
        <v>40</v>
      </c>
      <c r="P30" s="4" t="s">
        <v>117</v>
      </c>
      <c r="Q30" s="6">
        <v>4726973378</v>
      </c>
      <c r="R30" s="6">
        <v>0</v>
      </c>
      <c r="S30" s="6">
        <v>0</v>
      </c>
      <c r="T30" s="6">
        <v>4726973378</v>
      </c>
      <c r="U30" s="6">
        <v>0</v>
      </c>
      <c r="V30" s="6">
        <v>4726973378</v>
      </c>
      <c r="W30" s="6">
        <v>0</v>
      </c>
      <c r="X30" s="6">
        <v>4726973378</v>
      </c>
      <c r="Y30" s="6">
        <v>0</v>
      </c>
      <c r="Z30" s="6">
        <v>0</v>
      </c>
      <c r="AA30" s="6">
        <v>0</v>
      </c>
    </row>
    <row r="31" spans="1:27" ht="45" x14ac:dyDescent="0.25">
      <c r="A31" s="3" t="s">
        <v>33</v>
      </c>
      <c r="B31" s="4" t="s">
        <v>34</v>
      </c>
      <c r="C31" s="5" t="s">
        <v>118</v>
      </c>
      <c r="D31" s="3" t="s">
        <v>76</v>
      </c>
      <c r="E31" s="3" t="s">
        <v>119</v>
      </c>
      <c r="F31" s="3" t="s">
        <v>78</v>
      </c>
      <c r="G31" s="3" t="s">
        <v>101</v>
      </c>
      <c r="H31" s="3" t="s">
        <v>120</v>
      </c>
      <c r="I31" s="3"/>
      <c r="J31" s="3"/>
      <c r="K31" s="3"/>
      <c r="L31" s="3"/>
      <c r="M31" s="3" t="s">
        <v>38</v>
      </c>
      <c r="N31" s="3" t="s">
        <v>72</v>
      </c>
      <c r="O31" s="3" t="s">
        <v>40</v>
      </c>
      <c r="P31" s="4" t="s">
        <v>121</v>
      </c>
      <c r="Q31" s="6">
        <v>32450000000</v>
      </c>
      <c r="R31" s="6">
        <v>0</v>
      </c>
      <c r="S31" s="6">
        <v>0</v>
      </c>
      <c r="T31" s="6">
        <v>32450000000</v>
      </c>
      <c r="U31" s="6">
        <v>0</v>
      </c>
      <c r="V31" s="6">
        <v>13496375286.33</v>
      </c>
      <c r="W31" s="6">
        <v>18953624713.669998</v>
      </c>
      <c r="X31" s="6">
        <v>8758724726.3299999</v>
      </c>
      <c r="Y31" s="6">
        <v>1820070545</v>
      </c>
      <c r="Z31" s="6">
        <v>1812153878</v>
      </c>
      <c r="AA31" s="6">
        <v>1812153878</v>
      </c>
    </row>
    <row r="32" spans="1:27" x14ac:dyDescent="0.25">
      <c r="A32" s="3" t="s">
        <v>1</v>
      </c>
      <c r="B32" s="4" t="s">
        <v>1</v>
      </c>
      <c r="C32" s="5" t="s">
        <v>1</v>
      </c>
      <c r="D32" s="3" t="s">
        <v>1</v>
      </c>
      <c r="E32" s="3" t="s">
        <v>1</v>
      </c>
      <c r="F32" s="3" t="s">
        <v>1</v>
      </c>
      <c r="G32" s="3" t="s">
        <v>1</v>
      </c>
      <c r="H32" s="3" t="s">
        <v>1</v>
      </c>
      <c r="I32" s="3" t="s">
        <v>1</v>
      </c>
      <c r="J32" s="3" t="s">
        <v>1</v>
      </c>
      <c r="K32" s="3" t="s">
        <v>1</v>
      </c>
      <c r="L32" s="3" t="s">
        <v>1</v>
      </c>
      <c r="M32" s="3" t="s">
        <v>1</v>
      </c>
      <c r="N32" s="3" t="s">
        <v>1</v>
      </c>
      <c r="O32" s="3" t="s">
        <v>1</v>
      </c>
      <c r="P32" s="4" t="s">
        <v>1</v>
      </c>
      <c r="Q32" s="6">
        <v>397875451073</v>
      </c>
      <c r="R32" s="6">
        <v>0</v>
      </c>
      <c r="S32" s="6">
        <v>0</v>
      </c>
      <c r="T32" s="6">
        <v>397875451073</v>
      </c>
      <c r="U32" s="6">
        <v>0</v>
      </c>
      <c r="V32" s="6">
        <v>346043102129.25</v>
      </c>
      <c r="W32" s="6">
        <v>51832348943.75</v>
      </c>
      <c r="X32" s="6">
        <v>263062012905.45999</v>
      </c>
      <c r="Y32" s="6">
        <v>48696616523.459999</v>
      </c>
      <c r="Z32" s="6">
        <v>48688699856.459999</v>
      </c>
      <c r="AA32" s="6">
        <v>48688699856.459999</v>
      </c>
    </row>
    <row r="33" spans="1:27" x14ac:dyDescent="0.25">
      <c r="A33" s="3" t="s">
        <v>1</v>
      </c>
      <c r="B33" s="7" t="s">
        <v>1</v>
      </c>
      <c r="C33" s="5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1</v>
      </c>
      <c r="I33" s="3" t="s">
        <v>1</v>
      </c>
      <c r="J33" s="3" t="s">
        <v>1</v>
      </c>
      <c r="K33" s="3" t="s">
        <v>1</v>
      </c>
      <c r="L33" s="3" t="s">
        <v>1</v>
      </c>
      <c r="M33" s="3" t="s">
        <v>1</v>
      </c>
      <c r="N33" s="3" t="s">
        <v>1</v>
      </c>
      <c r="O33" s="3" t="s">
        <v>1</v>
      </c>
      <c r="P33" s="4" t="s">
        <v>1</v>
      </c>
      <c r="Q33" s="8" t="s">
        <v>1</v>
      </c>
      <c r="R33" s="8" t="s">
        <v>1</v>
      </c>
      <c r="S33" s="8" t="s">
        <v>1</v>
      </c>
      <c r="T33" s="8" t="s">
        <v>1</v>
      </c>
      <c r="U33" s="8" t="s">
        <v>1</v>
      </c>
      <c r="V33" s="8" t="s">
        <v>1</v>
      </c>
      <c r="W33" s="8" t="s">
        <v>1</v>
      </c>
      <c r="X33" s="8" t="s">
        <v>1</v>
      </c>
      <c r="Y33" s="8" t="s">
        <v>1</v>
      </c>
      <c r="Z33" s="8" t="s">
        <v>1</v>
      </c>
      <c r="AA33" s="8" t="s">
        <v>1</v>
      </c>
    </row>
    <row r="3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zoomScale="85" zoomScaleNormal="85" workbookViewId="0">
      <selection activeCell="A6" sqref="A6:R6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6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19.42578125" bestFit="1" customWidth="1"/>
    <col min="16" max="16" width="9.140625" style="9" bestFit="1" customWidth="1"/>
    <col min="17" max="17" width="8" style="9" bestFit="1" customWidth="1"/>
    <col min="18" max="18" width="9.85546875" style="9" bestFit="1" customWidth="1"/>
  </cols>
  <sheetData>
    <row r="1" spans="1:18" s="34" customFormat="1" ht="16.5" x14ac:dyDescent="0.3">
      <c r="A1" s="39" t="s">
        <v>140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34" customFormat="1" ht="16.5" x14ac:dyDescent="0.3">
      <c r="A2" s="39" t="s">
        <v>141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3" customFormat="1" ht="12.75" customHeight="1" x14ac:dyDescent="0.2">
      <c r="A3" s="40" t="s">
        <v>139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s="33" customFormat="1" ht="12.75" customHeight="1" x14ac:dyDescent="0.2">
      <c r="A4" s="40" t="s">
        <v>138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33" customFormat="1" ht="12.75" customHeight="1" x14ac:dyDescent="0.2">
      <c r="A5" s="40" t="s">
        <v>137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33" customFormat="1" ht="14.25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s="33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25">
      <c r="A8" s="23" t="s">
        <v>6</v>
      </c>
      <c r="B8" s="23" t="s">
        <v>7</v>
      </c>
      <c r="C8" s="32" t="s">
        <v>8</v>
      </c>
      <c r="D8" s="31" t="s">
        <v>21</v>
      </c>
      <c r="E8" s="32" t="s">
        <v>22</v>
      </c>
      <c r="F8" s="32" t="s">
        <v>23</v>
      </c>
      <c r="G8" s="32" t="s">
        <v>24</v>
      </c>
      <c r="H8" s="32" t="s">
        <v>25</v>
      </c>
      <c r="I8" s="32" t="s">
        <v>26</v>
      </c>
      <c r="J8" s="32" t="s">
        <v>27</v>
      </c>
      <c r="K8" s="32" t="s">
        <v>28</v>
      </c>
      <c r="L8" s="32" t="s">
        <v>29</v>
      </c>
      <c r="M8" s="32" t="s">
        <v>30</v>
      </c>
      <c r="N8" s="32" t="s">
        <v>31</v>
      </c>
      <c r="O8" s="32" t="s">
        <v>32</v>
      </c>
      <c r="P8" s="31" t="s">
        <v>130</v>
      </c>
      <c r="Q8" s="31" t="s">
        <v>129</v>
      </c>
      <c r="R8" s="31" t="s">
        <v>128</v>
      </c>
    </row>
    <row r="9" spans="1:18" ht="36" x14ac:dyDescent="0.25">
      <c r="A9" s="30" t="s">
        <v>33</v>
      </c>
      <c r="B9" s="29" t="s">
        <v>34</v>
      </c>
      <c r="C9" s="28" t="s">
        <v>136</v>
      </c>
      <c r="D9" s="27" t="s">
        <v>135</v>
      </c>
      <c r="E9" s="26">
        <f t="shared" ref="E9:O9" si="0">+E10+E11+E12</f>
        <v>397875451073</v>
      </c>
      <c r="F9" s="26">
        <f t="shared" si="0"/>
        <v>0</v>
      </c>
      <c r="G9" s="26">
        <f t="shared" si="0"/>
        <v>0</v>
      </c>
      <c r="H9" s="26">
        <f t="shared" si="0"/>
        <v>397875451073</v>
      </c>
      <c r="I9" s="26">
        <f t="shared" si="0"/>
        <v>0</v>
      </c>
      <c r="J9" s="26">
        <f t="shared" si="0"/>
        <v>346043102129.25</v>
      </c>
      <c r="K9" s="26">
        <f t="shared" si="0"/>
        <v>51832348943.75</v>
      </c>
      <c r="L9" s="26">
        <f t="shared" si="0"/>
        <v>263062012905.45999</v>
      </c>
      <c r="M9" s="26">
        <f t="shared" si="0"/>
        <v>48696616523.459999</v>
      </c>
      <c r="N9" s="26">
        <f t="shared" si="0"/>
        <v>48688699856.459999</v>
      </c>
      <c r="O9" s="26">
        <f t="shared" si="0"/>
        <v>48688699856.459999</v>
      </c>
      <c r="P9" s="25">
        <f>L9/H9</f>
        <v>0.66116673495695222</v>
      </c>
      <c r="Q9" s="25">
        <f>M9/H9</f>
        <v>0.12239160871105217</v>
      </c>
      <c r="R9" s="25">
        <f>+O9/H9</f>
        <v>0.12237171136131961</v>
      </c>
    </row>
    <row r="10" spans="1:18" ht="36" x14ac:dyDescent="0.25">
      <c r="A10" s="30" t="s">
        <v>33</v>
      </c>
      <c r="B10" s="29" t="s">
        <v>34</v>
      </c>
      <c r="C10" s="28" t="s">
        <v>36</v>
      </c>
      <c r="D10" s="27" t="s">
        <v>134</v>
      </c>
      <c r="E10" s="26">
        <f t="shared" ref="E10:O10" si="1">+E18+E20+E26+E30</f>
        <v>30401222000</v>
      </c>
      <c r="F10" s="26">
        <f t="shared" si="1"/>
        <v>0</v>
      </c>
      <c r="G10" s="26">
        <f t="shared" si="1"/>
        <v>0</v>
      </c>
      <c r="H10" s="26">
        <f t="shared" si="1"/>
        <v>30401222000</v>
      </c>
      <c r="I10" s="26">
        <f t="shared" si="1"/>
        <v>0</v>
      </c>
      <c r="J10" s="26">
        <f t="shared" si="1"/>
        <v>25556355098.919998</v>
      </c>
      <c r="K10" s="26">
        <f t="shared" si="1"/>
        <v>4844866901.0799999</v>
      </c>
      <c r="L10" s="26">
        <f t="shared" si="1"/>
        <v>6500899951.1300001</v>
      </c>
      <c r="M10" s="26">
        <f t="shared" si="1"/>
        <v>4185739746.46</v>
      </c>
      <c r="N10" s="26">
        <f t="shared" si="1"/>
        <v>4185739746.46</v>
      </c>
      <c r="O10" s="26">
        <f t="shared" si="1"/>
        <v>4185739746.46</v>
      </c>
      <c r="P10" s="25">
        <f>L10/H10</f>
        <v>0.21383679745274714</v>
      </c>
      <c r="Q10" s="25">
        <f>M10/H10</f>
        <v>0.13768327294409416</v>
      </c>
      <c r="R10" s="25">
        <f>+O10/H10</f>
        <v>0.13768327294409416</v>
      </c>
    </row>
    <row r="11" spans="1:18" ht="36" x14ac:dyDescent="0.25">
      <c r="A11" s="30" t="s">
        <v>33</v>
      </c>
      <c r="B11" s="29" t="s">
        <v>34</v>
      </c>
      <c r="C11" s="28" t="s">
        <v>133</v>
      </c>
      <c r="D11" s="27" t="s">
        <v>132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/>
      <c r="P11" s="25">
        <v>0</v>
      </c>
      <c r="Q11" s="25">
        <v>0</v>
      </c>
      <c r="R11" s="25">
        <v>0</v>
      </c>
    </row>
    <row r="12" spans="1:18" ht="36" x14ac:dyDescent="0.25">
      <c r="A12" s="30" t="s">
        <v>33</v>
      </c>
      <c r="B12" s="29" t="s">
        <v>34</v>
      </c>
      <c r="C12" s="28" t="s">
        <v>76</v>
      </c>
      <c r="D12" s="27" t="s">
        <v>131</v>
      </c>
      <c r="E12" s="26">
        <f t="shared" ref="E12:O12" si="2">E47</f>
        <v>367474229073</v>
      </c>
      <c r="F12" s="26">
        <f t="shared" si="2"/>
        <v>0</v>
      </c>
      <c r="G12" s="26">
        <f t="shared" si="2"/>
        <v>0</v>
      </c>
      <c r="H12" s="26">
        <f t="shared" si="2"/>
        <v>367474229073</v>
      </c>
      <c r="I12" s="26">
        <f t="shared" si="2"/>
        <v>0</v>
      </c>
      <c r="J12" s="26">
        <f t="shared" si="2"/>
        <v>320486747030.33002</v>
      </c>
      <c r="K12" s="26">
        <f t="shared" si="2"/>
        <v>46987482042.669998</v>
      </c>
      <c r="L12" s="26">
        <f t="shared" si="2"/>
        <v>256561112954.32999</v>
      </c>
      <c r="M12" s="26">
        <f t="shared" si="2"/>
        <v>44510876777</v>
      </c>
      <c r="N12" s="26">
        <f t="shared" si="2"/>
        <v>44502960110</v>
      </c>
      <c r="O12" s="26">
        <f t="shared" si="2"/>
        <v>44502960110</v>
      </c>
      <c r="P12" s="25">
        <f>L12/H12</f>
        <v>0.69817443688918723</v>
      </c>
      <c r="Q12" s="25">
        <f>M12/H12</f>
        <v>0.12112652604043633</v>
      </c>
      <c r="R12" s="25">
        <f>+O12/H12</f>
        <v>0.12110498257868128</v>
      </c>
    </row>
    <row r="13" spans="1:18" s="24" customForma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x14ac:dyDescent="0.25">
      <c r="A14" s="23" t="s">
        <v>6</v>
      </c>
      <c r="B14" s="23" t="s">
        <v>7</v>
      </c>
      <c r="C14" s="1" t="s">
        <v>8</v>
      </c>
      <c r="D14" s="23" t="s">
        <v>21</v>
      </c>
      <c r="E14" s="1" t="s">
        <v>22</v>
      </c>
      <c r="F14" s="1" t="s">
        <v>23</v>
      </c>
      <c r="G14" s="1" t="s">
        <v>24</v>
      </c>
      <c r="H14" s="1" t="s">
        <v>25</v>
      </c>
      <c r="I14" s="1" t="s">
        <v>26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22" t="s">
        <v>130</v>
      </c>
      <c r="Q14" s="22" t="s">
        <v>129</v>
      </c>
      <c r="R14" s="22" t="s">
        <v>128</v>
      </c>
    </row>
    <row r="15" spans="1:18" ht="22.5" x14ac:dyDescent="0.25">
      <c r="A15" s="20" t="s">
        <v>33</v>
      </c>
      <c r="B15" s="4" t="s">
        <v>34</v>
      </c>
      <c r="C15" s="19" t="s">
        <v>35</v>
      </c>
      <c r="D15" s="4" t="s">
        <v>41</v>
      </c>
      <c r="E15" s="18">
        <v>12362135000</v>
      </c>
      <c r="F15" s="18">
        <v>0</v>
      </c>
      <c r="G15" s="18">
        <v>0</v>
      </c>
      <c r="H15" s="18">
        <v>12362135000</v>
      </c>
      <c r="I15" s="18">
        <v>0</v>
      </c>
      <c r="J15" s="18">
        <v>12362135000</v>
      </c>
      <c r="K15" s="18">
        <f>+H15-J15</f>
        <v>0</v>
      </c>
      <c r="L15" s="18">
        <v>2263364107</v>
      </c>
      <c r="M15" s="18">
        <v>2259300349</v>
      </c>
      <c r="N15" s="18">
        <v>2259300349</v>
      </c>
      <c r="O15" s="18">
        <v>2259300349</v>
      </c>
      <c r="P15" s="17">
        <f t="shared" ref="P15:P47" si="3">L15/H15</f>
        <v>0.18308844766700896</v>
      </c>
      <c r="Q15" s="17">
        <f t="shared" ref="Q15:Q25" si="4">M15/H15</f>
        <v>0.18275972143970276</v>
      </c>
      <c r="R15" s="17">
        <f t="shared" ref="R15:R25" si="5">O15/H15</f>
        <v>0.18275972143970276</v>
      </c>
    </row>
    <row r="16" spans="1:18" ht="22.5" x14ac:dyDescent="0.25">
      <c r="A16" s="20" t="s">
        <v>33</v>
      </c>
      <c r="B16" s="4" t="s">
        <v>34</v>
      </c>
      <c r="C16" s="19" t="s">
        <v>42</v>
      </c>
      <c r="D16" s="4" t="s">
        <v>44</v>
      </c>
      <c r="E16" s="18">
        <v>4355792000</v>
      </c>
      <c r="F16" s="18">
        <v>0</v>
      </c>
      <c r="G16" s="18">
        <v>0</v>
      </c>
      <c r="H16" s="18">
        <v>4355792000</v>
      </c>
      <c r="I16" s="18">
        <v>0</v>
      </c>
      <c r="J16" s="18">
        <v>4355792000</v>
      </c>
      <c r="K16" s="18">
        <f>+H16-J16</f>
        <v>0</v>
      </c>
      <c r="L16" s="18">
        <v>582671466</v>
      </c>
      <c r="M16" s="18">
        <v>582671466</v>
      </c>
      <c r="N16" s="18">
        <v>582671466</v>
      </c>
      <c r="O16" s="18">
        <v>582671466</v>
      </c>
      <c r="P16" s="17">
        <f t="shared" si="3"/>
        <v>0.13376935032710469</v>
      </c>
      <c r="Q16" s="17">
        <f t="shared" si="4"/>
        <v>0.13376935032710469</v>
      </c>
      <c r="R16" s="17">
        <f t="shared" si="5"/>
        <v>0.13376935032710469</v>
      </c>
    </row>
    <row r="17" spans="1:18" ht="22.5" x14ac:dyDescent="0.25">
      <c r="A17" s="20" t="s">
        <v>33</v>
      </c>
      <c r="B17" s="4" t="s">
        <v>34</v>
      </c>
      <c r="C17" s="19" t="s">
        <v>45</v>
      </c>
      <c r="D17" s="4" t="s">
        <v>47</v>
      </c>
      <c r="E17" s="18">
        <v>2077851000</v>
      </c>
      <c r="F17" s="18">
        <v>0</v>
      </c>
      <c r="G17" s="18">
        <v>0</v>
      </c>
      <c r="H17" s="18">
        <v>2077851000</v>
      </c>
      <c r="I17" s="18">
        <v>0</v>
      </c>
      <c r="J17" s="18">
        <v>2077851000</v>
      </c>
      <c r="K17" s="18">
        <f>+H17-J17</f>
        <v>0</v>
      </c>
      <c r="L17" s="18">
        <v>359266940</v>
      </c>
      <c r="M17" s="18">
        <v>359266940</v>
      </c>
      <c r="N17" s="18">
        <v>359266940</v>
      </c>
      <c r="O17" s="18">
        <v>359266940</v>
      </c>
      <c r="P17" s="17">
        <f t="shared" si="3"/>
        <v>0.17290312924266465</v>
      </c>
      <c r="Q17" s="17">
        <f t="shared" si="4"/>
        <v>0.17290312924266465</v>
      </c>
      <c r="R17" s="17">
        <f t="shared" si="5"/>
        <v>0.17290312924266465</v>
      </c>
    </row>
    <row r="18" spans="1:18" s="10" customFormat="1" x14ac:dyDescent="0.25">
      <c r="A18" s="16"/>
      <c r="B18" s="15"/>
      <c r="C18" s="14"/>
      <c r="D18" s="13" t="s">
        <v>127</v>
      </c>
      <c r="E18" s="12">
        <f t="shared" ref="E18:O18" si="6">SUM(E15:E17)</f>
        <v>18795778000</v>
      </c>
      <c r="F18" s="12">
        <f t="shared" si="6"/>
        <v>0</v>
      </c>
      <c r="G18" s="12">
        <f t="shared" si="6"/>
        <v>0</v>
      </c>
      <c r="H18" s="12">
        <f t="shared" si="6"/>
        <v>18795778000</v>
      </c>
      <c r="I18" s="12">
        <f t="shared" si="6"/>
        <v>0</v>
      </c>
      <c r="J18" s="12">
        <f t="shared" si="6"/>
        <v>18795778000</v>
      </c>
      <c r="K18" s="12">
        <f t="shared" si="6"/>
        <v>0</v>
      </c>
      <c r="L18" s="12">
        <f t="shared" si="6"/>
        <v>3205302513</v>
      </c>
      <c r="M18" s="12">
        <f t="shared" si="6"/>
        <v>3201238755</v>
      </c>
      <c r="N18" s="12">
        <f t="shared" si="6"/>
        <v>3201238755</v>
      </c>
      <c r="O18" s="12">
        <f t="shared" si="6"/>
        <v>3201238755</v>
      </c>
      <c r="P18" s="11">
        <f t="shared" si="3"/>
        <v>0.17053311190417336</v>
      </c>
      <c r="Q18" s="11">
        <f t="shared" si="4"/>
        <v>0.17031690600942404</v>
      </c>
      <c r="R18" s="11">
        <f t="shared" si="5"/>
        <v>0.17031690600942404</v>
      </c>
    </row>
    <row r="19" spans="1:18" ht="22.5" x14ac:dyDescent="0.25">
      <c r="A19" s="20" t="s">
        <v>33</v>
      </c>
      <c r="B19" s="4" t="s">
        <v>34</v>
      </c>
      <c r="C19" s="19" t="s">
        <v>48</v>
      </c>
      <c r="D19" s="21" t="s">
        <v>49</v>
      </c>
      <c r="E19" s="18">
        <v>9714150000</v>
      </c>
      <c r="F19" s="18">
        <v>0</v>
      </c>
      <c r="G19" s="18">
        <v>0</v>
      </c>
      <c r="H19" s="18">
        <v>9714150000</v>
      </c>
      <c r="I19" s="18">
        <v>0</v>
      </c>
      <c r="J19" s="18">
        <v>6559648098.9200001</v>
      </c>
      <c r="K19" s="18">
        <f>+H19-J19</f>
        <v>3154501901.0799999</v>
      </c>
      <c r="L19" s="18">
        <v>3286885873.1300001</v>
      </c>
      <c r="M19" s="18">
        <v>975789426.46000004</v>
      </c>
      <c r="N19" s="18">
        <v>975789426.46000004</v>
      </c>
      <c r="O19" s="18">
        <v>975789426.46000004</v>
      </c>
      <c r="P19" s="17">
        <f t="shared" si="3"/>
        <v>0.33836062580153692</v>
      </c>
      <c r="Q19" s="17">
        <f t="shared" si="4"/>
        <v>0.10045031489734048</v>
      </c>
      <c r="R19" s="17">
        <f t="shared" si="5"/>
        <v>0.10045031489734048</v>
      </c>
    </row>
    <row r="20" spans="1:18" s="10" customFormat="1" x14ac:dyDescent="0.25">
      <c r="A20" s="16"/>
      <c r="B20" s="15"/>
      <c r="C20" s="14"/>
      <c r="D20" s="13" t="s">
        <v>126</v>
      </c>
      <c r="E20" s="12">
        <f t="shared" ref="E20:O20" si="7">SUM(E19)</f>
        <v>9714150000</v>
      </c>
      <c r="F20" s="12">
        <f t="shared" si="7"/>
        <v>0</v>
      </c>
      <c r="G20" s="12">
        <f t="shared" si="7"/>
        <v>0</v>
      </c>
      <c r="H20" s="12">
        <f t="shared" si="7"/>
        <v>9714150000</v>
      </c>
      <c r="I20" s="12">
        <f t="shared" si="7"/>
        <v>0</v>
      </c>
      <c r="J20" s="12">
        <f t="shared" si="7"/>
        <v>6559648098.9200001</v>
      </c>
      <c r="K20" s="12">
        <f t="shared" si="7"/>
        <v>3154501901.0799999</v>
      </c>
      <c r="L20" s="12">
        <f t="shared" si="7"/>
        <v>3286885873.1300001</v>
      </c>
      <c r="M20" s="12">
        <f t="shared" si="7"/>
        <v>975789426.46000004</v>
      </c>
      <c r="N20" s="12">
        <f t="shared" si="7"/>
        <v>975789426.46000004</v>
      </c>
      <c r="O20" s="12">
        <f t="shared" si="7"/>
        <v>975789426.46000004</v>
      </c>
      <c r="P20" s="11">
        <f t="shared" si="3"/>
        <v>0.33836062580153692</v>
      </c>
      <c r="Q20" s="11">
        <f t="shared" si="4"/>
        <v>0.10045031489734048</v>
      </c>
      <c r="R20" s="11">
        <f t="shared" si="5"/>
        <v>0.10045031489734048</v>
      </c>
    </row>
    <row r="21" spans="1:18" ht="22.5" x14ac:dyDescent="0.25">
      <c r="A21" s="20" t="s">
        <v>33</v>
      </c>
      <c r="B21" s="4" t="s">
        <v>34</v>
      </c>
      <c r="C21" s="19" t="s">
        <v>50</v>
      </c>
      <c r="D21" s="4" t="s">
        <v>52</v>
      </c>
      <c r="E21" s="18">
        <v>596507000</v>
      </c>
      <c r="F21" s="18">
        <v>0</v>
      </c>
      <c r="G21" s="18">
        <v>0</v>
      </c>
      <c r="H21" s="18">
        <v>596507000</v>
      </c>
      <c r="I21" s="18">
        <v>0</v>
      </c>
      <c r="J21" s="18">
        <v>0</v>
      </c>
      <c r="K21" s="18">
        <f>+H21-I21-J21</f>
        <v>596507000</v>
      </c>
      <c r="L21" s="18">
        <v>0</v>
      </c>
      <c r="M21" s="18">
        <v>0</v>
      </c>
      <c r="N21" s="18">
        <v>0</v>
      </c>
      <c r="O21" s="18">
        <v>0</v>
      </c>
      <c r="P21" s="17">
        <f t="shared" si="3"/>
        <v>0</v>
      </c>
      <c r="Q21" s="17">
        <f t="shared" si="4"/>
        <v>0</v>
      </c>
      <c r="R21" s="17">
        <f t="shared" si="5"/>
        <v>0</v>
      </c>
    </row>
    <row r="22" spans="1:18" ht="22.5" x14ac:dyDescent="0.25">
      <c r="A22" s="20" t="s">
        <v>33</v>
      </c>
      <c r="B22" s="4" t="s">
        <v>34</v>
      </c>
      <c r="C22" s="19" t="s">
        <v>53</v>
      </c>
      <c r="D22" s="4" t="s">
        <v>56</v>
      </c>
      <c r="E22" s="18">
        <v>47935000</v>
      </c>
      <c r="F22" s="18">
        <v>0</v>
      </c>
      <c r="G22" s="18">
        <v>0</v>
      </c>
      <c r="H22" s="18">
        <v>47935000</v>
      </c>
      <c r="I22" s="18">
        <v>0</v>
      </c>
      <c r="J22" s="18">
        <v>47935000</v>
      </c>
      <c r="K22" s="18">
        <f>+H22-J22</f>
        <v>0</v>
      </c>
      <c r="L22" s="18">
        <v>8711565</v>
      </c>
      <c r="M22" s="18">
        <v>8711565</v>
      </c>
      <c r="N22" s="18">
        <v>8711565</v>
      </c>
      <c r="O22" s="18">
        <v>8711565</v>
      </c>
      <c r="P22" s="17">
        <f t="shared" si="3"/>
        <v>0.18173703974131636</v>
      </c>
      <c r="Q22" s="17">
        <f t="shared" si="4"/>
        <v>0.18173703974131636</v>
      </c>
      <c r="R22" s="17">
        <f t="shared" si="5"/>
        <v>0.18173703974131636</v>
      </c>
    </row>
    <row r="23" spans="1:18" ht="22.5" x14ac:dyDescent="0.25">
      <c r="A23" s="20" t="s">
        <v>33</v>
      </c>
      <c r="B23" s="4" t="s">
        <v>34</v>
      </c>
      <c r="C23" s="19" t="s">
        <v>57</v>
      </c>
      <c r="D23" s="4" t="s">
        <v>60</v>
      </c>
      <c r="E23" s="18">
        <v>72557000</v>
      </c>
      <c r="F23" s="18">
        <v>0</v>
      </c>
      <c r="G23" s="18">
        <v>0</v>
      </c>
      <c r="H23" s="18">
        <v>72557000</v>
      </c>
      <c r="I23" s="18">
        <v>0</v>
      </c>
      <c r="J23" s="18">
        <v>0</v>
      </c>
      <c r="K23" s="18">
        <f>+H23-J23</f>
        <v>72557000</v>
      </c>
      <c r="L23" s="18">
        <f>+[1]FEBRERO!X12</f>
        <v>0</v>
      </c>
      <c r="M23" s="18">
        <f>+[1]FEBRERO!Y12</f>
        <v>0</v>
      </c>
      <c r="N23" s="18">
        <v>0</v>
      </c>
      <c r="O23" s="18">
        <v>0</v>
      </c>
      <c r="P23" s="17">
        <f t="shared" si="3"/>
        <v>0</v>
      </c>
      <c r="Q23" s="17">
        <f t="shared" si="4"/>
        <v>0</v>
      </c>
      <c r="R23" s="17">
        <f t="shared" si="5"/>
        <v>0</v>
      </c>
    </row>
    <row r="24" spans="1:18" ht="22.5" x14ac:dyDescent="0.25">
      <c r="A24" s="20" t="s">
        <v>33</v>
      </c>
      <c r="B24" s="4" t="s">
        <v>34</v>
      </c>
      <c r="C24" s="19" t="s">
        <v>61</v>
      </c>
      <c r="D24" s="4" t="s">
        <v>63</v>
      </c>
      <c r="E24" s="18">
        <v>80619000</v>
      </c>
      <c r="F24" s="18">
        <v>0</v>
      </c>
      <c r="G24" s="18">
        <v>0</v>
      </c>
      <c r="H24" s="18">
        <v>80619000</v>
      </c>
      <c r="I24" s="18">
        <v>0</v>
      </c>
      <c r="J24" s="18">
        <v>0</v>
      </c>
      <c r="K24" s="18">
        <f>+H24-J24</f>
        <v>80619000</v>
      </c>
      <c r="L24" s="18">
        <f>+[1]FEBRERO!X13</f>
        <v>0</v>
      </c>
      <c r="M24" s="18">
        <f>+[1]FEBRERO!Y13</f>
        <v>0</v>
      </c>
      <c r="N24" s="18">
        <v>0</v>
      </c>
      <c r="O24" s="18">
        <v>0</v>
      </c>
      <c r="P24" s="17">
        <f t="shared" si="3"/>
        <v>0</v>
      </c>
      <c r="Q24" s="17">
        <f t="shared" si="4"/>
        <v>0</v>
      </c>
      <c r="R24" s="17">
        <f t="shared" si="5"/>
        <v>0</v>
      </c>
    </row>
    <row r="25" spans="1:18" ht="22.5" x14ac:dyDescent="0.25">
      <c r="A25" s="20" t="s">
        <v>33</v>
      </c>
      <c r="B25" s="4" t="s">
        <v>34</v>
      </c>
      <c r="C25" s="19" t="s">
        <v>64</v>
      </c>
      <c r="D25" s="4" t="s">
        <v>65</v>
      </c>
      <c r="E25" s="18">
        <v>200000000</v>
      </c>
      <c r="F25" s="18">
        <v>0</v>
      </c>
      <c r="G25" s="18">
        <v>0</v>
      </c>
      <c r="H25" s="18">
        <v>200000000</v>
      </c>
      <c r="I25" s="18">
        <v>0</v>
      </c>
      <c r="J25" s="18">
        <v>0</v>
      </c>
      <c r="K25" s="18">
        <f>+H25-J25</f>
        <v>200000000</v>
      </c>
      <c r="L25" s="18">
        <f>+[1]FEBRERO!X14</f>
        <v>0</v>
      </c>
      <c r="M25" s="18">
        <f>+[1]FEBRERO!Y14</f>
        <v>0</v>
      </c>
      <c r="N25" s="18">
        <v>0</v>
      </c>
      <c r="O25" s="18">
        <v>0</v>
      </c>
      <c r="P25" s="17">
        <f t="shared" si="3"/>
        <v>0</v>
      </c>
      <c r="Q25" s="17">
        <f t="shared" si="4"/>
        <v>0</v>
      </c>
      <c r="R25" s="17">
        <f t="shared" si="5"/>
        <v>0</v>
      </c>
    </row>
    <row r="26" spans="1:18" s="10" customFormat="1" x14ac:dyDescent="0.25">
      <c r="A26" s="16"/>
      <c r="B26" s="15"/>
      <c r="C26" s="14"/>
      <c r="D26" s="13" t="s">
        <v>125</v>
      </c>
      <c r="E26" s="12">
        <f t="shared" ref="E26:O26" si="8">SUM(E21:E25)</f>
        <v>997618000</v>
      </c>
      <c r="F26" s="12">
        <f t="shared" si="8"/>
        <v>0</v>
      </c>
      <c r="G26" s="12">
        <f t="shared" si="8"/>
        <v>0</v>
      </c>
      <c r="H26" s="12">
        <f t="shared" si="8"/>
        <v>997618000</v>
      </c>
      <c r="I26" s="12">
        <f t="shared" si="8"/>
        <v>0</v>
      </c>
      <c r="J26" s="12">
        <f t="shared" si="8"/>
        <v>47935000</v>
      </c>
      <c r="K26" s="12">
        <f t="shared" si="8"/>
        <v>949683000</v>
      </c>
      <c r="L26" s="12">
        <f t="shared" si="8"/>
        <v>8711565</v>
      </c>
      <c r="M26" s="12">
        <f t="shared" si="8"/>
        <v>8711565</v>
      </c>
      <c r="N26" s="12">
        <f t="shared" si="8"/>
        <v>8711565</v>
      </c>
      <c r="O26" s="12">
        <f t="shared" si="8"/>
        <v>8711565</v>
      </c>
      <c r="P26" s="11">
        <f t="shared" si="3"/>
        <v>8.7323654946081571E-3</v>
      </c>
      <c r="Q26" s="11">
        <f>+M26/H26</f>
        <v>8.7323654946081571E-3</v>
      </c>
      <c r="R26" s="11">
        <f>+O26/H26</f>
        <v>8.7323654946081571E-3</v>
      </c>
    </row>
    <row r="27" spans="1:18" ht="22.5" x14ac:dyDescent="0.25">
      <c r="A27" s="20" t="s">
        <v>33</v>
      </c>
      <c r="B27" s="4" t="s">
        <v>34</v>
      </c>
      <c r="C27" s="19" t="s">
        <v>66</v>
      </c>
      <c r="D27" s="21" t="s">
        <v>68</v>
      </c>
      <c r="E27" s="18">
        <v>192951000</v>
      </c>
      <c r="F27" s="18">
        <v>0</v>
      </c>
      <c r="G27" s="18">
        <v>0</v>
      </c>
      <c r="H27" s="18">
        <v>192951000</v>
      </c>
      <c r="I27" s="18">
        <v>0</v>
      </c>
      <c r="J27" s="18">
        <v>152994000</v>
      </c>
      <c r="K27" s="18">
        <f>+H27-J27</f>
        <v>39957000</v>
      </c>
      <c r="L27" s="18">
        <f>+[1]FEBRERO!X14</f>
        <v>0</v>
      </c>
      <c r="M27" s="18">
        <f>+[1]FEBRERO!Y14</f>
        <v>0</v>
      </c>
      <c r="N27" s="18">
        <f>+[1]FEBRERO!Z14</f>
        <v>0</v>
      </c>
      <c r="O27" s="18">
        <f>+[1]FEBRERO!AA14</f>
        <v>0</v>
      </c>
      <c r="P27" s="17">
        <f t="shared" si="3"/>
        <v>0</v>
      </c>
      <c r="Q27" s="17">
        <f t="shared" ref="Q27:Q47" si="9">M27/H27</f>
        <v>0</v>
      </c>
      <c r="R27" s="17">
        <f>O27/H27</f>
        <v>0</v>
      </c>
    </row>
    <row r="28" spans="1:18" ht="22.5" x14ac:dyDescent="0.25">
      <c r="A28" s="20" t="s">
        <v>33</v>
      </c>
      <c r="B28" s="4" t="s">
        <v>34</v>
      </c>
      <c r="C28" s="19" t="s">
        <v>69</v>
      </c>
      <c r="D28" s="21" t="s">
        <v>70</v>
      </c>
      <c r="E28" s="18">
        <v>725000</v>
      </c>
      <c r="F28" s="18">
        <v>0</v>
      </c>
      <c r="G28" s="18">
        <v>0</v>
      </c>
      <c r="H28" s="18">
        <v>725000</v>
      </c>
      <c r="I28" s="18">
        <v>0</v>
      </c>
      <c r="J28" s="18">
        <v>0</v>
      </c>
      <c r="K28" s="18">
        <f>+H28-J28</f>
        <v>725000</v>
      </c>
      <c r="L28" s="18">
        <f>+[1]FEBRERO!X15</f>
        <v>0</v>
      </c>
      <c r="M28" s="18">
        <f>+[1]FEBRERO!Y15</f>
        <v>0</v>
      </c>
      <c r="N28" s="18">
        <f>+[1]FEBRERO!Z15</f>
        <v>0</v>
      </c>
      <c r="O28" s="18">
        <f>+[1]FEBRERO!AA15</f>
        <v>0</v>
      </c>
      <c r="P28" s="17">
        <f t="shared" si="3"/>
        <v>0</v>
      </c>
      <c r="Q28" s="17">
        <f t="shared" si="9"/>
        <v>0</v>
      </c>
      <c r="R28" s="17">
        <f>O28/H28</f>
        <v>0</v>
      </c>
    </row>
    <row r="29" spans="1:18" ht="22.5" x14ac:dyDescent="0.25">
      <c r="A29" s="20" t="s">
        <v>33</v>
      </c>
      <c r="B29" s="4" t="s">
        <v>34</v>
      </c>
      <c r="C29" s="19" t="s">
        <v>71</v>
      </c>
      <c r="D29" s="21" t="s">
        <v>74</v>
      </c>
      <c r="E29" s="18">
        <v>700000000</v>
      </c>
      <c r="F29" s="18">
        <v>0</v>
      </c>
      <c r="G29" s="18">
        <v>0</v>
      </c>
      <c r="H29" s="18">
        <v>700000000</v>
      </c>
      <c r="I29" s="18">
        <v>0</v>
      </c>
      <c r="J29" s="18">
        <v>0</v>
      </c>
      <c r="K29" s="18">
        <f>+H29-J29</f>
        <v>700000000</v>
      </c>
      <c r="L29" s="18">
        <f>+[1]FEBRERO!X16</f>
        <v>0</v>
      </c>
      <c r="M29" s="18">
        <f>+[1]FEBRERO!Y16</f>
        <v>0</v>
      </c>
      <c r="N29" s="18">
        <f>+[1]FEBRERO!Z16</f>
        <v>0</v>
      </c>
      <c r="O29" s="18">
        <f>+[1]FEBRERO!AA16</f>
        <v>0</v>
      </c>
      <c r="P29" s="17">
        <f t="shared" si="3"/>
        <v>0</v>
      </c>
      <c r="Q29" s="17">
        <f t="shared" si="9"/>
        <v>0</v>
      </c>
      <c r="R29" s="17">
        <f>O29/H29</f>
        <v>0</v>
      </c>
    </row>
    <row r="30" spans="1:18" s="10" customFormat="1" x14ac:dyDescent="0.25">
      <c r="A30" s="16"/>
      <c r="B30" s="15"/>
      <c r="C30" s="14"/>
      <c r="D30" s="13" t="s">
        <v>124</v>
      </c>
      <c r="E30" s="12">
        <f t="shared" ref="E30:O30" si="10">SUM(E27:E29)</f>
        <v>893676000</v>
      </c>
      <c r="F30" s="12">
        <f t="shared" si="10"/>
        <v>0</v>
      </c>
      <c r="G30" s="12">
        <f t="shared" si="10"/>
        <v>0</v>
      </c>
      <c r="H30" s="12">
        <f t="shared" si="10"/>
        <v>893676000</v>
      </c>
      <c r="I30" s="12">
        <f t="shared" si="10"/>
        <v>0</v>
      </c>
      <c r="J30" s="12">
        <f t="shared" si="10"/>
        <v>152994000</v>
      </c>
      <c r="K30" s="12">
        <f t="shared" si="10"/>
        <v>740682000</v>
      </c>
      <c r="L30" s="12">
        <f t="shared" si="10"/>
        <v>0</v>
      </c>
      <c r="M30" s="12">
        <f t="shared" si="10"/>
        <v>0</v>
      </c>
      <c r="N30" s="12">
        <f t="shared" si="10"/>
        <v>0</v>
      </c>
      <c r="O30" s="12">
        <f t="shared" si="10"/>
        <v>0</v>
      </c>
      <c r="P30" s="11">
        <f t="shared" si="3"/>
        <v>0</v>
      </c>
      <c r="Q30" s="11">
        <f t="shared" si="9"/>
        <v>0</v>
      </c>
      <c r="R30" s="11">
        <f>+O30/H30</f>
        <v>0</v>
      </c>
    </row>
    <row r="31" spans="1:18" s="10" customFormat="1" x14ac:dyDescent="0.25">
      <c r="A31" s="16"/>
      <c r="B31" s="15"/>
      <c r="C31" s="14"/>
      <c r="D31" s="13" t="s">
        <v>123</v>
      </c>
      <c r="E31" s="12">
        <f t="shared" ref="E31:O31" si="11">+E18+E20+E26+E30</f>
        <v>30401222000</v>
      </c>
      <c r="F31" s="12">
        <f t="shared" si="11"/>
        <v>0</v>
      </c>
      <c r="G31" s="12">
        <f t="shared" si="11"/>
        <v>0</v>
      </c>
      <c r="H31" s="12">
        <f t="shared" si="11"/>
        <v>30401222000</v>
      </c>
      <c r="I31" s="12">
        <f t="shared" si="11"/>
        <v>0</v>
      </c>
      <c r="J31" s="12">
        <f t="shared" si="11"/>
        <v>25556355098.919998</v>
      </c>
      <c r="K31" s="12">
        <f t="shared" si="11"/>
        <v>4844866901.0799999</v>
      </c>
      <c r="L31" s="12">
        <f t="shared" si="11"/>
        <v>6500899951.1300001</v>
      </c>
      <c r="M31" s="12">
        <f t="shared" si="11"/>
        <v>4185739746.46</v>
      </c>
      <c r="N31" s="12">
        <f t="shared" si="11"/>
        <v>4185739746.46</v>
      </c>
      <c r="O31" s="12">
        <f t="shared" si="11"/>
        <v>4185739746.46</v>
      </c>
      <c r="P31" s="11">
        <f t="shared" si="3"/>
        <v>0.21383679745274714</v>
      </c>
      <c r="Q31" s="11">
        <f t="shared" si="9"/>
        <v>0.13768327294409416</v>
      </c>
      <c r="R31" s="11">
        <f>+O31/H31</f>
        <v>0.13768327294409416</v>
      </c>
    </row>
    <row r="32" spans="1:18" ht="45" x14ac:dyDescent="0.25">
      <c r="A32" s="20" t="s">
        <v>33</v>
      </c>
      <c r="B32" s="4" t="s">
        <v>34</v>
      </c>
      <c r="C32" s="19" t="s">
        <v>75</v>
      </c>
      <c r="D32" s="4" t="s">
        <v>81</v>
      </c>
      <c r="E32" s="18">
        <v>149389362184</v>
      </c>
      <c r="F32" s="18">
        <v>0</v>
      </c>
      <c r="G32" s="18">
        <v>0</v>
      </c>
      <c r="H32" s="18">
        <v>149389362184</v>
      </c>
      <c r="I32" s="18">
        <v>0</v>
      </c>
      <c r="J32" s="18">
        <v>149389362184</v>
      </c>
      <c r="K32" s="18">
        <f t="shared" ref="K32:K46" si="12">+H32-J32</f>
        <v>0</v>
      </c>
      <c r="L32" s="18">
        <v>149389362184</v>
      </c>
      <c r="M32" s="18">
        <v>41996000000</v>
      </c>
      <c r="N32" s="18">
        <v>41996000000</v>
      </c>
      <c r="O32" s="18">
        <v>41996000000</v>
      </c>
      <c r="P32" s="17">
        <f t="shared" si="3"/>
        <v>1</v>
      </c>
      <c r="Q32" s="17">
        <f t="shared" si="9"/>
        <v>0.2811177408219625</v>
      </c>
      <c r="R32" s="17">
        <f t="shared" ref="R32:R47" si="13">O32/H32</f>
        <v>0.2811177408219625</v>
      </c>
    </row>
    <row r="33" spans="1:18" ht="56.25" x14ac:dyDescent="0.25">
      <c r="A33" s="20" t="s">
        <v>33</v>
      </c>
      <c r="B33" s="4" t="s">
        <v>34</v>
      </c>
      <c r="C33" s="19" t="s">
        <v>82</v>
      </c>
      <c r="D33" s="4" t="s">
        <v>86</v>
      </c>
      <c r="E33" s="18">
        <v>4200000000</v>
      </c>
      <c r="F33" s="18">
        <v>0</v>
      </c>
      <c r="G33" s="18">
        <v>0</v>
      </c>
      <c r="H33" s="18">
        <v>4200000000</v>
      </c>
      <c r="I33" s="18">
        <v>0</v>
      </c>
      <c r="J33" s="18">
        <v>4200000000</v>
      </c>
      <c r="K33" s="18">
        <f t="shared" si="12"/>
        <v>0</v>
      </c>
      <c r="L33" s="18">
        <v>4200000000</v>
      </c>
      <c r="M33" s="18">
        <f>+[1]FEBRERO!Y18</f>
        <v>0</v>
      </c>
      <c r="N33" s="18">
        <v>0</v>
      </c>
      <c r="O33" s="18">
        <v>0</v>
      </c>
      <c r="P33" s="17">
        <f t="shared" si="3"/>
        <v>1</v>
      </c>
      <c r="Q33" s="17">
        <f t="shared" si="9"/>
        <v>0</v>
      </c>
      <c r="R33" s="17">
        <f t="shared" si="13"/>
        <v>0</v>
      </c>
    </row>
    <row r="34" spans="1:18" ht="56.25" x14ac:dyDescent="0.25">
      <c r="A34" s="20" t="s">
        <v>33</v>
      </c>
      <c r="B34" s="4" t="s">
        <v>34</v>
      </c>
      <c r="C34" s="19" t="s">
        <v>87</v>
      </c>
      <c r="D34" s="4" t="s">
        <v>89</v>
      </c>
      <c r="E34" s="18">
        <v>4200000000</v>
      </c>
      <c r="F34" s="18">
        <v>0</v>
      </c>
      <c r="G34" s="18">
        <v>0</v>
      </c>
      <c r="H34" s="18">
        <v>4200000000</v>
      </c>
      <c r="I34" s="18">
        <v>0</v>
      </c>
      <c r="J34" s="18">
        <v>4200000000</v>
      </c>
      <c r="K34" s="18">
        <f t="shared" si="12"/>
        <v>0</v>
      </c>
      <c r="L34" s="18">
        <v>4200000000</v>
      </c>
      <c r="M34" s="18">
        <f>+[1]FEBRERO!Y19</f>
        <v>0</v>
      </c>
      <c r="N34" s="18">
        <v>0</v>
      </c>
      <c r="O34" s="18">
        <v>0</v>
      </c>
      <c r="P34" s="17">
        <f t="shared" si="3"/>
        <v>1</v>
      </c>
      <c r="Q34" s="17">
        <f t="shared" si="9"/>
        <v>0</v>
      </c>
      <c r="R34" s="17">
        <f t="shared" si="13"/>
        <v>0</v>
      </c>
    </row>
    <row r="35" spans="1:18" ht="33.75" x14ac:dyDescent="0.25">
      <c r="A35" s="20" t="s">
        <v>33</v>
      </c>
      <c r="B35" s="4" t="s">
        <v>34</v>
      </c>
      <c r="C35" s="19" t="s">
        <v>90</v>
      </c>
      <c r="D35" s="4" t="s">
        <v>92</v>
      </c>
      <c r="E35" s="18">
        <v>4200000000</v>
      </c>
      <c r="F35" s="18">
        <v>0</v>
      </c>
      <c r="G35" s="18">
        <v>0</v>
      </c>
      <c r="H35" s="18">
        <v>4200000000</v>
      </c>
      <c r="I35" s="18">
        <v>0</v>
      </c>
      <c r="J35" s="18">
        <v>4200000000</v>
      </c>
      <c r="K35" s="18">
        <f t="shared" si="12"/>
        <v>0</v>
      </c>
      <c r="L35" s="18">
        <v>4200000000</v>
      </c>
      <c r="M35" s="18">
        <f>+[1]FEBRERO!Y20</f>
        <v>0</v>
      </c>
      <c r="N35" s="18">
        <v>0</v>
      </c>
      <c r="O35" s="18">
        <v>0</v>
      </c>
      <c r="P35" s="17">
        <f t="shared" si="3"/>
        <v>1</v>
      </c>
      <c r="Q35" s="17">
        <f t="shared" si="9"/>
        <v>0</v>
      </c>
      <c r="R35" s="17">
        <f t="shared" si="13"/>
        <v>0</v>
      </c>
    </row>
    <row r="36" spans="1:18" ht="56.25" x14ac:dyDescent="0.25">
      <c r="A36" s="20" t="s">
        <v>33</v>
      </c>
      <c r="B36" s="4" t="s">
        <v>34</v>
      </c>
      <c r="C36" s="19" t="s">
        <v>93</v>
      </c>
      <c r="D36" s="4" t="s">
        <v>95</v>
      </c>
      <c r="E36" s="18">
        <v>4200000000</v>
      </c>
      <c r="F36" s="18">
        <v>0</v>
      </c>
      <c r="G36" s="18">
        <v>0</v>
      </c>
      <c r="H36" s="18">
        <v>4200000000</v>
      </c>
      <c r="I36" s="18">
        <v>0</v>
      </c>
      <c r="J36" s="18">
        <v>4200000000</v>
      </c>
      <c r="K36" s="18">
        <f t="shared" si="12"/>
        <v>0</v>
      </c>
      <c r="L36" s="18">
        <v>4200000000</v>
      </c>
      <c r="M36" s="18">
        <f>+[1]FEBRERO!Y21</f>
        <v>0</v>
      </c>
      <c r="N36" s="18">
        <v>0</v>
      </c>
      <c r="O36" s="18">
        <v>0</v>
      </c>
      <c r="P36" s="17">
        <f t="shared" si="3"/>
        <v>1</v>
      </c>
      <c r="Q36" s="17">
        <f t="shared" si="9"/>
        <v>0</v>
      </c>
      <c r="R36" s="17">
        <f t="shared" si="13"/>
        <v>0</v>
      </c>
    </row>
    <row r="37" spans="1:18" ht="22.5" x14ac:dyDescent="0.25">
      <c r="A37" s="20" t="s">
        <v>33</v>
      </c>
      <c r="B37" s="4" t="s">
        <v>34</v>
      </c>
      <c r="C37" s="19" t="s">
        <v>96</v>
      </c>
      <c r="D37" s="4" t="s">
        <v>98</v>
      </c>
      <c r="E37" s="18">
        <v>4200000000</v>
      </c>
      <c r="F37" s="18">
        <v>0</v>
      </c>
      <c r="G37" s="18">
        <v>0</v>
      </c>
      <c r="H37" s="18">
        <v>4200000000</v>
      </c>
      <c r="I37" s="18">
        <v>0</v>
      </c>
      <c r="J37" s="18">
        <v>4200000000</v>
      </c>
      <c r="K37" s="18">
        <f t="shared" si="12"/>
        <v>0</v>
      </c>
      <c r="L37" s="18">
        <v>4200000000</v>
      </c>
      <c r="M37" s="18">
        <f>+[1]FEBRERO!Y22</f>
        <v>0</v>
      </c>
      <c r="N37" s="18">
        <v>0</v>
      </c>
      <c r="O37" s="18">
        <v>0</v>
      </c>
      <c r="P37" s="17">
        <f t="shared" si="3"/>
        <v>1</v>
      </c>
      <c r="Q37" s="17">
        <f t="shared" si="9"/>
        <v>0</v>
      </c>
      <c r="R37" s="17">
        <f t="shared" si="13"/>
        <v>0</v>
      </c>
    </row>
    <row r="38" spans="1:18" ht="56.25" x14ac:dyDescent="0.25">
      <c r="A38" s="20" t="s">
        <v>33</v>
      </c>
      <c r="B38" s="4" t="s">
        <v>34</v>
      </c>
      <c r="C38" s="19" t="s">
        <v>99</v>
      </c>
      <c r="D38" s="4" t="s">
        <v>89</v>
      </c>
      <c r="E38" s="18">
        <v>23000000000</v>
      </c>
      <c r="F38" s="18">
        <v>0</v>
      </c>
      <c r="G38" s="18">
        <v>0</v>
      </c>
      <c r="H38" s="18">
        <v>23000000000</v>
      </c>
      <c r="I38" s="18">
        <v>0</v>
      </c>
      <c r="J38" s="18">
        <v>5966142671</v>
      </c>
      <c r="K38" s="18">
        <f t="shared" si="12"/>
        <v>17033857329</v>
      </c>
      <c r="L38" s="18">
        <v>5778159155</v>
      </c>
      <c r="M38" s="18">
        <v>694806232</v>
      </c>
      <c r="N38" s="18">
        <v>694806232</v>
      </c>
      <c r="O38" s="18">
        <v>694806232</v>
      </c>
      <c r="P38" s="17">
        <f t="shared" si="3"/>
        <v>0.25122431108695653</v>
      </c>
      <c r="Q38" s="17">
        <f t="shared" si="9"/>
        <v>3.0208966608695653E-2</v>
      </c>
      <c r="R38" s="17">
        <f t="shared" si="13"/>
        <v>3.0208966608695653E-2</v>
      </c>
    </row>
    <row r="39" spans="1:18" ht="45" x14ac:dyDescent="0.25">
      <c r="A39" s="20" t="s">
        <v>33</v>
      </c>
      <c r="B39" s="4" t="s">
        <v>34</v>
      </c>
      <c r="C39" s="19" t="s">
        <v>102</v>
      </c>
      <c r="D39" s="4" t="s">
        <v>81</v>
      </c>
      <c r="E39" s="18">
        <v>48000000000</v>
      </c>
      <c r="F39" s="18">
        <v>0</v>
      </c>
      <c r="G39" s="18">
        <v>0</v>
      </c>
      <c r="H39" s="18">
        <v>48000000000</v>
      </c>
      <c r="I39" s="18">
        <v>0</v>
      </c>
      <c r="J39" s="18">
        <v>48000000000</v>
      </c>
      <c r="K39" s="18">
        <f t="shared" si="12"/>
        <v>0</v>
      </c>
      <c r="L39" s="18">
        <v>48000000000</v>
      </c>
      <c r="M39" s="18">
        <f>+[1]FEBRERO!Y24</f>
        <v>0</v>
      </c>
      <c r="N39" s="18">
        <v>0</v>
      </c>
      <c r="O39" s="18">
        <v>0</v>
      </c>
      <c r="P39" s="17">
        <f t="shared" si="3"/>
        <v>1</v>
      </c>
      <c r="Q39" s="17">
        <f t="shared" si="9"/>
        <v>0</v>
      </c>
      <c r="R39" s="17">
        <f t="shared" si="13"/>
        <v>0</v>
      </c>
    </row>
    <row r="40" spans="1:18" ht="56.25" x14ac:dyDescent="0.25">
      <c r="A40" s="20" t="s">
        <v>33</v>
      </c>
      <c r="B40" s="4" t="s">
        <v>34</v>
      </c>
      <c r="C40" s="19" t="s">
        <v>104</v>
      </c>
      <c r="D40" s="4" t="s">
        <v>86</v>
      </c>
      <c r="E40" s="18">
        <v>4726973377</v>
      </c>
      <c r="F40" s="18">
        <v>0</v>
      </c>
      <c r="G40" s="18">
        <v>0</v>
      </c>
      <c r="H40" s="18">
        <v>4726973377</v>
      </c>
      <c r="I40" s="18">
        <v>0</v>
      </c>
      <c r="J40" s="18">
        <v>4726973377</v>
      </c>
      <c r="K40" s="18">
        <f t="shared" si="12"/>
        <v>0</v>
      </c>
      <c r="L40" s="18">
        <v>4726973377</v>
      </c>
      <c r="M40" s="18">
        <f>+[1]FEBRERO!Y25</f>
        <v>0</v>
      </c>
      <c r="N40" s="18">
        <v>0</v>
      </c>
      <c r="O40" s="18">
        <v>0</v>
      </c>
      <c r="P40" s="17">
        <f t="shared" si="3"/>
        <v>1</v>
      </c>
      <c r="Q40" s="17">
        <f t="shared" si="9"/>
        <v>0</v>
      </c>
      <c r="R40" s="17">
        <f t="shared" si="13"/>
        <v>0</v>
      </c>
    </row>
    <row r="41" spans="1:18" ht="33.75" x14ac:dyDescent="0.25">
      <c r="A41" s="20" t="s">
        <v>33</v>
      </c>
      <c r="B41" s="4" t="s">
        <v>34</v>
      </c>
      <c r="C41" s="19" t="s">
        <v>106</v>
      </c>
      <c r="D41" s="4" t="s">
        <v>109</v>
      </c>
      <c r="E41" s="18">
        <v>70000000000</v>
      </c>
      <c r="F41" s="18">
        <v>0</v>
      </c>
      <c r="G41" s="18">
        <v>0</v>
      </c>
      <c r="H41" s="18">
        <v>70000000000</v>
      </c>
      <c r="I41" s="18">
        <v>0</v>
      </c>
      <c r="J41" s="18">
        <v>59000000000</v>
      </c>
      <c r="K41" s="18">
        <f t="shared" si="12"/>
        <v>11000000000</v>
      </c>
      <c r="L41" s="18">
        <v>0</v>
      </c>
      <c r="M41" s="18">
        <f>+[1]FEBRERO!Y26</f>
        <v>0</v>
      </c>
      <c r="N41" s="18">
        <v>0</v>
      </c>
      <c r="O41" s="18">
        <v>0</v>
      </c>
      <c r="P41" s="17">
        <f t="shared" si="3"/>
        <v>0</v>
      </c>
      <c r="Q41" s="17">
        <f t="shared" si="9"/>
        <v>0</v>
      </c>
      <c r="R41" s="17">
        <f t="shared" si="13"/>
        <v>0</v>
      </c>
    </row>
    <row r="42" spans="1:18" ht="56.25" x14ac:dyDescent="0.25">
      <c r="A42" s="20" t="s">
        <v>33</v>
      </c>
      <c r="B42" s="4" t="s">
        <v>34</v>
      </c>
      <c r="C42" s="19" t="s">
        <v>110</v>
      </c>
      <c r="D42" s="4" t="s">
        <v>89</v>
      </c>
      <c r="E42" s="18">
        <v>4726973378</v>
      </c>
      <c r="F42" s="18">
        <v>0</v>
      </c>
      <c r="G42" s="18">
        <v>0</v>
      </c>
      <c r="H42" s="18">
        <v>4726973378</v>
      </c>
      <c r="I42" s="18">
        <v>0</v>
      </c>
      <c r="J42" s="18">
        <v>4726973378</v>
      </c>
      <c r="K42" s="18">
        <f t="shared" si="12"/>
        <v>0</v>
      </c>
      <c r="L42" s="18">
        <v>4726973378</v>
      </c>
      <c r="M42" s="18">
        <f>+[1]FEBRERO!Y27</f>
        <v>0</v>
      </c>
      <c r="N42" s="18">
        <v>0</v>
      </c>
      <c r="O42" s="18">
        <v>0</v>
      </c>
      <c r="P42" s="17">
        <f t="shared" si="3"/>
        <v>1</v>
      </c>
      <c r="Q42" s="17">
        <f t="shared" si="9"/>
        <v>0</v>
      </c>
      <c r="R42" s="17">
        <f t="shared" si="13"/>
        <v>0</v>
      </c>
    </row>
    <row r="43" spans="1:18" ht="33.75" x14ac:dyDescent="0.25">
      <c r="A43" s="20" t="s">
        <v>33</v>
      </c>
      <c r="B43" s="4" t="s">
        <v>34</v>
      </c>
      <c r="C43" s="19" t="s">
        <v>111</v>
      </c>
      <c r="D43" s="4" t="s">
        <v>92</v>
      </c>
      <c r="E43" s="18">
        <v>4726973378</v>
      </c>
      <c r="F43" s="18">
        <v>0</v>
      </c>
      <c r="G43" s="18">
        <v>0</v>
      </c>
      <c r="H43" s="18">
        <v>4726973378</v>
      </c>
      <c r="I43" s="18">
        <v>0</v>
      </c>
      <c r="J43" s="18">
        <v>4726973378</v>
      </c>
      <c r="K43" s="18">
        <f t="shared" si="12"/>
        <v>0</v>
      </c>
      <c r="L43" s="18">
        <v>4726973378</v>
      </c>
      <c r="M43" s="18">
        <f>+[1]FEBRERO!Y28</f>
        <v>0</v>
      </c>
      <c r="N43" s="18">
        <v>0</v>
      </c>
      <c r="O43" s="18">
        <v>0</v>
      </c>
      <c r="P43" s="17">
        <f t="shared" si="3"/>
        <v>1</v>
      </c>
      <c r="Q43" s="17">
        <f t="shared" si="9"/>
        <v>0</v>
      </c>
      <c r="R43" s="17">
        <f t="shared" si="13"/>
        <v>0</v>
      </c>
    </row>
    <row r="44" spans="1:18" ht="45" x14ac:dyDescent="0.25">
      <c r="A44" s="20" t="s">
        <v>33</v>
      </c>
      <c r="B44" s="4" t="s">
        <v>34</v>
      </c>
      <c r="C44" s="19" t="s">
        <v>112</v>
      </c>
      <c r="D44" s="4" t="s">
        <v>114</v>
      </c>
      <c r="E44" s="18">
        <v>4726973378</v>
      </c>
      <c r="F44" s="18">
        <v>0</v>
      </c>
      <c r="G44" s="18">
        <v>0</v>
      </c>
      <c r="H44" s="18">
        <v>4726973378</v>
      </c>
      <c r="I44" s="18">
        <v>0</v>
      </c>
      <c r="J44" s="18">
        <v>4726973378</v>
      </c>
      <c r="K44" s="18">
        <f t="shared" si="12"/>
        <v>0</v>
      </c>
      <c r="L44" s="18">
        <v>4726973378</v>
      </c>
      <c r="M44" s="18">
        <f>+[1]FEBRERO!Y29</f>
        <v>0</v>
      </c>
      <c r="N44" s="18">
        <v>0</v>
      </c>
      <c r="O44" s="18">
        <v>0</v>
      </c>
      <c r="P44" s="17">
        <f t="shared" si="3"/>
        <v>1</v>
      </c>
      <c r="Q44" s="17">
        <f t="shared" si="9"/>
        <v>0</v>
      </c>
      <c r="R44" s="17">
        <f t="shared" si="13"/>
        <v>0</v>
      </c>
    </row>
    <row r="45" spans="1:18" ht="22.5" x14ac:dyDescent="0.25">
      <c r="A45" s="20" t="s">
        <v>33</v>
      </c>
      <c r="B45" s="4" t="s">
        <v>34</v>
      </c>
      <c r="C45" s="19" t="s">
        <v>115</v>
      </c>
      <c r="D45" s="4" t="s">
        <v>117</v>
      </c>
      <c r="E45" s="18">
        <v>4726973378</v>
      </c>
      <c r="F45" s="18">
        <v>0</v>
      </c>
      <c r="G45" s="18">
        <v>0</v>
      </c>
      <c r="H45" s="18">
        <v>4726973378</v>
      </c>
      <c r="I45" s="18">
        <v>0</v>
      </c>
      <c r="J45" s="18">
        <v>4726973378</v>
      </c>
      <c r="K45" s="18">
        <f t="shared" si="12"/>
        <v>0</v>
      </c>
      <c r="L45" s="18">
        <v>4726973378</v>
      </c>
      <c r="M45" s="18">
        <f>+[1]FEBRERO!Y30</f>
        <v>0</v>
      </c>
      <c r="N45" s="18">
        <v>0</v>
      </c>
      <c r="O45" s="18">
        <v>0</v>
      </c>
      <c r="P45" s="17">
        <f t="shared" si="3"/>
        <v>1</v>
      </c>
      <c r="Q45" s="17">
        <f t="shared" si="9"/>
        <v>0</v>
      </c>
      <c r="R45" s="17">
        <f t="shared" si="13"/>
        <v>0</v>
      </c>
    </row>
    <row r="46" spans="1:18" ht="33.75" x14ac:dyDescent="0.25">
      <c r="A46" s="20" t="s">
        <v>33</v>
      </c>
      <c r="B46" s="4" t="s">
        <v>34</v>
      </c>
      <c r="C46" s="19" t="s">
        <v>118</v>
      </c>
      <c r="D46" s="4" t="s">
        <v>121</v>
      </c>
      <c r="E46" s="18">
        <v>32450000000</v>
      </c>
      <c r="F46" s="18">
        <v>0</v>
      </c>
      <c r="G46" s="18">
        <v>0</v>
      </c>
      <c r="H46" s="18">
        <v>32450000000</v>
      </c>
      <c r="I46" s="18">
        <v>0</v>
      </c>
      <c r="J46" s="18">
        <v>13496375286.33</v>
      </c>
      <c r="K46" s="18">
        <f t="shared" si="12"/>
        <v>18953624713.669998</v>
      </c>
      <c r="L46" s="18">
        <v>8758724726.3299999</v>
      </c>
      <c r="M46" s="18">
        <v>1820070545</v>
      </c>
      <c r="N46" s="18">
        <v>1812153878</v>
      </c>
      <c r="O46" s="18">
        <v>1812153878</v>
      </c>
      <c r="P46" s="17">
        <f t="shared" si="3"/>
        <v>0.26991447538767332</v>
      </c>
      <c r="Q46" s="17">
        <f t="shared" si="9"/>
        <v>5.6088460554699536E-2</v>
      </c>
      <c r="R46" s="17">
        <f t="shared" si="13"/>
        <v>5.5844495469953778E-2</v>
      </c>
    </row>
    <row r="47" spans="1:18" s="10" customFormat="1" x14ac:dyDescent="0.25">
      <c r="A47" s="16"/>
      <c r="B47" s="15"/>
      <c r="C47" s="14"/>
      <c r="D47" s="13" t="s">
        <v>122</v>
      </c>
      <c r="E47" s="12">
        <f t="shared" ref="E47:O47" si="14">SUM(E32:E46)</f>
        <v>367474229073</v>
      </c>
      <c r="F47" s="12">
        <f t="shared" si="14"/>
        <v>0</v>
      </c>
      <c r="G47" s="12">
        <f t="shared" si="14"/>
        <v>0</v>
      </c>
      <c r="H47" s="12">
        <f t="shared" si="14"/>
        <v>367474229073</v>
      </c>
      <c r="I47" s="12">
        <f t="shared" si="14"/>
        <v>0</v>
      </c>
      <c r="J47" s="12">
        <f t="shared" si="14"/>
        <v>320486747030.33002</v>
      </c>
      <c r="K47" s="12">
        <f t="shared" si="14"/>
        <v>46987482042.669998</v>
      </c>
      <c r="L47" s="12">
        <f t="shared" si="14"/>
        <v>256561112954.32999</v>
      </c>
      <c r="M47" s="12">
        <f t="shared" si="14"/>
        <v>44510876777</v>
      </c>
      <c r="N47" s="12">
        <f t="shared" si="14"/>
        <v>44502960110</v>
      </c>
      <c r="O47" s="12">
        <f t="shared" si="14"/>
        <v>44502960110</v>
      </c>
      <c r="P47" s="11">
        <f t="shared" si="3"/>
        <v>0.69817443688918723</v>
      </c>
      <c r="Q47" s="11">
        <f t="shared" si="9"/>
        <v>0.12112652604043633</v>
      </c>
      <c r="R47" s="11">
        <f t="shared" si="13"/>
        <v>0.12110498257868128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MARZO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2025-01-30T20:05:29Z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