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3. Marzo 2024\"/>
    </mc:Choice>
  </mc:AlternateContent>
  <xr:revisionPtr revIDLastSave="0" documentId="13_ncr:1_{F92EFF98-378E-4FC1-96DB-FA1E81664CE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EBRERO" sheetId="2" r:id="rId1"/>
    <sheet name="FEBRERO 2024" sheetId="1" r:id="rId2"/>
    <sheet name="Hoja2" sheetId="3" r:id="rId3"/>
  </sheets>
  <definedNames>
    <definedName name="_xlnm._FilterDatabase" localSheetId="0" hidden="1">FEBRERO!$A$4:$AA$33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1" l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29" i="1"/>
  <c r="O28" i="1"/>
  <c r="O27" i="1"/>
  <c r="O25" i="1"/>
  <c r="O24" i="1"/>
  <c r="O23" i="1"/>
  <c r="O22" i="1"/>
  <c r="N25" i="1"/>
  <c r="N24" i="1"/>
  <c r="N23" i="1"/>
  <c r="N22" i="1"/>
  <c r="N21" i="1"/>
  <c r="O21" i="1"/>
  <c r="O19" i="1"/>
  <c r="O17" i="1"/>
  <c r="O16" i="1"/>
  <c r="O15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29" i="1"/>
  <c r="N28" i="1"/>
  <c r="N27" i="1"/>
  <c r="N19" i="1"/>
  <c r="N17" i="1"/>
  <c r="N16" i="1"/>
  <c r="N15" i="1"/>
  <c r="M12" i="1"/>
  <c r="M10" i="1"/>
  <c r="M9" i="1"/>
  <c r="L12" i="1"/>
  <c r="L10" i="1"/>
  <c r="L9" i="1"/>
  <c r="M36" i="1"/>
  <c r="M35" i="1"/>
  <c r="M34" i="1"/>
  <c r="M33" i="1"/>
  <c r="M32" i="1"/>
  <c r="M37" i="1"/>
  <c r="L46" i="1"/>
  <c r="M46" i="1"/>
  <c r="M45" i="1"/>
  <c r="M44" i="1"/>
  <c r="M43" i="1"/>
  <c r="M42" i="1"/>
  <c r="M41" i="1"/>
  <c r="M40" i="1"/>
  <c r="M39" i="1"/>
  <c r="M38" i="1"/>
  <c r="M29" i="1"/>
  <c r="M28" i="1"/>
  <c r="M27" i="1"/>
  <c r="M25" i="1"/>
  <c r="M24" i="1"/>
  <c r="M23" i="1"/>
  <c r="M22" i="1"/>
  <c r="M21" i="1"/>
  <c r="M19" i="1"/>
  <c r="M17" i="1"/>
  <c r="M16" i="1"/>
  <c r="M15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29" i="1"/>
  <c r="L28" i="1"/>
  <c r="L27" i="1"/>
  <c r="L25" i="1"/>
  <c r="L24" i="1"/>
  <c r="L23" i="1"/>
  <c r="L22" i="1"/>
  <c r="L21" i="1"/>
  <c r="L19" i="1"/>
  <c r="L17" i="1"/>
  <c r="L16" i="1"/>
  <c r="L15" i="1"/>
  <c r="L5" i="3"/>
  <c r="J5" i="3"/>
  <c r="H5" i="3"/>
  <c r="F5" i="3"/>
  <c r="E5" i="3"/>
  <c r="D5" i="3"/>
  <c r="C5" i="3"/>
  <c r="K21" i="1"/>
  <c r="K22" i="1"/>
  <c r="K19" i="1"/>
  <c r="K46" i="1"/>
  <c r="K45" i="1"/>
  <c r="K44" i="1"/>
  <c r="K43" i="1"/>
  <c r="K42" i="1"/>
  <c r="K41" i="1"/>
  <c r="K40" i="1"/>
  <c r="K39" i="1"/>
  <c r="K17" i="1"/>
  <c r="K16" i="1"/>
  <c r="K15" i="1"/>
  <c r="K25" i="1"/>
  <c r="K24" i="1"/>
  <c r="K23" i="1"/>
  <c r="K29" i="1"/>
  <c r="K28" i="1"/>
  <c r="K27" i="1"/>
  <c r="K37" i="1"/>
  <c r="K36" i="1"/>
  <c r="K35" i="1"/>
  <c r="K34" i="1"/>
  <c r="K33" i="1"/>
  <c r="K32" i="1"/>
  <c r="K38" i="1"/>
  <c r="O47" i="1" l="1"/>
  <c r="N47" i="1"/>
  <c r="N12" i="1" s="1"/>
  <c r="M47" i="1"/>
  <c r="L47" i="1"/>
  <c r="K47" i="1"/>
  <c r="K12" i="1" s="1"/>
  <c r="J47" i="1"/>
  <c r="J12" i="1" s="1"/>
  <c r="I47" i="1"/>
  <c r="I12" i="1" s="1"/>
  <c r="H47" i="1"/>
  <c r="H12" i="1" s="1"/>
  <c r="G47" i="1"/>
  <c r="G12" i="1" s="1"/>
  <c r="F47" i="1"/>
  <c r="F12" i="1" s="1"/>
  <c r="E47" i="1"/>
  <c r="E12" i="1" s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O30" i="1"/>
  <c r="R30" i="1" s="1"/>
  <c r="N30" i="1"/>
  <c r="M30" i="1"/>
  <c r="L30" i="1"/>
  <c r="K30" i="1"/>
  <c r="J30" i="1"/>
  <c r="I30" i="1"/>
  <c r="H30" i="1"/>
  <c r="G30" i="1"/>
  <c r="F30" i="1"/>
  <c r="E30" i="1"/>
  <c r="R29" i="1"/>
  <c r="Q29" i="1"/>
  <c r="P29" i="1"/>
  <c r="R28" i="1"/>
  <c r="Q28" i="1"/>
  <c r="P28" i="1"/>
  <c r="R27" i="1"/>
  <c r="Q27" i="1"/>
  <c r="P27" i="1"/>
  <c r="O26" i="1"/>
  <c r="N26" i="1"/>
  <c r="M26" i="1"/>
  <c r="L26" i="1"/>
  <c r="K26" i="1"/>
  <c r="J26" i="1"/>
  <c r="I26" i="1"/>
  <c r="H26" i="1"/>
  <c r="G26" i="1"/>
  <c r="F26" i="1"/>
  <c r="E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O20" i="1"/>
  <c r="R20" i="1" s="1"/>
  <c r="N20" i="1"/>
  <c r="M20" i="1"/>
  <c r="L20" i="1"/>
  <c r="K20" i="1"/>
  <c r="J20" i="1"/>
  <c r="I20" i="1"/>
  <c r="H20" i="1"/>
  <c r="G20" i="1"/>
  <c r="F20" i="1"/>
  <c r="E20" i="1"/>
  <c r="R19" i="1"/>
  <c r="Q19" i="1"/>
  <c r="P19" i="1"/>
  <c r="O18" i="1"/>
  <c r="N18" i="1"/>
  <c r="M18" i="1"/>
  <c r="L18" i="1"/>
  <c r="K18" i="1"/>
  <c r="J18" i="1"/>
  <c r="I18" i="1"/>
  <c r="I31" i="1" s="1"/>
  <c r="H18" i="1"/>
  <c r="G18" i="1"/>
  <c r="F18" i="1"/>
  <c r="F31" i="1" s="1"/>
  <c r="E18" i="1"/>
  <c r="R17" i="1"/>
  <c r="Q17" i="1"/>
  <c r="P17" i="1"/>
  <c r="R16" i="1"/>
  <c r="Q16" i="1"/>
  <c r="P16" i="1"/>
  <c r="R15" i="1"/>
  <c r="Q15" i="1"/>
  <c r="P15" i="1"/>
  <c r="N10" i="1" l="1"/>
  <c r="N9" i="1" s="1"/>
  <c r="J10" i="1"/>
  <c r="J9" i="1" s="1"/>
  <c r="F10" i="1"/>
  <c r="Q20" i="1"/>
  <c r="G10" i="1"/>
  <c r="G9" i="1" s="1"/>
  <c r="H31" i="1"/>
  <c r="P18" i="1"/>
  <c r="F9" i="1"/>
  <c r="P12" i="1"/>
  <c r="K31" i="1"/>
  <c r="M31" i="1"/>
  <c r="Q31" i="1" s="1"/>
  <c r="J31" i="1"/>
  <c r="N31" i="1"/>
  <c r="O31" i="1"/>
  <c r="R31" i="1" s="1"/>
  <c r="K10" i="1"/>
  <c r="K9" i="1" s="1"/>
  <c r="P47" i="1"/>
  <c r="P26" i="1"/>
  <c r="Q47" i="1"/>
  <c r="E31" i="1"/>
  <c r="Q26" i="1"/>
  <c r="H10" i="1"/>
  <c r="H9" i="1" s="1"/>
  <c r="R47" i="1"/>
  <c r="G31" i="1"/>
  <c r="R26" i="1"/>
  <c r="P30" i="1"/>
  <c r="Q30" i="1"/>
  <c r="Q12" i="1"/>
  <c r="P20" i="1"/>
  <c r="O10" i="1"/>
  <c r="R18" i="1"/>
  <c r="Q18" i="1"/>
  <c r="L31" i="1"/>
  <c r="P31" i="1" s="1"/>
  <c r="E10" i="1"/>
  <c r="E9" i="1" s="1"/>
  <c r="I10" i="1"/>
  <c r="I9" i="1" s="1"/>
  <c r="O12" i="1"/>
  <c r="R12" i="1" s="1"/>
  <c r="P9" i="1" l="1"/>
  <c r="P10" i="1"/>
  <c r="Q10" i="1"/>
  <c r="Q9" i="1"/>
  <c r="O9" i="1"/>
  <c r="R9" i="1" s="1"/>
  <c r="R10" i="1"/>
</calcChain>
</file>

<file path=xl/sharedStrings.xml><?xml version="1.0" encoding="utf-8"?>
<sst xmlns="http://schemas.openxmlformats.org/spreadsheetml/2006/main" count="651" uniqueCount="154">
  <si>
    <t xml:space="preserve">MINISTERIO DE CIENCIA, TECNOLOGIA E INNOVACIÓN </t>
  </si>
  <si>
    <t xml:space="preserve">EJECUCION ACUMULADA PRESUPUESTO DE GASTOS ENERO </t>
  </si>
  <si>
    <t>VIGENCIA 2024</t>
  </si>
  <si>
    <t>CIFRAS EN PESOS</t>
  </si>
  <si>
    <t/>
  </si>
  <si>
    <t>UEJ</t>
  </si>
  <si>
    <t>NOMBRE UEJ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</si>
  <si>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</si>
  <si>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</si>
  <si>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</si>
  <si>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</si>
  <si>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</si>
  <si>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</si>
  <si>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</si>
  <si>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</si>
  <si>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</si>
  <si>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</si>
  <si>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</si>
  <si>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</si>
  <si>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</si>
  <si>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%
COMP</t>
  </si>
  <si>
    <t>%
OBLI</t>
  </si>
  <si>
    <t>%
PAGOS</t>
  </si>
  <si>
    <t>39-01-01</t>
  </si>
  <si>
    <t>MINISTERIO DE CIENCIA, TECNOLOGIA E INNOVACION - GESTION GENERAL</t>
  </si>
  <si>
    <t>A+B+C</t>
  </si>
  <si>
    <t>TOTAL PRESUPUESTO</t>
  </si>
  <si>
    <t>A</t>
  </si>
  <si>
    <t>GASTOS DE FUNCIONAMIENTO</t>
  </si>
  <si>
    <t>B</t>
  </si>
  <si>
    <t xml:space="preserve">SERVICIO DE LA DEUDA </t>
  </si>
  <si>
    <t>C</t>
  </si>
  <si>
    <t>GASTOS DE INVERSIÓN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</si>
  <si>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</si>
  <si>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</si>
  <si>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</si>
  <si>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</si>
  <si>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</si>
  <si>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</si>
  <si>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</si>
  <si>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A-02</t>
  </si>
  <si>
    <t>ADQUISICIÓN DE BIENES  Y SERVICIOS</t>
  </si>
  <si>
    <t>TOTAL ADQ BIENES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</si>
  <si>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</si>
  <si>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</si>
  <si>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</si>
  <si>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</si>
  <si>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A-03-06-01-008</t>
  </si>
  <si>
    <t>CENTRO INTERNACIONAL DE FÍSICA (DECRETO 267 DE 1984)</t>
  </si>
  <si>
    <t>A-03-06-01-009</t>
  </si>
  <si>
    <t>CENTRO INTERNACIONAL DE INVESTIGACIONES MÉDICAS - CIDEIM (DECRETO 578 DE 1990)</t>
  </si>
  <si>
    <t>A-03-10</t>
  </si>
  <si>
    <t>SENTENCIAS Y CONCILIACIONES</t>
  </si>
  <si>
    <t>TOTAL TRANSFERENCIAS CORRIENTES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</si>
  <si>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</si>
  <si>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</si>
  <si>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</si>
  <si>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</si>
  <si>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</si>
  <si>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</si>
  <si>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TOTAL GASTOS POR TRIBUTOS, MULTAS, SANCIONES E INTERESES DE MORA</t>
  </si>
  <si>
    <t>TOTAL GASTOS DE FUNCIONAMIENTO</t>
  </si>
  <si>
    <t>C-3902-1000-6-40402D</t>
  </si>
  <si>
    <t>4. TRANSFORMACIÓN PRODUCTIVA, INTERNACIONALIZACIÓN Y ACCIÓN CLÍMATICA / D. DESARROLLO CIENTÍFICO Y FORTALECIMIENTO DEL TALENTO EN TECNOLOGÍAS CONVERGENTES</t>
  </si>
  <si>
    <t>C-3903-1000-7-10101B</t>
  </si>
  <si>
    <t>1. ORDENAMIENTO DEL TERRITORIO ALREDEDOR DEL AGUA Y JUSTICIA AMBIENTAL / B. DEMOCRATIZACIÓN DEL CONOCIMIENTO, LA INFORMACIÓN AMBIENTAL Y DE RIESGO DE DESASTRES</t>
  </si>
  <si>
    <t>C-3903-1000-7-30101C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</si>
  <si>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</si>
  <si>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</si>
  <si>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4. TRANSFORMACIÓN PRODUCTIVA, INTERNACIONALIZACIÓN Y ACCIÓN CLÍMATICA / C. CIERRE DE BRECHAS ENERGÉTICAS</t>
  </si>
  <si>
    <t>C-3903-1000-7-40402A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</si>
  <si>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</si>
  <si>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</si>
  <si>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5. CONVERGENCIA REGIONAL / B. INSERCIÓN DE LAS REGIONES EN CADENAS GLOBALES DE VALOR</t>
  </si>
  <si>
    <t>C-3905-1000-1-30101C</t>
  </si>
  <si>
    <t>C-3906-1000-1-40402D</t>
  </si>
  <si>
    <t>C-3906-1000-2-10101B</t>
  </si>
  <si>
    <t>C-3906-1000-2-20201F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</si>
  <si>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</si>
  <si>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</si>
  <si>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</si>
  <si>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</si>
  <si>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4. TRANSFORMACIÓN PRODUCTIVA, INTERNACIONALIZACIÓN Y ACCIÓN CLÍMATICA / C. MARCO REGULATORIO PARA INVESTIGAR E INNOVAR</t>
  </si>
  <si>
    <t>C-3906-1000-2-52104A</t>
  </si>
  <si>
    <t>5. CONVERGENCIA REGIONAL / A. TRANSFORMACIÓN PRODUCTIVA DE LAS REGIONES</t>
  </si>
  <si>
    <t>C-3999-1000-1-53105B</t>
  </si>
  <si>
    <t>5. CONVERGENCIA REGIONAL / B. ENTIDADES PÚBLICAS TERRITORIALES Y NACIONALES FORTALECIDAS</t>
  </si>
  <si>
    <t>TOTAL GASTOS DE INVERSIÓN</t>
  </si>
  <si>
    <t>SECCIÓN: 390101</t>
  </si>
  <si>
    <t>CSF</t>
  </si>
  <si>
    <t>11</t>
  </si>
  <si>
    <t>Nación</t>
  </si>
  <si>
    <t>53105B</t>
  </si>
  <si>
    <t>1</t>
  </si>
  <si>
    <t>1000</t>
  </si>
  <si>
    <t>3999</t>
  </si>
  <si>
    <t>52104A</t>
  </si>
  <si>
    <t>2</t>
  </si>
  <si>
    <t>3906</t>
  </si>
  <si>
    <t>40402C</t>
  </si>
  <si>
    <t>40301C</t>
  </si>
  <si>
    <t>30101C</t>
  </si>
  <si>
    <t>SSF</t>
  </si>
  <si>
    <t>16</t>
  </si>
  <si>
    <t>20201F</t>
  </si>
  <si>
    <t>10101B</t>
  </si>
  <si>
    <t>40402D</t>
  </si>
  <si>
    <t>3905</t>
  </si>
  <si>
    <t>52104B</t>
  </si>
  <si>
    <t>7</t>
  </si>
  <si>
    <t>3903</t>
  </si>
  <si>
    <t>40402A</t>
  </si>
  <si>
    <t>6</t>
  </si>
  <si>
    <t>3902</t>
  </si>
  <si>
    <t>01</t>
  </si>
  <si>
    <t>04</t>
  </si>
  <si>
    <t>08</t>
  </si>
  <si>
    <t>10</t>
  </si>
  <si>
    <t>03</t>
  </si>
  <si>
    <t>009</t>
  </si>
  <si>
    <t>06</t>
  </si>
  <si>
    <t>008</t>
  </si>
  <si>
    <t>012</t>
  </si>
  <si>
    <t>02</t>
  </si>
  <si>
    <t>999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</si>
  <si>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</si>
  <si>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</si>
  <si>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</si>
  <si>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</si>
  <si>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</si>
  <si>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</si>
  <si>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</si>
  <si>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</si>
  <si>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</si>
  <si>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</si>
  <si>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</si>
  <si>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</si>
  <si>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Enero-Febrero</t>
  </si>
  <si>
    <t>Periodo:</t>
  </si>
  <si>
    <t>Actual</t>
  </si>
  <si>
    <t>Vigencia:</t>
  </si>
  <si>
    <t>Año Fiscal:</t>
  </si>
  <si>
    <t>Concepto</t>
  </si>
  <si>
    <t>Apr. Inicial</t>
  </si>
  <si>
    <t>Apr. Vigente</t>
  </si>
  <si>
    <t>Compromiso</t>
  </si>
  <si>
    <r>
      <t xml:space="preserve">Apr. sin comprometer
</t>
    </r>
    <r>
      <rPr>
        <sz val="11"/>
        <color rgb="FF000000"/>
        <rFont val="Arial Narrow"/>
        <family val="2"/>
      </rPr>
      <t>Apr. Vigente (</t>
    </r>
    <r>
      <rPr>
        <sz val="11"/>
        <color rgb="FFFF0000"/>
        <rFont val="Arial Narrow"/>
        <family val="2"/>
      </rPr>
      <t>-</t>
    </r>
    <r>
      <rPr>
        <sz val="11"/>
        <color rgb="FF000000"/>
        <rFont val="Arial Narrow"/>
        <family val="2"/>
      </rPr>
      <t>) Compromisos</t>
    </r>
  </si>
  <si>
    <t>Obligación</t>
  </si>
  <si>
    <t>Pagos</t>
  </si>
  <si>
    <t>Valor</t>
  </si>
  <si>
    <t>%</t>
  </si>
  <si>
    <t>% Ejec.</t>
  </si>
  <si>
    <t>Funcionamiento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</si>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</sst>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_-* #,##0_-;\-* #,##0_-;_-* &quot;-&quot;??_-;_-@_-"/>
  </numFmts>
  <fonts count="2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9"/>
      <color theme="0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theme="0"/>
      <name val="Times New Roman"/>
      <family val="1"/>
    </font>
    <font>
      <b/>
      <sz val="11"/>
      <color theme="0"/>
      <name val="Calibri"/>
      <family val="2"/>
    </font>
    <font>
      <b/>
      <sz val="8"/>
      <color rgb="FF000000"/>
      <name val="Times New Roman"/>
      <family val="1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wrapText="1" readingOrder="1"/>
    </xf>
    <xf numFmtId="10" fontId="7" fillId="0" borderId="2" xfId="2" applyNumberFormat="1" applyFont="1" applyBorder="1" applyAlignment="1">
      <alignment horizontal="center" vertical="center" readingOrder="1"/>
    </xf>
    <xf numFmtId="0" fontId="8" fillId="0" borderId="0" xfId="0" applyFont="1"/>
    <xf numFmtId="0" fontId="9" fillId="2" borderId="2" xfId="0" applyFont="1" applyFill="1" applyBorder="1" applyAlignment="1">
      <alignment horizontal="left" vertical="center" readingOrder="1"/>
    </xf>
    <xf numFmtId="0" fontId="10" fillId="2" borderId="2" xfId="0" applyFont="1" applyFill="1" applyBorder="1" applyAlignment="1">
      <alignment horizontal="left" vertical="center" wrapText="1" readingOrder="1"/>
    </xf>
    <xf numFmtId="10" fontId="11" fillId="3" borderId="2" xfId="2" applyNumberFormat="1" applyFont="1" applyFill="1" applyBorder="1" applyAlignment="1">
      <alignment horizontal="center" vertical="center" readingOrder="1"/>
    </xf>
    <xf numFmtId="0" fontId="8" fillId="4" borderId="0" xfId="0" applyFont="1" applyFill="1"/>
    <xf numFmtId="0" fontId="12" fillId="0" borderId="2" xfId="0" applyFont="1" applyBorder="1" applyAlignment="1">
      <alignment horizontal="center" vertical="center" readingOrder="1"/>
    </xf>
    <xf numFmtId="0" fontId="12" fillId="0" borderId="2" xfId="0" applyFont="1" applyBorder="1" applyAlignment="1">
      <alignment horizontal="left" vertical="center" wrapText="1" readingOrder="1"/>
    </xf>
    <xf numFmtId="0" fontId="12" fillId="0" borderId="2" xfId="0" applyFont="1" applyBorder="1" applyAlignment="1">
      <alignment vertical="center" readingOrder="1"/>
    </xf>
    <xf numFmtId="44" fontId="12" fillId="0" borderId="2" xfId="1" applyFont="1" applyBorder="1" applyAlignment="1">
      <alignment horizontal="right" vertical="center" readingOrder="1"/>
    </xf>
    <xf numFmtId="10" fontId="12" fillId="3" borderId="2" xfId="2" applyNumberFormat="1" applyFont="1" applyFill="1" applyBorder="1" applyAlignment="1">
      <alignment horizontal="right" vertical="center" readingOrder="1"/>
    </xf>
    <xf numFmtId="0" fontId="12" fillId="0" borderId="2" xfId="0" applyFont="1" applyBorder="1" applyAlignment="1">
      <alignment horizontal="left" vertical="center" readingOrder="1"/>
    </xf>
    <xf numFmtId="10" fontId="8" fillId="0" borderId="0" xfId="2" applyNumberFormat="1" applyFont="1" applyAlignment="1"/>
    <xf numFmtId="0" fontId="13" fillId="2" borderId="2" xfId="0" applyFont="1" applyFill="1" applyBorder="1" applyAlignment="1">
      <alignment horizontal="center" vertical="center" readingOrder="1"/>
    </xf>
    <xf numFmtId="0" fontId="13" fillId="2" borderId="2" xfId="0" applyFont="1" applyFill="1" applyBorder="1" applyAlignment="1">
      <alignment horizontal="left" vertical="center" wrapText="1" readingOrder="1"/>
    </xf>
    <xf numFmtId="0" fontId="13" fillId="2" borderId="2" xfId="0" applyFont="1" applyFill="1" applyBorder="1" applyAlignment="1">
      <alignment vertical="center" readingOrder="1"/>
    </xf>
    <xf numFmtId="0" fontId="13" fillId="2" borderId="2" xfId="0" applyFont="1" applyFill="1" applyBorder="1" applyAlignment="1">
      <alignment horizontal="left" vertical="center" readingOrder="1"/>
    </xf>
    <xf numFmtId="44" fontId="13" fillId="2" borderId="2" xfId="1" applyFont="1" applyFill="1" applyBorder="1" applyAlignment="1">
      <alignment horizontal="right" vertical="center" readingOrder="1"/>
    </xf>
    <xf numFmtId="10" fontId="13" fillId="2" borderId="2" xfId="2" applyNumberFormat="1" applyFont="1" applyFill="1" applyBorder="1" applyAlignment="1">
      <alignment horizontal="right" vertical="center" readingOrder="1"/>
    </xf>
    <xf numFmtId="0" fontId="14" fillId="4" borderId="0" xfId="0" applyFont="1" applyFill="1"/>
    <xf numFmtId="43" fontId="7" fillId="0" borderId="2" xfId="3" applyFont="1" applyBorder="1" applyAlignment="1">
      <alignment horizontal="center" vertical="center" wrapText="1" readingOrder="1"/>
    </xf>
    <xf numFmtId="43" fontId="7" fillId="0" borderId="2" xfId="3" applyFont="1" applyBorder="1" applyAlignment="1">
      <alignment horizontal="center" vertical="center" readingOrder="1"/>
    </xf>
    <xf numFmtId="43" fontId="9" fillId="2" borderId="2" xfId="3" applyFont="1" applyFill="1" applyBorder="1" applyAlignment="1">
      <alignment horizontal="center" vertical="center" readingOrder="1"/>
    </xf>
    <xf numFmtId="43" fontId="9" fillId="2" borderId="2" xfId="3" applyFont="1" applyFill="1" applyBorder="1" applyAlignment="1">
      <alignment horizontal="left" vertical="center" readingOrder="1"/>
    </xf>
    <xf numFmtId="43" fontId="9" fillId="2" borderId="2" xfId="3" applyFont="1" applyFill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12" fillId="0" borderId="2" xfId="0" applyNumberFormat="1" applyFont="1" applyBorder="1" applyAlignment="1">
      <alignment horizontal="right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5" borderId="0" xfId="0" applyFont="1" applyFill="1" applyAlignment="1">
      <alignment horizontal="center" vertical="center" wrapText="1" readingOrder="1"/>
    </xf>
    <xf numFmtId="0" fontId="7" fillId="5" borderId="2" xfId="0" applyFont="1" applyFill="1" applyBorder="1" applyAlignment="1">
      <alignment horizontal="center" vertical="center" wrapText="1" readingOrder="1"/>
    </xf>
    <xf numFmtId="164" fontId="12" fillId="5" borderId="2" xfId="0" applyNumberFormat="1" applyFont="1" applyFill="1" applyBorder="1" applyAlignment="1">
      <alignment horizontal="right" vertical="center" wrapText="1" readingOrder="1"/>
    </xf>
    <xf numFmtId="0" fontId="15" fillId="5" borderId="2" xfId="0" applyFont="1" applyFill="1" applyBorder="1" applyAlignment="1">
      <alignment horizontal="right" vertical="center" wrapText="1" readingOrder="1"/>
    </xf>
    <xf numFmtId="0" fontId="8" fillId="5" borderId="0" xfId="0" applyFont="1" applyFill="1"/>
    <xf numFmtId="4" fontId="16" fillId="6" borderId="6" xfId="0" applyNumberFormat="1" applyFont="1" applyFill="1" applyBorder="1" applyAlignment="1">
      <alignment horizontal="center" vertical="center" wrapText="1" readingOrder="1"/>
    </xf>
    <xf numFmtId="0" fontId="19" fillId="0" borderId="6" xfId="0" applyFont="1" applyBorder="1" applyAlignment="1">
      <alignment horizontal="center"/>
    </xf>
    <xf numFmtId="165" fontId="19" fillId="0" borderId="6" xfId="4" applyNumberFormat="1" applyFont="1" applyBorder="1" applyAlignment="1">
      <alignment horizontal="center"/>
    </xf>
    <xf numFmtId="10" fontId="17" fillId="0" borderId="6" xfId="2" applyNumberFormat="1" applyFont="1" applyFill="1" applyBorder="1" applyAlignment="1">
      <alignment horizontal="center" vertical="center" wrapText="1" readingOrder="1"/>
    </xf>
    <xf numFmtId="3" fontId="17" fillId="0" borderId="6" xfId="0" applyNumberFormat="1" applyFont="1" applyBorder="1" applyAlignment="1">
      <alignment horizontal="center" vertical="center" wrapText="1" readingOrder="1"/>
    </xf>
    <xf numFmtId="10" fontId="19" fillId="0" borderId="6" xfId="2" applyNumberFormat="1" applyFont="1" applyBorder="1" applyAlignment="1">
      <alignment horizontal="center"/>
    </xf>
    <xf numFmtId="0" fontId="16" fillId="3" borderId="6" xfId="0" applyFont="1" applyFill="1" applyBorder="1" applyAlignment="1">
      <alignment vertical="center" wrapText="1" readingOrder="1"/>
    </xf>
    <xf numFmtId="3" fontId="16" fillId="3" borderId="6" xfId="0" applyNumberFormat="1" applyFont="1" applyFill="1" applyBorder="1" applyAlignment="1">
      <alignment vertical="center" wrapText="1" readingOrder="1"/>
    </xf>
    <xf numFmtId="10" fontId="16" fillId="3" borderId="6" xfId="2" applyNumberFormat="1" applyFont="1" applyFill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center" vertical="center" readingOrder="1"/>
    </xf>
    <xf numFmtId="0" fontId="9" fillId="4" borderId="4" xfId="0" applyFont="1" applyFill="1" applyBorder="1" applyAlignment="1">
      <alignment horizontal="center" vertical="center" readingOrder="1"/>
    </xf>
    <xf numFmtId="0" fontId="9" fillId="4" borderId="5" xfId="0" applyFont="1" applyFill="1" applyBorder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4" fontId="16" fillId="6" borderId="6" xfId="0" applyNumberFormat="1" applyFont="1" applyFill="1" applyBorder="1" applyAlignment="1">
      <alignment horizontal="center" vertical="center" wrapText="1" readingOrder="1"/>
    </xf>
    <xf numFmtId="0" fontId="16" fillId="6" borderId="6" xfId="0" applyFont="1" applyFill="1" applyBorder="1" applyAlignment="1">
      <alignment horizontal="center" vertical="center" wrapText="1" readingOrder="1"/>
    </xf>
  </cellXfs>
  <cellStyles count="5">
    <cellStyle name="Millares" xfId="3" builtinId="3"/>
    <cellStyle name="Millares 2" xfId="4" xr:uid="{E059017D-C079-40D4-93B0-4547FED33628}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412936</xdr:colOff>
      <xdr:row>0</xdr:row>
      <xdr:rowOff>193861</xdr:rowOff>
    </xdr:from>
    <xdr:to>
      <xdr:col>2</xdr:col>
      <xdr:colOff>141755</xdr:colOff>
      <xdr:row>4</xdr:row>
      <xdr:rowOff>140073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8FC78A-F97C-4EDC-975E-D1D06F000EF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93861"/>
          <a:ext cx="2478182" cy="689162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14</xdr:col>
      <xdr:colOff>676275</xdr:colOff>
      <xdr:row>1</xdr:row>
      <xdr:rowOff>38661</xdr:rowOff>
    </xdr:from>
    <xdr:to>
      <xdr:col>17</xdr:col>
      <xdr:colOff>219676</xdr:colOff>
      <xdr:row>5</xdr:row>
      <xdr:rowOff>82313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B00352-F0DF-4AD1-9AEB-76187A48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950" y="248211"/>
          <a:ext cx="1972275" cy="7389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146A5-B3D8-490D-B3F4-1AF21C391319}">
  <dimension ref="A1:AA34"/>
  <sheetViews>
    <sheetView showGridLines="0" topLeftCell="A9" workbookViewId="0">
      <pane xSplit="3" topLeftCell="W1" activePane="topRight" state="frozen"/>
      <selection activeCell="A17" sqref="A17"/>
      <selection pane="topRight" activeCell="Y10" sqref="Y10"/>
    </sheetView>
  </sheetViews>
  <sheetFormatPr baseColWidth="10" defaultRowHeight="14.5" x14ac:dyDescent="0.35"/>
  <cols>
    <col min="1" max="1" width="13.453125" style="6" customWidth="1"/>
    <col min="2" max="2" width="26.90625" style="6" customWidth="1"/>
    <col min="3" max="3" width="21.6328125" style="6" customWidth="1"/>
    <col min="4" max="11" width="5.36328125" style="6" customWidth="1"/>
    <col min="12" max="12" width="7" style="6" customWidth="1"/>
    <col min="13" max="13" width="9.6328125" style="6" customWidth="1"/>
    <col min="14" max="14" width="8.08984375" style="6" customWidth="1"/>
    <col min="15" max="15" width="9.6328125" style="6" customWidth="1"/>
    <col min="16" max="16" width="27.6328125" style="6" customWidth="1"/>
    <col min="17" max="21" width="18.90625" style="6" customWidth="1"/>
    <col min="22" max="25" width="18.90625" style="40" customWidth="1"/>
    <col min="26" max="27" width="18.90625" style="6" customWidth="1"/>
    <col min="28" max="28" width="0" style="6" hidden="1" customWidth="1"/>
    <col min="29" max="29" width="6.453125" style="6" customWidth="1"/>
    <col min="30" max="16384" width="10.90625" style="6"/>
  </cols>
  <sheetData>
    <row r="1" spans="1:27" x14ac:dyDescent="0.35">
      <c r="A1" s="4" t="s">
        <v>141</v>
      </c>
      <c r="B1" s="4">
        <v>2024</v>
      </c>
      <c r="C1" s="35" t="s">
        <v>4</v>
      </c>
      <c r="D1" s="35" t="s">
        <v>4</v>
      </c>
      <c r="E1" s="35" t="s">
        <v>4</v>
      </c>
      <c r="F1" s="35" t="s">
        <v>4</v>
      </c>
      <c r="G1" s="35" t="s">
        <v>4</v>
      </c>
      <c r="H1" s="35" t="s">
        <v>4</v>
      </c>
      <c r="I1" s="35" t="s">
        <v>4</v>
      </c>
      <c r="J1" s="35" t="s">
        <v>4</v>
      </c>
      <c r="K1" s="35" t="s">
        <v>4</v>
      </c>
      <c r="L1" s="35" t="s">
        <v>4</v>
      </c>
      <c r="M1" s="35" t="s">
        <v>4</v>
      </c>
      <c r="N1" s="35" t="s">
        <v>4</v>
      </c>
      <c r="O1" s="35" t="s">
        <v>4</v>
      </c>
      <c r="P1" s="35" t="s">
        <v>4</v>
      </c>
      <c r="Q1" s="35" t="s">
        <v>4</v>
      </c>
      <c r="R1" s="35" t="s">
        <v>4</v>
      </c>
      <c r="S1" s="35" t="s">
        <v>4</v>
      </c>
      <c r="T1" s="35" t="s">
        <v>4</v>
      </c>
      <c r="U1" s="35" t="s">
        <v>4</v>
      </c>
      <c r="V1" s="36" t="s">
        <v>4</v>
      </c>
      <c r="W1" s="36" t="s">
        <v>4</v>
      </c>
      <c r="X1" s="36" t="s">
        <v>4</v>
      </c>
      <c r="Y1" s="36" t="s">
        <v>4</v>
      </c>
      <c r="Z1" s="35" t="s">
        <v>4</v>
      </c>
      <c r="AA1" s="35" t="s">
        <v>4</v>
      </c>
    </row>
    <row r="2" spans="1:27" x14ac:dyDescent="0.35">
      <c r="A2" s="4" t="s">
        <v>140</v>
      </c>
      <c r="B2" s="4" t="s">
        <v>139</v>
      </c>
      <c r="C2" s="35" t="s">
        <v>4</v>
      </c>
      <c r="D2" s="35" t="s">
        <v>4</v>
      </c>
      <c r="E2" s="35" t="s">
        <v>4</v>
      </c>
      <c r="F2" s="35" t="s">
        <v>4</v>
      </c>
      <c r="G2" s="35" t="s">
        <v>4</v>
      </c>
      <c r="H2" s="35" t="s">
        <v>4</v>
      </c>
      <c r="I2" s="35" t="s">
        <v>4</v>
      </c>
      <c r="J2" s="35" t="s">
        <v>4</v>
      </c>
      <c r="K2" s="35" t="s">
        <v>4</v>
      </c>
      <c r="L2" s="35" t="s">
        <v>4</v>
      </c>
      <c r="M2" s="35" t="s">
        <v>4</v>
      </c>
      <c r="N2" s="35" t="s">
        <v>4</v>
      </c>
      <c r="O2" s="35" t="s">
        <v>4</v>
      </c>
      <c r="P2" s="35" t="s">
        <v>4</v>
      </c>
      <c r="Q2" s="35" t="s">
        <v>4</v>
      </c>
      <c r="R2" s="35" t="s">
        <v>4</v>
      </c>
      <c r="S2" s="35" t="s">
        <v>4</v>
      </c>
      <c r="T2" s="35" t="s">
        <v>4</v>
      </c>
      <c r="U2" s="35" t="s">
        <v>4</v>
      </c>
      <c r="V2" s="36" t="s">
        <v>4</v>
      </c>
      <c r="W2" s="36" t="s">
        <v>4</v>
      </c>
      <c r="X2" s="36" t="s">
        <v>4</v>
      </c>
      <c r="Y2" s="36" t="s">
        <v>4</v>
      </c>
      <c r="Z2" s="35" t="s">
        <v>4</v>
      </c>
      <c r="AA2" s="35" t="s">
        <v>4</v>
      </c>
    </row>
    <row r="3" spans="1:27" x14ac:dyDescent="0.35">
      <c r="A3" s="4" t="s">
        <v>138</v>
      </c>
      <c r="B3" s="4" t="s">
        <v>137</v>
      </c>
      <c r="C3" s="35" t="s">
        <v>4</v>
      </c>
      <c r="D3" s="35" t="s">
        <v>4</v>
      </c>
      <c r="E3" s="35" t="s">
        <v>4</v>
      </c>
      <c r="F3" s="35" t="s">
        <v>4</v>
      </c>
      <c r="G3" s="35" t="s">
        <v>4</v>
      </c>
      <c r="H3" s="35" t="s">
        <v>4</v>
      </c>
      <c r="I3" s="35" t="s">
        <v>4</v>
      </c>
      <c r="J3" s="35" t="s">
        <v>4</v>
      </c>
      <c r="K3" s="35" t="s">
        <v>4</v>
      </c>
      <c r="L3" s="35" t="s">
        <v>4</v>
      </c>
      <c r="M3" s="35" t="s">
        <v>4</v>
      </c>
      <c r="N3" s="35" t="s">
        <v>4</v>
      </c>
      <c r="O3" s="35" t="s">
        <v>4</v>
      </c>
      <c r="P3" s="35" t="s">
        <v>4</v>
      </c>
      <c r="Q3" s="35" t="s">
        <v>4</v>
      </c>
      <c r="R3" s="35" t="s">
        <v>4</v>
      </c>
      <c r="S3" s="35" t="s">
        <v>4</v>
      </c>
      <c r="T3" s="35" t="s">
        <v>4</v>
      </c>
      <c r="U3" s="35" t="s">
        <v>4</v>
      </c>
      <c r="V3" s="36" t="s">
        <v>4</v>
      </c>
      <c r="W3" s="36" t="s">
        <v>4</v>
      </c>
      <c r="X3" s="36" t="s">
        <v>4</v>
      </c>
      <c r="Y3" s="36" t="s">
        <v>4</v>
      </c>
      <c r="Z3" s="35" t="s">
        <v>4</v>
      </c>
      <c r="AA3" s="35" t="s">
        <v>4</v>
      </c>
    </row>
    <row r="4" spans="1:27" ht="23" x14ac:dyDescent="0.35">
      <c r="A4" s="4" t="s">
        <v>5</v>
      </c>
      <c r="B4" s="4" t="s">
        <v>6</v>
      </c>
      <c r="C4" s="4" t="s">
        <v>7</v>
      </c>
      <c r="D4" s="4" t="s">
        <v>136</v>
      </c>
      <c r="E4" s="4" t="s">
        <v>135</v>
      </c>
      <c r="F4" s="4" t="s">
        <v>134</v>
      </c>
      <c r="G4" s="4" t="s">
        <v>133</v>
      </c>
      <c r="H4" s="4" t="s">
        <v>132</v>
      </c>
      <c r="I4" s="4" t="s">
        <v>131</v>
      </c>
      <c r="J4" s="4" t="s">
        <v>130</v>
      </c>
      <c r="K4" s="4" t="s">
        <v>129</v>
      </c>
      <c r="L4" s="4" t="s">
        <v>128</v>
      </c>
      <c r="M4" s="4" t="s">
        <v>127</v>
      </c>
      <c r="N4" s="4" t="s">
        <v>126</v>
      </c>
      <c r="O4" s="4" t="s">
        <v>125</v>
      </c>
      <c r="P4" s="4" t="s">
        <v>8</v>
      </c>
      <c r="Q4" s="4" t="s">
        <v>9</v>
      </c>
      <c r="R4" s="4" t="s">
        <v>10</v>
      </c>
      <c r="S4" s="4" t="s">
        <v>11</v>
      </c>
      <c r="T4" s="4" t="s">
        <v>12</v>
      </c>
      <c r="U4" s="4" t="s">
        <v>13</v>
      </c>
      <c r="V4" s="37" t="s">
        <v>14</v>
      </c>
      <c r="W4" s="37" t="s">
        <v>15</v>
      </c>
      <c r="X4" s="37" t="s">
        <v>16</v>
      </c>
      <c r="Y4" s="37" t="s">
        <v>17</v>
      </c>
      <c r="Z4" s="4" t="s">
        <v>18</v>
      </c>
      <c r="AA4" s="4" t="s">
        <v>19</v>
      </c>
    </row>
    <row r="5" spans="1:27" ht="31.5" x14ac:dyDescent="0.35">
      <c r="A5" s="31" t="s">
        <v>23</v>
      </c>
      <c r="B5" s="12" t="s">
        <v>24</v>
      </c>
      <c r="C5" s="32" t="s">
        <v>33</v>
      </c>
      <c r="D5" s="31" t="s">
        <v>27</v>
      </c>
      <c r="E5" s="31" t="s">
        <v>114</v>
      </c>
      <c r="F5" s="31" t="s">
        <v>114</v>
      </c>
      <c r="G5" s="31" t="s">
        <v>114</v>
      </c>
      <c r="H5" s="31"/>
      <c r="I5" s="31"/>
      <c r="J5" s="31"/>
      <c r="K5" s="31"/>
      <c r="L5" s="31"/>
      <c r="M5" s="31" t="s">
        <v>91</v>
      </c>
      <c r="N5" s="31" t="s">
        <v>117</v>
      </c>
      <c r="O5" s="31" t="s">
        <v>89</v>
      </c>
      <c r="P5" s="12" t="s">
        <v>34</v>
      </c>
      <c r="Q5" s="34">
        <v>12362135000</v>
      </c>
      <c r="R5" s="34">
        <v>0</v>
      </c>
      <c r="S5" s="34">
        <v>0</v>
      </c>
      <c r="T5" s="34">
        <v>12362135000</v>
      </c>
      <c r="U5" s="34">
        <v>0</v>
      </c>
      <c r="V5" s="38">
        <v>12362135000</v>
      </c>
      <c r="W5" s="38">
        <v>0</v>
      </c>
      <c r="X5" s="38">
        <v>1500152110</v>
      </c>
      <c r="Y5" s="38">
        <v>1483774752</v>
      </c>
      <c r="Z5" s="34">
        <v>1483774752</v>
      </c>
      <c r="AA5" s="34">
        <v>1483774752</v>
      </c>
    </row>
    <row r="6" spans="1:27" ht="31.5" x14ac:dyDescent="0.35">
      <c r="A6" s="31" t="s">
        <v>23</v>
      </c>
      <c r="B6" s="12" t="s">
        <v>24</v>
      </c>
      <c r="C6" s="32" t="s">
        <v>35</v>
      </c>
      <c r="D6" s="31" t="s">
        <v>27</v>
      </c>
      <c r="E6" s="31" t="s">
        <v>114</v>
      </c>
      <c r="F6" s="31" t="s">
        <v>114</v>
      </c>
      <c r="G6" s="31" t="s">
        <v>123</v>
      </c>
      <c r="H6" s="31"/>
      <c r="I6" s="31"/>
      <c r="J6" s="31"/>
      <c r="K6" s="31"/>
      <c r="L6" s="31"/>
      <c r="M6" s="31" t="s">
        <v>91</v>
      </c>
      <c r="N6" s="31" t="s">
        <v>117</v>
      </c>
      <c r="O6" s="31" t="s">
        <v>89</v>
      </c>
      <c r="P6" s="12" t="s">
        <v>36</v>
      </c>
      <c r="Q6" s="34">
        <v>4355792000</v>
      </c>
      <c r="R6" s="34">
        <v>0</v>
      </c>
      <c r="S6" s="34">
        <v>0</v>
      </c>
      <c r="T6" s="34">
        <v>4355792000</v>
      </c>
      <c r="U6" s="34">
        <v>0</v>
      </c>
      <c r="V6" s="38">
        <v>4355792000</v>
      </c>
      <c r="W6" s="38">
        <v>0</v>
      </c>
      <c r="X6" s="38">
        <v>286347861</v>
      </c>
      <c r="Y6" s="38">
        <v>286347861</v>
      </c>
      <c r="Z6" s="34">
        <v>286347861</v>
      </c>
      <c r="AA6" s="34">
        <v>286347861</v>
      </c>
    </row>
    <row r="7" spans="1:27" ht="31.5" x14ac:dyDescent="0.35">
      <c r="A7" s="31" t="s">
        <v>23</v>
      </c>
      <c r="B7" s="12" t="s">
        <v>24</v>
      </c>
      <c r="C7" s="32" t="s">
        <v>37</v>
      </c>
      <c r="D7" s="31" t="s">
        <v>27</v>
      </c>
      <c r="E7" s="31" t="s">
        <v>114</v>
      </c>
      <c r="F7" s="31" t="s">
        <v>114</v>
      </c>
      <c r="G7" s="31" t="s">
        <v>118</v>
      </c>
      <c r="H7" s="31"/>
      <c r="I7" s="31"/>
      <c r="J7" s="31"/>
      <c r="K7" s="31"/>
      <c r="L7" s="31"/>
      <c r="M7" s="31" t="s">
        <v>91</v>
      </c>
      <c r="N7" s="31" t="s">
        <v>117</v>
      </c>
      <c r="O7" s="31" t="s">
        <v>89</v>
      </c>
      <c r="P7" s="12" t="s">
        <v>38</v>
      </c>
      <c r="Q7" s="34">
        <v>2077851000</v>
      </c>
      <c r="R7" s="34">
        <v>0</v>
      </c>
      <c r="S7" s="34">
        <v>0</v>
      </c>
      <c r="T7" s="34">
        <v>2077851000</v>
      </c>
      <c r="U7" s="34">
        <v>0</v>
      </c>
      <c r="V7" s="38">
        <v>2077851000</v>
      </c>
      <c r="W7" s="38">
        <v>0</v>
      </c>
      <c r="X7" s="38">
        <v>254175113</v>
      </c>
      <c r="Y7" s="38">
        <v>249360550</v>
      </c>
      <c r="Z7" s="34">
        <v>249360550</v>
      </c>
      <c r="AA7" s="34">
        <v>249360550</v>
      </c>
    </row>
    <row r="8" spans="1:27" ht="31.5" x14ac:dyDescent="0.35">
      <c r="A8" s="31" t="s">
        <v>23</v>
      </c>
      <c r="B8" s="12" t="s">
        <v>24</v>
      </c>
      <c r="C8" s="32" t="s">
        <v>40</v>
      </c>
      <c r="D8" s="31" t="s">
        <v>27</v>
      </c>
      <c r="E8" s="31" t="s">
        <v>123</v>
      </c>
      <c r="F8" s="31"/>
      <c r="G8" s="31"/>
      <c r="H8" s="31"/>
      <c r="I8" s="31"/>
      <c r="J8" s="31"/>
      <c r="K8" s="31"/>
      <c r="L8" s="31"/>
      <c r="M8" s="31" t="s">
        <v>91</v>
      </c>
      <c r="N8" s="31" t="s">
        <v>117</v>
      </c>
      <c r="O8" s="31" t="s">
        <v>89</v>
      </c>
      <c r="P8" s="12" t="s">
        <v>41</v>
      </c>
      <c r="Q8" s="34">
        <v>9714150000</v>
      </c>
      <c r="R8" s="34">
        <v>0</v>
      </c>
      <c r="S8" s="34">
        <v>0</v>
      </c>
      <c r="T8" s="34">
        <v>9714150000</v>
      </c>
      <c r="U8" s="34">
        <v>0</v>
      </c>
      <c r="V8" s="38">
        <v>6133626839.6199999</v>
      </c>
      <c r="W8" s="38">
        <v>3580523160.3800001</v>
      </c>
      <c r="X8" s="38">
        <v>2974194033.1799998</v>
      </c>
      <c r="Y8" s="38">
        <v>428116034.83999997</v>
      </c>
      <c r="Z8" s="34">
        <v>428116034.83999997</v>
      </c>
      <c r="AA8" s="34">
        <v>428116034.83999997</v>
      </c>
    </row>
    <row r="9" spans="1:27" ht="31.5" x14ac:dyDescent="0.35">
      <c r="A9" s="31" t="s">
        <v>23</v>
      </c>
      <c r="B9" s="12" t="s">
        <v>24</v>
      </c>
      <c r="C9" s="32" t="s">
        <v>43</v>
      </c>
      <c r="D9" s="31" t="s">
        <v>27</v>
      </c>
      <c r="E9" s="31" t="s">
        <v>118</v>
      </c>
      <c r="F9" s="31" t="s">
        <v>118</v>
      </c>
      <c r="G9" s="31" t="s">
        <v>114</v>
      </c>
      <c r="H9" s="31" t="s">
        <v>124</v>
      </c>
      <c r="I9" s="31"/>
      <c r="J9" s="31"/>
      <c r="K9" s="31"/>
      <c r="L9" s="31"/>
      <c r="M9" s="31" t="s">
        <v>91</v>
      </c>
      <c r="N9" s="31" t="s">
        <v>117</v>
      </c>
      <c r="O9" s="31" t="s">
        <v>89</v>
      </c>
      <c r="P9" s="12" t="s">
        <v>44</v>
      </c>
      <c r="Q9" s="34">
        <v>596507000</v>
      </c>
      <c r="R9" s="34">
        <v>0</v>
      </c>
      <c r="S9" s="34">
        <v>0</v>
      </c>
      <c r="T9" s="34">
        <v>596507000</v>
      </c>
      <c r="U9" s="34">
        <v>596507000</v>
      </c>
      <c r="V9" s="38">
        <v>0</v>
      </c>
      <c r="W9" s="38">
        <v>0</v>
      </c>
      <c r="X9" s="38">
        <v>0</v>
      </c>
      <c r="Y9" s="38">
        <v>0</v>
      </c>
      <c r="Z9" s="34">
        <v>0</v>
      </c>
      <c r="AA9" s="34">
        <v>0</v>
      </c>
    </row>
    <row r="10" spans="1:27" ht="31.5" x14ac:dyDescent="0.35">
      <c r="A10" s="31" t="s">
        <v>23</v>
      </c>
      <c r="B10" s="12" t="s">
        <v>24</v>
      </c>
      <c r="C10" s="32" t="s">
        <v>45</v>
      </c>
      <c r="D10" s="31" t="s">
        <v>27</v>
      </c>
      <c r="E10" s="31" t="s">
        <v>118</v>
      </c>
      <c r="F10" s="31" t="s">
        <v>115</v>
      </c>
      <c r="G10" s="31" t="s">
        <v>123</v>
      </c>
      <c r="H10" s="31" t="s">
        <v>122</v>
      </c>
      <c r="I10" s="31"/>
      <c r="J10" s="31"/>
      <c r="K10" s="31"/>
      <c r="L10" s="31"/>
      <c r="M10" s="31" t="s">
        <v>91</v>
      </c>
      <c r="N10" s="31" t="s">
        <v>117</v>
      </c>
      <c r="O10" s="31" t="s">
        <v>89</v>
      </c>
      <c r="P10" s="12" t="s">
        <v>46</v>
      </c>
      <c r="Q10" s="34">
        <v>47935000</v>
      </c>
      <c r="R10" s="34">
        <v>0</v>
      </c>
      <c r="S10" s="34">
        <v>0</v>
      </c>
      <c r="T10" s="34">
        <v>47935000</v>
      </c>
      <c r="U10" s="34">
        <v>0</v>
      </c>
      <c r="V10" s="38">
        <v>47935000</v>
      </c>
      <c r="W10" s="38">
        <v>0</v>
      </c>
      <c r="X10" s="38">
        <v>8602209</v>
      </c>
      <c r="Y10" s="38">
        <v>8330292</v>
      </c>
      <c r="Z10" s="34">
        <v>8330292</v>
      </c>
      <c r="AA10" s="34">
        <v>8330292</v>
      </c>
    </row>
    <row r="11" spans="1:27" ht="31.5" x14ac:dyDescent="0.35">
      <c r="A11" s="31" t="s">
        <v>23</v>
      </c>
      <c r="B11" s="12" t="s">
        <v>24</v>
      </c>
      <c r="C11" s="32" t="s">
        <v>47</v>
      </c>
      <c r="D11" s="31" t="s">
        <v>27</v>
      </c>
      <c r="E11" s="31" t="s">
        <v>118</v>
      </c>
      <c r="F11" s="31" t="s">
        <v>120</v>
      </c>
      <c r="G11" s="31" t="s">
        <v>114</v>
      </c>
      <c r="H11" s="31" t="s">
        <v>121</v>
      </c>
      <c r="I11" s="31"/>
      <c r="J11" s="31"/>
      <c r="K11" s="31"/>
      <c r="L11" s="31"/>
      <c r="M11" s="31" t="s">
        <v>91</v>
      </c>
      <c r="N11" s="31" t="s">
        <v>117</v>
      </c>
      <c r="O11" s="31" t="s">
        <v>89</v>
      </c>
      <c r="P11" s="12" t="s">
        <v>48</v>
      </c>
      <c r="Q11" s="34">
        <v>72557000</v>
      </c>
      <c r="R11" s="34">
        <v>0</v>
      </c>
      <c r="S11" s="34">
        <v>0</v>
      </c>
      <c r="T11" s="34">
        <v>72557000</v>
      </c>
      <c r="U11" s="34">
        <v>0</v>
      </c>
      <c r="V11" s="38">
        <v>0</v>
      </c>
      <c r="W11" s="38">
        <v>72557000</v>
      </c>
      <c r="X11" s="38">
        <v>0</v>
      </c>
      <c r="Y11" s="38">
        <v>0</v>
      </c>
      <c r="Z11" s="34">
        <v>0</v>
      </c>
      <c r="AA11" s="34">
        <v>0</v>
      </c>
    </row>
    <row r="12" spans="1:27" ht="31.5" x14ac:dyDescent="0.35">
      <c r="A12" s="31" t="s">
        <v>23</v>
      </c>
      <c r="B12" s="12" t="s">
        <v>24</v>
      </c>
      <c r="C12" s="32" t="s">
        <v>49</v>
      </c>
      <c r="D12" s="31" t="s">
        <v>27</v>
      </c>
      <c r="E12" s="31" t="s">
        <v>118</v>
      </c>
      <c r="F12" s="31" t="s">
        <v>120</v>
      </c>
      <c r="G12" s="31" t="s">
        <v>114</v>
      </c>
      <c r="H12" s="31" t="s">
        <v>119</v>
      </c>
      <c r="I12" s="31"/>
      <c r="J12" s="31"/>
      <c r="K12" s="31"/>
      <c r="L12" s="31"/>
      <c r="M12" s="31" t="s">
        <v>91</v>
      </c>
      <c r="N12" s="31" t="s">
        <v>117</v>
      </c>
      <c r="O12" s="31" t="s">
        <v>89</v>
      </c>
      <c r="P12" s="12" t="s">
        <v>50</v>
      </c>
      <c r="Q12" s="34">
        <v>80619000</v>
      </c>
      <c r="R12" s="34">
        <v>0</v>
      </c>
      <c r="S12" s="34">
        <v>0</v>
      </c>
      <c r="T12" s="34">
        <v>80619000</v>
      </c>
      <c r="U12" s="34">
        <v>0</v>
      </c>
      <c r="V12" s="38">
        <v>0</v>
      </c>
      <c r="W12" s="38">
        <v>80619000</v>
      </c>
      <c r="X12" s="38">
        <v>0</v>
      </c>
      <c r="Y12" s="38">
        <v>0</v>
      </c>
      <c r="Z12" s="34">
        <v>0</v>
      </c>
      <c r="AA12" s="34">
        <v>0</v>
      </c>
    </row>
    <row r="13" spans="1:27" ht="31.5" x14ac:dyDescent="0.35">
      <c r="A13" s="31" t="s">
        <v>23</v>
      </c>
      <c r="B13" s="12" t="s">
        <v>24</v>
      </c>
      <c r="C13" s="32" t="s">
        <v>51</v>
      </c>
      <c r="D13" s="31" t="s">
        <v>27</v>
      </c>
      <c r="E13" s="31" t="s">
        <v>118</v>
      </c>
      <c r="F13" s="31" t="s">
        <v>117</v>
      </c>
      <c r="G13" s="31"/>
      <c r="H13" s="31"/>
      <c r="I13" s="31"/>
      <c r="J13" s="31"/>
      <c r="K13" s="31"/>
      <c r="L13" s="31"/>
      <c r="M13" s="31" t="s">
        <v>91</v>
      </c>
      <c r="N13" s="31" t="s">
        <v>117</v>
      </c>
      <c r="O13" s="31" t="s">
        <v>89</v>
      </c>
      <c r="P13" s="12" t="s">
        <v>52</v>
      </c>
      <c r="Q13" s="34">
        <v>200000000</v>
      </c>
      <c r="R13" s="34">
        <v>0</v>
      </c>
      <c r="S13" s="34">
        <v>0</v>
      </c>
      <c r="T13" s="34">
        <v>200000000</v>
      </c>
      <c r="U13" s="34">
        <v>0</v>
      </c>
      <c r="V13" s="38">
        <v>0</v>
      </c>
      <c r="W13" s="38">
        <v>200000000</v>
      </c>
      <c r="X13" s="38">
        <v>0</v>
      </c>
      <c r="Y13" s="38">
        <v>0</v>
      </c>
      <c r="Z13" s="34">
        <v>0</v>
      </c>
      <c r="AA13" s="34">
        <v>0</v>
      </c>
    </row>
    <row r="14" spans="1:27" ht="31.5" x14ac:dyDescent="0.35">
      <c r="A14" s="31" t="s">
        <v>23</v>
      </c>
      <c r="B14" s="12" t="s">
        <v>24</v>
      </c>
      <c r="C14" s="32" t="s">
        <v>54</v>
      </c>
      <c r="D14" s="31" t="s">
        <v>27</v>
      </c>
      <c r="E14" s="31" t="s">
        <v>116</v>
      </c>
      <c r="F14" s="31" t="s">
        <v>114</v>
      </c>
      <c r="G14" s="31"/>
      <c r="H14" s="31"/>
      <c r="I14" s="31"/>
      <c r="J14" s="31"/>
      <c r="K14" s="31"/>
      <c r="L14" s="31"/>
      <c r="M14" s="31" t="s">
        <v>91</v>
      </c>
      <c r="N14" s="31" t="s">
        <v>117</v>
      </c>
      <c r="O14" s="31" t="s">
        <v>89</v>
      </c>
      <c r="P14" s="12" t="s">
        <v>55</v>
      </c>
      <c r="Q14" s="34">
        <v>192951000</v>
      </c>
      <c r="R14" s="34">
        <v>0</v>
      </c>
      <c r="S14" s="34">
        <v>0</v>
      </c>
      <c r="T14" s="34">
        <v>192951000</v>
      </c>
      <c r="U14" s="34">
        <v>0</v>
      </c>
      <c r="V14" s="38">
        <v>0</v>
      </c>
      <c r="W14" s="38">
        <v>192951000</v>
      </c>
      <c r="X14" s="38">
        <v>0</v>
      </c>
      <c r="Y14" s="38">
        <v>0</v>
      </c>
      <c r="Z14" s="34">
        <v>0</v>
      </c>
      <c r="AA14" s="34">
        <v>0</v>
      </c>
    </row>
    <row r="15" spans="1:27" ht="31.5" x14ac:dyDescent="0.35">
      <c r="A15" s="31" t="s">
        <v>23</v>
      </c>
      <c r="B15" s="12" t="s">
        <v>24</v>
      </c>
      <c r="C15" s="32" t="s">
        <v>56</v>
      </c>
      <c r="D15" s="31" t="s">
        <v>27</v>
      </c>
      <c r="E15" s="31" t="s">
        <v>116</v>
      </c>
      <c r="F15" s="31" t="s">
        <v>118</v>
      </c>
      <c r="G15" s="31"/>
      <c r="H15" s="31"/>
      <c r="I15" s="31"/>
      <c r="J15" s="31"/>
      <c r="K15" s="31"/>
      <c r="L15" s="31"/>
      <c r="M15" s="31" t="s">
        <v>91</v>
      </c>
      <c r="N15" s="31" t="s">
        <v>117</v>
      </c>
      <c r="O15" s="31" t="s">
        <v>89</v>
      </c>
      <c r="P15" s="12" t="s">
        <v>57</v>
      </c>
      <c r="Q15" s="34">
        <v>725000</v>
      </c>
      <c r="R15" s="34">
        <v>0</v>
      </c>
      <c r="S15" s="34">
        <v>0</v>
      </c>
      <c r="T15" s="34">
        <v>725000</v>
      </c>
      <c r="U15" s="34">
        <v>0</v>
      </c>
      <c r="V15" s="38">
        <v>0</v>
      </c>
      <c r="W15" s="38">
        <v>725000</v>
      </c>
      <c r="X15" s="38">
        <v>0</v>
      </c>
      <c r="Y15" s="38">
        <v>0</v>
      </c>
      <c r="Z15" s="34">
        <v>0</v>
      </c>
      <c r="AA15" s="34">
        <v>0</v>
      </c>
    </row>
    <row r="16" spans="1:27" ht="31.5" x14ac:dyDescent="0.35">
      <c r="A16" s="31" t="s">
        <v>23</v>
      </c>
      <c r="B16" s="12" t="s">
        <v>24</v>
      </c>
      <c r="C16" s="32" t="s">
        <v>58</v>
      </c>
      <c r="D16" s="31" t="s">
        <v>27</v>
      </c>
      <c r="E16" s="31" t="s">
        <v>116</v>
      </c>
      <c r="F16" s="31" t="s">
        <v>115</v>
      </c>
      <c r="G16" s="31" t="s">
        <v>114</v>
      </c>
      <c r="H16" s="31"/>
      <c r="I16" s="31"/>
      <c r="J16" s="31"/>
      <c r="K16" s="31"/>
      <c r="L16" s="31"/>
      <c r="M16" s="31" t="s">
        <v>91</v>
      </c>
      <c r="N16" s="31" t="s">
        <v>90</v>
      </c>
      <c r="O16" s="31" t="s">
        <v>102</v>
      </c>
      <c r="P16" s="12" t="s">
        <v>59</v>
      </c>
      <c r="Q16" s="34">
        <v>700000000</v>
      </c>
      <c r="R16" s="34">
        <v>0</v>
      </c>
      <c r="S16" s="34">
        <v>0</v>
      </c>
      <c r="T16" s="34">
        <v>700000000</v>
      </c>
      <c r="U16" s="34">
        <v>0</v>
      </c>
      <c r="V16" s="38">
        <v>0</v>
      </c>
      <c r="W16" s="38">
        <v>700000000</v>
      </c>
      <c r="X16" s="38">
        <v>0</v>
      </c>
      <c r="Y16" s="38">
        <v>0</v>
      </c>
      <c r="Z16" s="34">
        <v>0</v>
      </c>
      <c r="AA16" s="34">
        <v>0</v>
      </c>
    </row>
    <row r="17" spans="1:27" ht="63" x14ac:dyDescent="0.35">
      <c r="A17" s="31" t="s">
        <v>23</v>
      </c>
      <c r="B17" s="12" t="s">
        <v>24</v>
      </c>
      <c r="C17" s="32" t="s">
        <v>62</v>
      </c>
      <c r="D17" s="31" t="s">
        <v>31</v>
      </c>
      <c r="E17" s="31" t="s">
        <v>113</v>
      </c>
      <c r="F17" s="31" t="s">
        <v>94</v>
      </c>
      <c r="G17" s="31" t="s">
        <v>112</v>
      </c>
      <c r="H17" s="31" t="s">
        <v>106</v>
      </c>
      <c r="I17" s="31"/>
      <c r="J17" s="31"/>
      <c r="K17" s="31"/>
      <c r="L17" s="31"/>
      <c r="M17" s="31" t="s">
        <v>91</v>
      </c>
      <c r="N17" s="31" t="s">
        <v>90</v>
      </c>
      <c r="O17" s="31" t="s">
        <v>89</v>
      </c>
      <c r="P17" s="12" t="s">
        <v>63</v>
      </c>
      <c r="Q17" s="34">
        <v>149389362184</v>
      </c>
      <c r="R17" s="34">
        <v>0</v>
      </c>
      <c r="S17" s="34">
        <v>0</v>
      </c>
      <c r="T17" s="34">
        <v>149389362184</v>
      </c>
      <c r="U17" s="34">
        <v>0</v>
      </c>
      <c r="V17" s="38">
        <v>149389362184</v>
      </c>
      <c r="W17" s="38">
        <v>0</v>
      </c>
      <c r="X17" s="38">
        <v>149389362184</v>
      </c>
      <c r="Y17" s="38">
        <v>0</v>
      </c>
      <c r="Z17" s="34">
        <v>0</v>
      </c>
      <c r="AA17" s="34">
        <v>0</v>
      </c>
    </row>
    <row r="18" spans="1:27" ht="63" x14ac:dyDescent="0.35">
      <c r="A18" s="31" t="s">
        <v>23</v>
      </c>
      <c r="B18" s="12" t="s">
        <v>24</v>
      </c>
      <c r="C18" s="32" t="s">
        <v>64</v>
      </c>
      <c r="D18" s="31" t="s">
        <v>31</v>
      </c>
      <c r="E18" s="31" t="s">
        <v>110</v>
      </c>
      <c r="F18" s="31" t="s">
        <v>94</v>
      </c>
      <c r="G18" s="31" t="s">
        <v>109</v>
      </c>
      <c r="H18" s="31" t="s">
        <v>105</v>
      </c>
      <c r="I18" s="31"/>
      <c r="J18" s="31"/>
      <c r="K18" s="31"/>
      <c r="L18" s="31"/>
      <c r="M18" s="31" t="s">
        <v>91</v>
      </c>
      <c r="N18" s="31" t="s">
        <v>90</v>
      </c>
      <c r="O18" s="31" t="s">
        <v>89</v>
      </c>
      <c r="P18" s="12" t="s">
        <v>65</v>
      </c>
      <c r="Q18" s="34">
        <v>4200000000</v>
      </c>
      <c r="R18" s="34">
        <v>0</v>
      </c>
      <c r="S18" s="34">
        <v>0</v>
      </c>
      <c r="T18" s="34">
        <v>4200000000</v>
      </c>
      <c r="U18" s="34">
        <v>0</v>
      </c>
      <c r="V18" s="38">
        <v>4200000000</v>
      </c>
      <c r="W18" s="38">
        <v>0</v>
      </c>
      <c r="X18" s="38">
        <v>4200000000</v>
      </c>
      <c r="Y18" s="38">
        <v>0</v>
      </c>
      <c r="Z18" s="34">
        <v>0</v>
      </c>
      <c r="AA18" s="34">
        <v>0</v>
      </c>
    </row>
    <row r="19" spans="1:27" ht="73.5" x14ac:dyDescent="0.35">
      <c r="A19" s="31" t="s">
        <v>23</v>
      </c>
      <c r="B19" s="12" t="s">
        <v>24</v>
      </c>
      <c r="C19" s="32" t="s">
        <v>66</v>
      </c>
      <c r="D19" s="31" t="s">
        <v>31</v>
      </c>
      <c r="E19" s="31" t="s">
        <v>110</v>
      </c>
      <c r="F19" s="31" t="s">
        <v>94</v>
      </c>
      <c r="G19" s="31" t="s">
        <v>109</v>
      </c>
      <c r="H19" s="31" t="s">
        <v>101</v>
      </c>
      <c r="I19" s="31"/>
      <c r="J19" s="31"/>
      <c r="K19" s="31"/>
      <c r="L19" s="31"/>
      <c r="M19" s="31" t="s">
        <v>91</v>
      </c>
      <c r="N19" s="31" t="s">
        <v>90</v>
      </c>
      <c r="O19" s="31" t="s">
        <v>89</v>
      </c>
      <c r="P19" s="12" t="s">
        <v>67</v>
      </c>
      <c r="Q19" s="34">
        <v>4200000000</v>
      </c>
      <c r="R19" s="34">
        <v>0</v>
      </c>
      <c r="S19" s="34">
        <v>0</v>
      </c>
      <c r="T19" s="34">
        <v>4200000000</v>
      </c>
      <c r="U19" s="34">
        <v>0</v>
      </c>
      <c r="V19" s="38">
        <v>4200000000</v>
      </c>
      <c r="W19" s="38">
        <v>0</v>
      </c>
      <c r="X19" s="38">
        <v>2040000000</v>
      </c>
      <c r="Y19" s="38">
        <v>0</v>
      </c>
      <c r="Z19" s="34">
        <v>0</v>
      </c>
      <c r="AA19" s="34">
        <v>0</v>
      </c>
    </row>
    <row r="20" spans="1:27" ht="42" x14ac:dyDescent="0.35">
      <c r="A20" s="31" t="s">
        <v>23</v>
      </c>
      <c r="B20" s="12" t="s">
        <v>24</v>
      </c>
      <c r="C20" s="32" t="s">
        <v>68</v>
      </c>
      <c r="D20" s="31" t="s">
        <v>31</v>
      </c>
      <c r="E20" s="31" t="s">
        <v>110</v>
      </c>
      <c r="F20" s="31" t="s">
        <v>94</v>
      </c>
      <c r="G20" s="31" t="s">
        <v>109</v>
      </c>
      <c r="H20" s="31" t="s">
        <v>100</v>
      </c>
      <c r="I20" s="31"/>
      <c r="J20" s="31"/>
      <c r="K20" s="31"/>
      <c r="L20" s="31"/>
      <c r="M20" s="31" t="s">
        <v>91</v>
      </c>
      <c r="N20" s="31" t="s">
        <v>90</v>
      </c>
      <c r="O20" s="31" t="s">
        <v>89</v>
      </c>
      <c r="P20" s="12" t="s">
        <v>69</v>
      </c>
      <c r="Q20" s="34">
        <v>4200000000</v>
      </c>
      <c r="R20" s="34">
        <v>0</v>
      </c>
      <c r="S20" s="34">
        <v>0</v>
      </c>
      <c r="T20" s="34">
        <v>4200000000</v>
      </c>
      <c r="U20" s="34">
        <v>0</v>
      </c>
      <c r="V20" s="38">
        <v>4200000000</v>
      </c>
      <c r="W20" s="38">
        <v>0</v>
      </c>
      <c r="X20" s="38">
        <v>2980</v>
      </c>
      <c r="Y20" s="38">
        <v>0</v>
      </c>
      <c r="Z20" s="34">
        <v>0</v>
      </c>
      <c r="AA20" s="34">
        <v>0</v>
      </c>
    </row>
    <row r="21" spans="1:27" ht="73.5" x14ac:dyDescent="0.35">
      <c r="A21" s="31" t="s">
        <v>23</v>
      </c>
      <c r="B21" s="12" t="s">
        <v>24</v>
      </c>
      <c r="C21" s="32" t="s">
        <v>70</v>
      </c>
      <c r="D21" s="31" t="s">
        <v>31</v>
      </c>
      <c r="E21" s="31" t="s">
        <v>110</v>
      </c>
      <c r="F21" s="31" t="s">
        <v>94</v>
      </c>
      <c r="G21" s="31" t="s">
        <v>109</v>
      </c>
      <c r="H21" s="31" t="s">
        <v>111</v>
      </c>
      <c r="I21" s="31"/>
      <c r="J21" s="31"/>
      <c r="K21" s="31"/>
      <c r="L21" s="31"/>
      <c r="M21" s="31" t="s">
        <v>91</v>
      </c>
      <c r="N21" s="31" t="s">
        <v>90</v>
      </c>
      <c r="O21" s="31" t="s">
        <v>89</v>
      </c>
      <c r="P21" s="12" t="s">
        <v>71</v>
      </c>
      <c r="Q21" s="34">
        <v>4200000000</v>
      </c>
      <c r="R21" s="34">
        <v>0</v>
      </c>
      <c r="S21" s="34">
        <v>0</v>
      </c>
      <c r="T21" s="34">
        <v>4200000000</v>
      </c>
      <c r="U21" s="34">
        <v>0</v>
      </c>
      <c r="V21" s="38">
        <v>4200000000</v>
      </c>
      <c r="W21" s="38">
        <v>0</v>
      </c>
      <c r="X21" s="38">
        <v>4200000000</v>
      </c>
      <c r="Y21" s="38">
        <v>0</v>
      </c>
      <c r="Z21" s="34">
        <v>0</v>
      </c>
      <c r="AA21" s="34">
        <v>0</v>
      </c>
    </row>
    <row r="22" spans="1:27" ht="31.5" x14ac:dyDescent="0.35">
      <c r="A22" s="31" t="s">
        <v>23</v>
      </c>
      <c r="B22" s="12" t="s">
        <v>24</v>
      </c>
      <c r="C22" s="32" t="s">
        <v>72</v>
      </c>
      <c r="D22" s="31" t="s">
        <v>31</v>
      </c>
      <c r="E22" s="31" t="s">
        <v>110</v>
      </c>
      <c r="F22" s="31" t="s">
        <v>94</v>
      </c>
      <c r="G22" s="31" t="s">
        <v>109</v>
      </c>
      <c r="H22" s="31" t="s">
        <v>108</v>
      </c>
      <c r="I22" s="31"/>
      <c r="J22" s="31"/>
      <c r="K22" s="31"/>
      <c r="L22" s="31"/>
      <c r="M22" s="31" t="s">
        <v>91</v>
      </c>
      <c r="N22" s="31" t="s">
        <v>90</v>
      </c>
      <c r="O22" s="31" t="s">
        <v>89</v>
      </c>
      <c r="P22" s="12" t="s">
        <v>73</v>
      </c>
      <c r="Q22" s="34">
        <v>4200000000</v>
      </c>
      <c r="R22" s="34">
        <v>0</v>
      </c>
      <c r="S22" s="34">
        <v>0</v>
      </c>
      <c r="T22" s="34">
        <v>4200000000</v>
      </c>
      <c r="U22" s="34">
        <v>0</v>
      </c>
      <c r="V22" s="38">
        <v>4200000000</v>
      </c>
      <c r="W22" s="38">
        <v>0</v>
      </c>
      <c r="X22" s="38">
        <v>0</v>
      </c>
      <c r="Y22" s="38">
        <v>0</v>
      </c>
      <c r="Z22" s="34">
        <v>0</v>
      </c>
      <c r="AA22" s="34">
        <v>0</v>
      </c>
    </row>
    <row r="23" spans="1:27" ht="73.5" x14ac:dyDescent="0.35">
      <c r="A23" s="31" t="s">
        <v>23</v>
      </c>
      <c r="B23" s="12" t="s">
        <v>24</v>
      </c>
      <c r="C23" s="32" t="s">
        <v>74</v>
      </c>
      <c r="D23" s="31" t="s">
        <v>31</v>
      </c>
      <c r="E23" s="31" t="s">
        <v>107</v>
      </c>
      <c r="F23" s="31" t="s">
        <v>94</v>
      </c>
      <c r="G23" s="31" t="s">
        <v>93</v>
      </c>
      <c r="H23" s="31" t="s">
        <v>101</v>
      </c>
      <c r="I23" s="31"/>
      <c r="J23" s="31"/>
      <c r="K23" s="31"/>
      <c r="L23" s="31"/>
      <c r="M23" s="31" t="s">
        <v>91</v>
      </c>
      <c r="N23" s="31" t="s">
        <v>90</v>
      </c>
      <c r="O23" s="31" t="s">
        <v>89</v>
      </c>
      <c r="P23" s="12" t="s">
        <v>67</v>
      </c>
      <c r="Q23" s="34">
        <v>23000000000</v>
      </c>
      <c r="R23" s="34">
        <v>0</v>
      </c>
      <c r="S23" s="34">
        <v>0</v>
      </c>
      <c r="T23" s="34">
        <v>23000000000</v>
      </c>
      <c r="U23" s="34">
        <v>0</v>
      </c>
      <c r="V23" s="38">
        <v>4484991630</v>
      </c>
      <c r="W23" s="38">
        <v>18515008370</v>
      </c>
      <c r="X23" s="38">
        <v>3932328456</v>
      </c>
      <c r="Y23" s="38">
        <v>115563649</v>
      </c>
      <c r="Z23" s="34">
        <v>115563649</v>
      </c>
      <c r="AA23" s="34">
        <v>115563649</v>
      </c>
    </row>
    <row r="24" spans="1:27" ht="63" x14ac:dyDescent="0.35">
      <c r="A24" s="31" t="s">
        <v>23</v>
      </c>
      <c r="B24" s="12" t="s">
        <v>24</v>
      </c>
      <c r="C24" s="32" t="s">
        <v>75</v>
      </c>
      <c r="D24" s="31" t="s">
        <v>31</v>
      </c>
      <c r="E24" s="31" t="s">
        <v>98</v>
      </c>
      <c r="F24" s="31" t="s">
        <v>94</v>
      </c>
      <c r="G24" s="31" t="s">
        <v>93</v>
      </c>
      <c r="H24" s="31" t="s">
        <v>106</v>
      </c>
      <c r="I24" s="31"/>
      <c r="J24" s="31"/>
      <c r="K24" s="31"/>
      <c r="L24" s="31"/>
      <c r="M24" s="31" t="s">
        <v>91</v>
      </c>
      <c r="N24" s="31" t="s">
        <v>90</v>
      </c>
      <c r="O24" s="31" t="s">
        <v>89</v>
      </c>
      <c r="P24" s="12" t="s">
        <v>63</v>
      </c>
      <c r="Q24" s="34">
        <v>48000000000</v>
      </c>
      <c r="R24" s="34">
        <v>0</v>
      </c>
      <c r="S24" s="34">
        <v>0</v>
      </c>
      <c r="T24" s="34">
        <v>48000000000</v>
      </c>
      <c r="U24" s="34">
        <v>0</v>
      </c>
      <c r="V24" s="38">
        <v>48000000000</v>
      </c>
      <c r="W24" s="38">
        <v>0</v>
      </c>
      <c r="X24" s="38">
        <v>0</v>
      </c>
      <c r="Y24" s="38">
        <v>0</v>
      </c>
      <c r="Z24" s="34">
        <v>0</v>
      </c>
      <c r="AA24" s="34">
        <v>0</v>
      </c>
    </row>
    <row r="25" spans="1:27" ht="63" x14ac:dyDescent="0.35">
      <c r="A25" s="31" t="s">
        <v>23</v>
      </c>
      <c r="B25" s="12" t="s">
        <v>24</v>
      </c>
      <c r="C25" s="32" t="s">
        <v>76</v>
      </c>
      <c r="D25" s="31" t="s">
        <v>31</v>
      </c>
      <c r="E25" s="31" t="s">
        <v>98</v>
      </c>
      <c r="F25" s="31" t="s">
        <v>94</v>
      </c>
      <c r="G25" s="31" t="s">
        <v>97</v>
      </c>
      <c r="H25" s="31" t="s">
        <v>105</v>
      </c>
      <c r="I25" s="31"/>
      <c r="J25" s="31"/>
      <c r="K25" s="31"/>
      <c r="L25" s="31"/>
      <c r="M25" s="31" t="s">
        <v>91</v>
      </c>
      <c r="N25" s="31" t="s">
        <v>90</v>
      </c>
      <c r="O25" s="31" t="s">
        <v>89</v>
      </c>
      <c r="P25" s="12" t="s">
        <v>65</v>
      </c>
      <c r="Q25" s="34">
        <v>4726973377</v>
      </c>
      <c r="R25" s="34">
        <v>0</v>
      </c>
      <c r="S25" s="34">
        <v>0</v>
      </c>
      <c r="T25" s="34">
        <v>4726973377</v>
      </c>
      <c r="U25" s="34">
        <v>0</v>
      </c>
      <c r="V25" s="38">
        <v>4726973377</v>
      </c>
      <c r="W25" s="38">
        <v>0</v>
      </c>
      <c r="X25" s="38">
        <v>0</v>
      </c>
      <c r="Y25" s="38">
        <v>0</v>
      </c>
      <c r="Z25" s="34">
        <v>0</v>
      </c>
      <c r="AA25" s="34">
        <v>0</v>
      </c>
    </row>
    <row r="26" spans="1:27" ht="42" x14ac:dyDescent="0.35">
      <c r="A26" s="31" t="s">
        <v>23</v>
      </c>
      <c r="B26" s="12" t="s">
        <v>24</v>
      </c>
      <c r="C26" s="32" t="s">
        <v>77</v>
      </c>
      <c r="D26" s="31" t="s">
        <v>31</v>
      </c>
      <c r="E26" s="31" t="s">
        <v>98</v>
      </c>
      <c r="F26" s="31" t="s">
        <v>94</v>
      </c>
      <c r="G26" s="31" t="s">
        <v>97</v>
      </c>
      <c r="H26" s="31" t="s">
        <v>104</v>
      </c>
      <c r="I26" s="31"/>
      <c r="J26" s="31"/>
      <c r="K26" s="31"/>
      <c r="L26" s="31"/>
      <c r="M26" s="31" t="s">
        <v>91</v>
      </c>
      <c r="N26" s="31" t="s">
        <v>103</v>
      </c>
      <c r="O26" s="31" t="s">
        <v>102</v>
      </c>
      <c r="P26" s="12" t="s">
        <v>78</v>
      </c>
      <c r="Q26" s="34">
        <v>70000000000</v>
      </c>
      <c r="R26" s="34">
        <v>0</v>
      </c>
      <c r="S26" s="34">
        <v>0</v>
      </c>
      <c r="T26" s="34">
        <v>70000000000</v>
      </c>
      <c r="U26" s="34">
        <v>0</v>
      </c>
      <c r="V26" s="38">
        <v>0</v>
      </c>
      <c r="W26" s="38">
        <v>70000000000</v>
      </c>
      <c r="X26" s="38">
        <v>0</v>
      </c>
      <c r="Y26" s="38">
        <v>0</v>
      </c>
      <c r="Z26" s="34">
        <v>0</v>
      </c>
      <c r="AA26" s="34">
        <v>0</v>
      </c>
    </row>
    <row r="27" spans="1:27" ht="73.5" x14ac:dyDescent="0.35">
      <c r="A27" s="31" t="s">
        <v>23</v>
      </c>
      <c r="B27" s="12" t="s">
        <v>24</v>
      </c>
      <c r="C27" s="32" t="s">
        <v>79</v>
      </c>
      <c r="D27" s="31" t="s">
        <v>31</v>
      </c>
      <c r="E27" s="31" t="s">
        <v>98</v>
      </c>
      <c r="F27" s="31" t="s">
        <v>94</v>
      </c>
      <c r="G27" s="31" t="s">
        <v>97</v>
      </c>
      <c r="H27" s="31" t="s">
        <v>101</v>
      </c>
      <c r="I27" s="31"/>
      <c r="J27" s="31"/>
      <c r="K27" s="31"/>
      <c r="L27" s="31"/>
      <c r="M27" s="31" t="s">
        <v>91</v>
      </c>
      <c r="N27" s="31" t="s">
        <v>90</v>
      </c>
      <c r="O27" s="31" t="s">
        <v>89</v>
      </c>
      <c r="P27" s="12" t="s">
        <v>67</v>
      </c>
      <c r="Q27" s="34">
        <v>4726973378</v>
      </c>
      <c r="R27" s="34">
        <v>0</v>
      </c>
      <c r="S27" s="34">
        <v>0</v>
      </c>
      <c r="T27" s="34">
        <v>4726973378</v>
      </c>
      <c r="U27" s="34">
        <v>0</v>
      </c>
      <c r="V27" s="38">
        <v>4726973378</v>
      </c>
      <c r="W27" s="38">
        <v>0</v>
      </c>
      <c r="X27" s="38">
        <v>0</v>
      </c>
      <c r="Y27" s="38">
        <v>0</v>
      </c>
      <c r="Z27" s="34">
        <v>0</v>
      </c>
      <c r="AA27" s="34">
        <v>0</v>
      </c>
    </row>
    <row r="28" spans="1:27" ht="42" x14ac:dyDescent="0.35">
      <c r="A28" s="31" t="s">
        <v>23</v>
      </c>
      <c r="B28" s="12" t="s">
        <v>24</v>
      </c>
      <c r="C28" s="32" t="s">
        <v>80</v>
      </c>
      <c r="D28" s="31" t="s">
        <v>31</v>
      </c>
      <c r="E28" s="31" t="s">
        <v>98</v>
      </c>
      <c r="F28" s="31" t="s">
        <v>94</v>
      </c>
      <c r="G28" s="31" t="s">
        <v>97</v>
      </c>
      <c r="H28" s="31" t="s">
        <v>100</v>
      </c>
      <c r="I28" s="31"/>
      <c r="J28" s="31"/>
      <c r="K28" s="31"/>
      <c r="L28" s="31"/>
      <c r="M28" s="31" t="s">
        <v>91</v>
      </c>
      <c r="N28" s="31" t="s">
        <v>90</v>
      </c>
      <c r="O28" s="31" t="s">
        <v>89</v>
      </c>
      <c r="P28" s="12" t="s">
        <v>69</v>
      </c>
      <c r="Q28" s="34">
        <v>4726973378</v>
      </c>
      <c r="R28" s="34">
        <v>0</v>
      </c>
      <c r="S28" s="34">
        <v>0</v>
      </c>
      <c r="T28" s="34">
        <v>4726973378</v>
      </c>
      <c r="U28" s="34">
        <v>0</v>
      </c>
      <c r="V28" s="38">
        <v>4726973378</v>
      </c>
      <c r="W28" s="38">
        <v>0</v>
      </c>
      <c r="X28" s="38">
        <v>0</v>
      </c>
      <c r="Y28" s="38">
        <v>0</v>
      </c>
      <c r="Z28" s="34">
        <v>0</v>
      </c>
      <c r="AA28" s="34">
        <v>0</v>
      </c>
    </row>
    <row r="29" spans="1:27" ht="42" x14ac:dyDescent="0.35">
      <c r="A29" s="31" t="s">
        <v>23</v>
      </c>
      <c r="B29" s="12" t="s">
        <v>24</v>
      </c>
      <c r="C29" s="32" t="s">
        <v>81</v>
      </c>
      <c r="D29" s="31" t="s">
        <v>31</v>
      </c>
      <c r="E29" s="31" t="s">
        <v>98</v>
      </c>
      <c r="F29" s="31" t="s">
        <v>94</v>
      </c>
      <c r="G29" s="31" t="s">
        <v>97</v>
      </c>
      <c r="H29" s="31" t="s">
        <v>99</v>
      </c>
      <c r="I29" s="31"/>
      <c r="J29" s="31"/>
      <c r="K29" s="31"/>
      <c r="L29" s="31"/>
      <c r="M29" s="31" t="s">
        <v>91</v>
      </c>
      <c r="N29" s="31" t="s">
        <v>90</v>
      </c>
      <c r="O29" s="31" t="s">
        <v>89</v>
      </c>
      <c r="P29" s="12" t="s">
        <v>82</v>
      </c>
      <c r="Q29" s="34">
        <v>4726973378</v>
      </c>
      <c r="R29" s="34">
        <v>0</v>
      </c>
      <c r="S29" s="34">
        <v>0</v>
      </c>
      <c r="T29" s="34">
        <v>4726973378</v>
      </c>
      <c r="U29" s="34">
        <v>0</v>
      </c>
      <c r="V29" s="38">
        <v>4726973378</v>
      </c>
      <c r="W29" s="38">
        <v>0</v>
      </c>
      <c r="X29" s="38">
        <v>0</v>
      </c>
      <c r="Y29" s="38">
        <v>0</v>
      </c>
      <c r="Z29" s="34">
        <v>0</v>
      </c>
      <c r="AA29" s="34">
        <v>0</v>
      </c>
    </row>
    <row r="30" spans="1:27" ht="31.5" x14ac:dyDescent="0.35">
      <c r="A30" s="31" t="s">
        <v>23</v>
      </c>
      <c r="B30" s="12" t="s">
        <v>24</v>
      </c>
      <c r="C30" s="32" t="s">
        <v>83</v>
      </c>
      <c r="D30" s="31" t="s">
        <v>31</v>
      </c>
      <c r="E30" s="31" t="s">
        <v>98</v>
      </c>
      <c r="F30" s="31" t="s">
        <v>94</v>
      </c>
      <c r="G30" s="31" t="s">
        <v>97</v>
      </c>
      <c r="H30" s="31" t="s">
        <v>96</v>
      </c>
      <c r="I30" s="31"/>
      <c r="J30" s="31"/>
      <c r="K30" s="31"/>
      <c r="L30" s="31"/>
      <c r="M30" s="31" t="s">
        <v>91</v>
      </c>
      <c r="N30" s="31" t="s">
        <v>90</v>
      </c>
      <c r="O30" s="31" t="s">
        <v>89</v>
      </c>
      <c r="P30" s="12" t="s">
        <v>84</v>
      </c>
      <c r="Q30" s="34">
        <v>4726973378</v>
      </c>
      <c r="R30" s="34">
        <v>0</v>
      </c>
      <c r="S30" s="34">
        <v>0</v>
      </c>
      <c r="T30" s="34">
        <v>4726973378</v>
      </c>
      <c r="U30" s="34">
        <v>0</v>
      </c>
      <c r="V30" s="38">
        <v>4726973378</v>
      </c>
      <c r="W30" s="38">
        <v>0</v>
      </c>
      <c r="X30" s="38">
        <v>0</v>
      </c>
      <c r="Y30" s="38">
        <v>0</v>
      </c>
      <c r="Z30" s="34">
        <v>0</v>
      </c>
      <c r="AA30" s="34">
        <v>0</v>
      </c>
    </row>
    <row r="31" spans="1:27" ht="31.5" x14ac:dyDescent="0.35">
      <c r="A31" s="31" t="s">
        <v>23</v>
      </c>
      <c r="B31" s="12" t="s">
        <v>24</v>
      </c>
      <c r="C31" s="32" t="s">
        <v>85</v>
      </c>
      <c r="D31" s="31" t="s">
        <v>31</v>
      </c>
      <c r="E31" s="31" t="s">
        <v>95</v>
      </c>
      <c r="F31" s="31" t="s">
        <v>94</v>
      </c>
      <c r="G31" s="31" t="s">
        <v>93</v>
      </c>
      <c r="H31" s="31" t="s">
        <v>92</v>
      </c>
      <c r="I31" s="31"/>
      <c r="J31" s="31"/>
      <c r="K31" s="31"/>
      <c r="L31" s="31"/>
      <c r="M31" s="31" t="s">
        <v>91</v>
      </c>
      <c r="N31" s="31" t="s">
        <v>90</v>
      </c>
      <c r="O31" s="31" t="s">
        <v>89</v>
      </c>
      <c r="P31" s="12" t="s">
        <v>86</v>
      </c>
      <c r="Q31" s="34">
        <v>32450000000</v>
      </c>
      <c r="R31" s="34">
        <v>0</v>
      </c>
      <c r="S31" s="34">
        <v>0</v>
      </c>
      <c r="T31" s="34">
        <v>32450000000</v>
      </c>
      <c r="U31" s="34">
        <v>0</v>
      </c>
      <c r="V31" s="38">
        <v>11894745611.33</v>
      </c>
      <c r="W31" s="38">
        <v>20555254388.669998</v>
      </c>
      <c r="X31" s="38">
        <v>8467195567.3299999</v>
      </c>
      <c r="Y31" s="38">
        <v>499204132</v>
      </c>
      <c r="Z31" s="34">
        <v>491287465</v>
      </c>
      <c r="AA31" s="34">
        <v>491287465</v>
      </c>
    </row>
    <row r="32" spans="1:27" x14ac:dyDescent="0.35">
      <c r="A32" s="31" t="s">
        <v>4</v>
      </c>
      <c r="B32" s="12" t="s">
        <v>4</v>
      </c>
      <c r="C32" s="32" t="s">
        <v>4</v>
      </c>
      <c r="D32" s="31" t="s">
        <v>4</v>
      </c>
      <c r="E32" s="31" t="s">
        <v>4</v>
      </c>
      <c r="F32" s="31" t="s">
        <v>4</v>
      </c>
      <c r="G32" s="31" t="s">
        <v>4</v>
      </c>
      <c r="H32" s="31" t="s">
        <v>4</v>
      </c>
      <c r="I32" s="31" t="s">
        <v>4</v>
      </c>
      <c r="J32" s="31" t="s">
        <v>4</v>
      </c>
      <c r="K32" s="31" t="s">
        <v>4</v>
      </c>
      <c r="L32" s="31" t="s">
        <v>4</v>
      </c>
      <c r="M32" s="31" t="s">
        <v>4</v>
      </c>
      <c r="N32" s="31" t="s">
        <v>4</v>
      </c>
      <c r="O32" s="31" t="s">
        <v>4</v>
      </c>
      <c r="P32" s="12" t="s">
        <v>4</v>
      </c>
      <c r="Q32" s="34">
        <v>397875451073</v>
      </c>
      <c r="R32" s="34">
        <v>0</v>
      </c>
      <c r="S32" s="34">
        <v>0</v>
      </c>
      <c r="T32" s="34">
        <v>397875451073</v>
      </c>
      <c r="U32" s="34">
        <v>596507000</v>
      </c>
      <c r="V32" s="38">
        <v>283381306153.95001</v>
      </c>
      <c r="W32" s="38">
        <v>113897637919.05</v>
      </c>
      <c r="X32" s="38">
        <v>177252360513.51001</v>
      </c>
      <c r="Y32" s="38">
        <v>3070697270.8400002</v>
      </c>
      <c r="Z32" s="34">
        <v>3062780603.8400002</v>
      </c>
      <c r="AA32" s="34">
        <v>3062780603.8400002</v>
      </c>
    </row>
    <row r="33" spans="1:27" x14ac:dyDescent="0.35">
      <c r="A33" s="31" t="s">
        <v>4</v>
      </c>
      <c r="B33" s="33" t="s">
        <v>4</v>
      </c>
      <c r="C33" s="32" t="s">
        <v>4</v>
      </c>
      <c r="D33" s="31" t="s">
        <v>4</v>
      </c>
      <c r="E33" s="31" t="s">
        <v>4</v>
      </c>
      <c r="F33" s="31" t="s">
        <v>4</v>
      </c>
      <c r="G33" s="31" t="s">
        <v>4</v>
      </c>
      <c r="H33" s="31" t="s">
        <v>4</v>
      </c>
      <c r="I33" s="31" t="s">
        <v>4</v>
      </c>
      <c r="J33" s="31" t="s">
        <v>4</v>
      </c>
      <c r="K33" s="31" t="s">
        <v>4</v>
      </c>
      <c r="L33" s="31" t="s">
        <v>4</v>
      </c>
      <c r="M33" s="31" t="s">
        <v>4</v>
      </c>
      <c r="N33" s="31" t="s">
        <v>4</v>
      </c>
      <c r="O33" s="31" t="s">
        <v>4</v>
      </c>
      <c r="P33" s="12" t="s">
        <v>4</v>
      </c>
      <c r="Q33" s="30" t="s">
        <v>4</v>
      </c>
      <c r="R33" s="30" t="s">
        <v>4</v>
      </c>
      <c r="S33" s="30" t="s">
        <v>4</v>
      </c>
      <c r="T33" s="30" t="s">
        <v>4</v>
      </c>
      <c r="U33" s="30" t="s">
        <v>4</v>
      </c>
      <c r="V33" s="39" t="s">
        <v>4</v>
      </c>
      <c r="W33" s="39" t="s">
        <v>4</v>
      </c>
      <c r="X33" s="39" t="s">
        <v>4</v>
      </c>
      <c r="Y33" s="39" t="s">
        <v>4</v>
      </c>
      <c r="Z33" s="30" t="s">
        <v>4</v>
      </c>
      <c r="AA33" s="30" t="s">
        <v>4</v>
      </c>
    </row>
    <row r="34" spans="1:27" ht="34" customHeight="1" x14ac:dyDescent="0.35"/>
  </sheetData>
  <autoFilter ref="A4:AA33" xr:uid="{0BF146A5-B3D8-490D-B3F4-1AF21C391319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showGridLines="0" tabSelected="1" topLeftCell="C1" zoomScale="85" zoomScaleNormal="85" workbookViewId="0">
      <pane xSplit="2" topLeftCell="K1" activePane="topRight" state="frozen"/>
      <selection activeCell="C23" sqref="C23"/>
      <selection pane="topRight" activeCell="L16" sqref="L16"/>
    </sheetView>
  </sheetViews>
  <sheetFormatPr baseColWidth="10" defaultColWidth="11.453125" defaultRowHeight="14.5" x14ac:dyDescent="0.35"/>
  <cols>
    <col min="1" max="1" width="7.36328125" style="6" bestFit="1" customWidth="1"/>
    <col min="2" max="2" width="34" style="6" customWidth="1"/>
    <col min="3" max="3" width="17.54296875" style="6" bestFit="1" customWidth="1"/>
    <col min="4" max="4" width="41.36328125" style="6" customWidth="1"/>
    <col min="5" max="5" width="23.6328125" style="6" bestFit="1" customWidth="1"/>
    <col min="6" max="6" width="18.90625" style="6" bestFit="1" customWidth="1"/>
    <col min="7" max="7" width="16.54296875" style="6" bestFit="1" customWidth="1"/>
    <col min="8" max="8" width="23.6328125" style="6" bestFit="1" customWidth="1"/>
    <col min="9" max="9" width="19.36328125" style="6" bestFit="1" customWidth="1"/>
    <col min="10" max="10" width="23.6328125" style="6" bestFit="1" customWidth="1"/>
    <col min="11" max="11" width="23" style="6" bestFit="1" customWidth="1"/>
    <col min="12" max="12" width="23.36328125" style="6" bestFit="1" customWidth="1"/>
    <col min="13" max="15" width="19.36328125" style="6" bestFit="1" customWidth="1"/>
    <col min="16" max="16" width="9.08984375" style="17" bestFit="1" customWidth="1"/>
    <col min="17" max="17" width="8" style="17" bestFit="1" customWidth="1"/>
    <col min="18" max="18" width="9.90625" style="17" bestFit="1" customWidth="1"/>
    <col min="19" max="16384" width="11.453125" style="6"/>
  </cols>
  <sheetData>
    <row r="1" spans="1:18" s="1" customFormat="1" ht="14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s="1" customFormat="1" ht="14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s="2" customFormat="1" ht="12.75" customHeight="1" x14ac:dyDescent="0.3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s="2" customFormat="1" ht="12.75" customHeight="1" x14ac:dyDescent="0.3">
      <c r="A4" s="55" t="s">
        <v>88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s="2" customFormat="1" ht="12.75" customHeight="1" x14ac:dyDescent="0.3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s="2" customFormat="1" ht="13" x14ac:dyDescent="0.3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s="2" customFormat="1" ht="13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x14ac:dyDescent="0.35">
      <c r="A8" s="3" t="s">
        <v>5</v>
      </c>
      <c r="B8" s="3" t="s">
        <v>6</v>
      </c>
      <c r="C8" s="25" t="s">
        <v>7</v>
      </c>
      <c r="D8" s="26" t="s">
        <v>8</v>
      </c>
      <c r="E8" s="25" t="s">
        <v>9</v>
      </c>
      <c r="F8" s="25" t="s">
        <v>10</v>
      </c>
      <c r="G8" s="25" t="s">
        <v>11</v>
      </c>
      <c r="H8" s="25" t="s">
        <v>12</v>
      </c>
      <c r="I8" s="25" t="s">
        <v>13</v>
      </c>
      <c r="J8" s="25" t="s">
        <v>14</v>
      </c>
      <c r="K8" s="25" t="s">
        <v>15</v>
      </c>
      <c r="L8" s="25" t="s">
        <v>16</v>
      </c>
      <c r="M8" s="25" t="s">
        <v>17</v>
      </c>
      <c r="N8" s="25" t="s">
        <v>18</v>
      </c>
      <c r="O8" s="25" t="s">
        <v>19</v>
      </c>
      <c r="P8" s="26" t="s">
        <v>20</v>
      </c>
      <c r="Q8" s="26" t="s">
        <v>21</v>
      </c>
      <c r="R8" s="26" t="s">
        <v>22</v>
      </c>
    </row>
    <row r="9" spans="1:18" ht="23" x14ac:dyDescent="0.35">
      <c r="A9" s="7" t="s">
        <v>23</v>
      </c>
      <c r="B9" s="8" t="s">
        <v>24</v>
      </c>
      <c r="C9" s="27" t="s">
        <v>25</v>
      </c>
      <c r="D9" s="28" t="s">
        <v>26</v>
      </c>
      <c r="E9" s="29">
        <f>+E10+E11+E12</f>
        <v>397875451073</v>
      </c>
      <c r="F9" s="29">
        <f t="shared" ref="F9:O9" si="0">+F10+F11+F12</f>
        <v>0</v>
      </c>
      <c r="G9" s="29">
        <f t="shared" si="0"/>
        <v>0</v>
      </c>
      <c r="H9" s="29">
        <f t="shared" si="0"/>
        <v>397875451073</v>
      </c>
      <c r="I9" s="29">
        <f t="shared" si="0"/>
        <v>596507000</v>
      </c>
      <c r="J9" s="29">
        <f t="shared" si="0"/>
        <v>283381306153.95001</v>
      </c>
      <c r="K9" s="29">
        <f t="shared" si="0"/>
        <v>113897637919.05</v>
      </c>
      <c r="L9" s="29">
        <f t="shared" ref="L9:M9" si="1">+L10+L11+L12</f>
        <v>177252360513.50998</v>
      </c>
      <c r="M9" s="29">
        <f t="shared" si="1"/>
        <v>3070697270.8400002</v>
      </c>
      <c r="N9" s="29">
        <f t="shared" si="0"/>
        <v>3062780603.8400002</v>
      </c>
      <c r="O9" s="29">
        <f t="shared" si="0"/>
        <v>3062780603.8400002</v>
      </c>
      <c r="P9" s="9">
        <f>L9/H9</f>
        <v>0.44549710226024647</v>
      </c>
      <c r="Q9" s="9">
        <f>M9/H9</f>
        <v>7.7177349408184661E-3</v>
      </c>
      <c r="R9" s="9">
        <f>+O9/H9</f>
        <v>7.697837591085905E-3</v>
      </c>
    </row>
    <row r="10" spans="1:18" ht="23" x14ac:dyDescent="0.35">
      <c r="A10" s="7" t="s">
        <v>23</v>
      </c>
      <c r="B10" s="8" t="s">
        <v>24</v>
      </c>
      <c r="C10" s="27" t="s">
        <v>27</v>
      </c>
      <c r="D10" s="28" t="s">
        <v>28</v>
      </c>
      <c r="E10" s="29">
        <f>+E18+E20+E26+E30</f>
        <v>30401222000</v>
      </c>
      <c r="F10" s="29">
        <f t="shared" ref="F10:O10" si="2">+F18+F20+F26+F30</f>
        <v>0</v>
      </c>
      <c r="G10" s="29">
        <f t="shared" si="2"/>
        <v>0</v>
      </c>
      <c r="H10" s="29">
        <f t="shared" si="2"/>
        <v>30401222000</v>
      </c>
      <c r="I10" s="29">
        <f t="shared" si="2"/>
        <v>596507000</v>
      </c>
      <c r="J10" s="29">
        <f t="shared" si="2"/>
        <v>24977339839.619999</v>
      </c>
      <c r="K10" s="29">
        <f t="shared" si="2"/>
        <v>4827375160.3800001</v>
      </c>
      <c r="L10" s="29">
        <f t="shared" ref="L10:M10" si="3">+L18+L20+L26+L30</f>
        <v>5023471326.1800003</v>
      </c>
      <c r="M10" s="29">
        <f t="shared" si="3"/>
        <v>2455929489.8400002</v>
      </c>
      <c r="N10" s="29">
        <f t="shared" si="2"/>
        <v>2455929489.8400002</v>
      </c>
      <c r="O10" s="29">
        <f t="shared" si="2"/>
        <v>2455929489.8400002</v>
      </c>
      <c r="P10" s="9">
        <f t="shared" ref="P10:P12" si="4">L10/H10</f>
        <v>0.16523912513056219</v>
      </c>
      <c r="Q10" s="9">
        <f>M10/H10</f>
        <v>8.0783906970581645E-2</v>
      </c>
      <c r="R10" s="9">
        <f t="shared" ref="R10:R12" si="5">+O10/H10</f>
        <v>8.0783906970581645E-2</v>
      </c>
    </row>
    <row r="11" spans="1:18" ht="23" x14ac:dyDescent="0.35">
      <c r="A11" s="7" t="s">
        <v>23</v>
      </c>
      <c r="B11" s="8" t="s">
        <v>24</v>
      </c>
      <c r="C11" s="27" t="s">
        <v>29</v>
      </c>
      <c r="D11" s="28" t="s">
        <v>30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/>
      <c r="P11" s="9">
        <v>0</v>
      </c>
      <c r="Q11" s="9">
        <v>0</v>
      </c>
      <c r="R11" s="9">
        <v>0</v>
      </c>
    </row>
    <row r="12" spans="1:18" ht="23" x14ac:dyDescent="0.35">
      <c r="A12" s="7" t="s">
        <v>23</v>
      </c>
      <c r="B12" s="8" t="s">
        <v>24</v>
      </c>
      <c r="C12" s="27" t="s">
        <v>31</v>
      </c>
      <c r="D12" s="28" t="s">
        <v>32</v>
      </c>
      <c r="E12" s="29">
        <f>E47</f>
        <v>367474229073</v>
      </c>
      <c r="F12" s="29">
        <f t="shared" ref="F12:O12" si="6">F47</f>
        <v>0</v>
      </c>
      <c r="G12" s="29">
        <f t="shared" si="6"/>
        <v>0</v>
      </c>
      <c r="H12" s="29">
        <f t="shared" si="6"/>
        <v>367474229073</v>
      </c>
      <c r="I12" s="29">
        <f t="shared" si="6"/>
        <v>0</v>
      </c>
      <c r="J12" s="29">
        <f t="shared" si="6"/>
        <v>258403966314.32999</v>
      </c>
      <c r="K12" s="29">
        <f t="shared" si="6"/>
        <v>109070262758.67</v>
      </c>
      <c r="L12" s="29">
        <f t="shared" ref="L12:M12" si="7">L47</f>
        <v>172228889187.32999</v>
      </c>
      <c r="M12" s="29">
        <f t="shared" si="7"/>
        <v>614767781</v>
      </c>
      <c r="N12" s="29">
        <f t="shared" si="6"/>
        <v>606851114</v>
      </c>
      <c r="O12" s="29">
        <f t="shared" si="6"/>
        <v>606851114</v>
      </c>
      <c r="P12" s="9">
        <f t="shared" si="4"/>
        <v>0.46868290498030035</v>
      </c>
      <c r="Q12" s="9">
        <f t="shared" ref="Q12" si="8">M12/H12</f>
        <v>1.672954815228347E-3</v>
      </c>
      <c r="R12" s="9">
        <f t="shared" si="5"/>
        <v>1.6514113534732988E-3</v>
      </c>
    </row>
    <row r="13" spans="1:18" s="10" customFormat="1" x14ac:dyDescent="0.35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</row>
    <row r="14" spans="1:18" x14ac:dyDescent="0.35">
      <c r="A14" s="3" t="s">
        <v>5</v>
      </c>
      <c r="B14" s="3" t="s">
        <v>6</v>
      </c>
      <c r="C14" s="4" t="s">
        <v>7</v>
      </c>
      <c r="D14" s="3" t="s">
        <v>8</v>
      </c>
      <c r="E14" s="4" t="s">
        <v>9</v>
      </c>
      <c r="F14" s="4" t="s">
        <v>10</v>
      </c>
      <c r="G14" s="4" t="s">
        <v>11</v>
      </c>
      <c r="H14" s="4" t="s">
        <v>12</v>
      </c>
      <c r="I14" s="4" t="s">
        <v>13</v>
      </c>
      <c r="J14" s="4" t="s">
        <v>14</v>
      </c>
      <c r="K14" s="4" t="s">
        <v>15</v>
      </c>
      <c r="L14" s="4" t="s">
        <v>16</v>
      </c>
      <c r="M14" s="4" t="s">
        <v>17</v>
      </c>
      <c r="N14" s="4" t="s">
        <v>18</v>
      </c>
      <c r="O14" s="4" t="s">
        <v>19</v>
      </c>
      <c r="P14" s="5" t="s">
        <v>20</v>
      </c>
      <c r="Q14" s="5" t="s">
        <v>21</v>
      </c>
      <c r="R14" s="5" t="s">
        <v>22</v>
      </c>
    </row>
    <row r="15" spans="1:18" ht="21" x14ac:dyDescent="0.35">
      <c r="A15" s="11" t="s">
        <v>23</v>
      </c>
      <c r="B15" s="12" t="s">
        <v>24</v>
      </c>
      <c r="C15" s="13" t="s">
        <v>33</v>
      </c>
      <c r="D15" s="12" t="s">
        <v>34</v>
      </c>
      <c r="E15" s="14">
        <v>12362135000</v>
      </c>
      <c r="F15" s="14">
        <v>0</v>
      </c>
      <c r="G15" s="14">
        <v>0</v>
      </c>
      <c r="H15" s="14">
        <v>12362135000</v>
      </c>
      <c r="I15" s="14">
        <v>0</v>
      </c>
      <c r="J15" s="14">
        <v>12362135000</v>
      </c>
      <c r="K15" s="14">
        <f t="shared" ref="K15:K22" si="9">+H15-J15</f>
        <v>0</v>
      </c>
      <c r="L15" s="14">
        <f>+FEBRERO!X5</f>
        <v>1500152110</v>
      </c>
      <c r="M15" s="14">
        <f>+FEBRERO!Y5</f>
        <v>1483774752</v>
      </c>
      <c r="N15" s="14">
        <f>+FEBRERO!Z5</f>
        <v>1483774752</v>
      </c>
      <c r="O15" s="14">
        <f>+FEBRERO!AA5</f>
        <v>1483774752</v>
      </c>
      <c r="P15" s="15">
        <f>L15/H15</f>
        <v>0.12135056848998979</v>
      </c>
      <c r="Q15" s="15">
        <f>M15/H15</f>
        <v>0.12002576836444513</v>
      </c>
      <c r="R15" s="15">
        <f>O15/H15</f>
        <v>0.12002576836444513</v>
      </c>
    </row>
    <row r="16" spans="1:18" ht="21" x14ac:dyDescent="0.35">
      <c r="A16" s="11" t="s">
        <v>23</v>
      </c>
      <c r="B16" s="12" t="s">
        <v>24</v>
      </c>
      <c r="C16" s="13" t="s">
        <v>35</v>
      </c>
      <c r="D16" s="12" t="s">
        <v>36</v>
      </c>
      <c r="E16" s="14">
        <v>4355792000</v>
      </c>
      <c r="F16" s="14">
        <v>0</v>
      </c>
      <c r="G16" s="14">
        <v>0</v>
      </c>
      <c r="H16" s="14">
        <v>4355792000</v>
      </c>
      <c r="I16" s="14">
        <v>0</v>
      </c>
      <c r="J16" s="14">
        <v>4355792000</v>
      </c>
      <c r="K16" s="14">
        <f t="shared" si="9"/>
        <v>0</v>
      </c>
      <c r="L16" s="14">
        <f>+FEBRERO!X6</f>
        <v>286347861</v>
      </c>
      <c r="M16" s="14">
        <f>+FEBRERO!Y6</f>
        <v>286347861</v>
      </c>
      <c r="N16" s="14">
        <f>+FEBRERO!Z6</f>
        <v>286347861</v>
      </c>
      <c r="O16" s="14">
        <f>+FEBRERO!AA6</f>
        <v>286347861</v>
      </c>
      <c r="P16" s="15">
        <f t="shared" ref="P16:P17" si="10">L16/H16</f>
        <v>6.5739562632926463E-2</v>
      </c>
      <c r="Q16" s="15">
        <f t="shared" ref="Q16:Q17" si="11">M16/H16</f>
        <v>6.5739562632926463E-2</v>
      </c>
      <c r="R16" s="15">
        <f t="shared" ref="R16:R17" si="12">O16/H16</f>
        <v>6.5739562632926463E-2</v>
      </c>
    </row>
    <row r="17" spans="1:18" ht="21" x14ac:dyDescent="0.35">
      <c r="A17" s="11" t="s">
        <v>23</v>
      </c>
      <c r="B17" s="12" t="s">
        <v>24</v>
      </c>
      <c r="C17" s="13" t="s">
        <v>37</v>
      </c>
      <c r="D17" s="12" t="s">
        <v>38</v>
      </c>
      <c r="E17" s="14">
        <v>2077851000</v>
      </c>
      <c r="F17" s="14">
        <v>0</v>
      </c>
      <c r="G17" s="14">
        <v>0</v>
      </c>
      <c r="H17" s="14">
        <v>2077851000</v>
      </c>
      <c r="I17" s="14">
        <v>0</v>
      </c>
      <c r="J17" s="14">
        <v>2077851000</v>
      </c>
      <c r="K17" s="14">
        <f t="shared" si="9"/>
        <v>0</v>
      </c>
      <c r="L17" s="14">
        <f>+FEBRERO!X7</f>
        <v>254175113</v>
      </c>
      <c r="M17" s="14">
        <f>+FEBRERO!Y7</f>
        <v>249360550</v>
      </c>
      <c r="N17" s="14">
        <f>+FEBRERO!Z7</f>
        <v>249360550</v>
      </c>
      <c r="O17" s="14">
        <f>+FEBRERO!AA7</f>
        <v>249360550</v>
      </c>
      <c r="P17" s="15">
        <f t="shared" si="10"/>
        <v>0.12232595744353181</v>
      </c>
      <c r="Q17" s="15">
        <f t="shared" si="11"/>
        <v>0.12000886974090058</v>
      </c>
      <c r="R17" s="15">
        <f t="shared" si="12"/>
        <v>0.12000886974090058</v>
      </c>
    </row>
    <row r="18" spans="1:18" s="24" customFormat="1" x14ac:dyDescent="0.35">
      <c r="A18" s="18"/>
      <c r="B18" s="19"/>
      <c r="C18" s="20"/>
      <c r="D18" s="21" t="s">
        <v>39</v>
      </c>
      <c r="E18" s="22">
        <f>SUM(E15:E17)</f>
        <v>18795778000</v>
      </c>
      <c r="F18" s="22">
        <f t="shared" ref="F18:O18" si="13">SUM(F15:F17)</f>
        <v>0</v>
      </c>
      <c r="G18" s="22">
        <f t="shared" si="13"/>
        <v>0</v>
      </c>
      <c r="H18" s="22">
        <f t="shared" si="13"/>
        <v>18795778000</v>
      </c>
      <c r="I18" s="22">
        <f t="shared" si="13"/>
        <v>0</v>
      </c>
      <c r="J18" s="22">
        <f t="shared" si="13"/>
        <v>18795778000</v>
      </c>
      <c r="K18" s="22">
        <f t="shared" si="13"/>
        <v>0</v>
      </c>
      <c r="L18" s="22">
        <f t="shared" si="13"/>
        <v>2040675084</v>
      </c>
      <c r="M18" s="22">
        <f t="shared" si="13"/>
        <v>2019483163</v>
      </c>
      <c r="N18" s="22">
        <f t="shared" si="13"/>
        <v>2019483163</v>
      </c>
      <c r="O18" s="22">
        <f t="shared" si="13"/>
        <v>2019483163</v>
      </c>
      <c r="P18" s="23">
        <f>L18/H18</f>
        <v>0.10857092927996916</v>
      </c>
      <c r="Q18" s="23">
        <f>M18/H18</f>
        <v>0.10744344623563866</v>
      </c>
      <c r="R18" s="23">
        <f>O18/H18</f>
        <v>0.10744344623563866</v>
      </c>
    </row>
    <row r="19" spans="1:18" ht="21" x14ac:dyDescent="0.35">
      <c r="A19" s="11" t="s">
        <v>23</v>
      </c>
      <c r="B19" s="12" t="s">
        <v>24</v>
      </c>
      <c r="C19" s="13" t="s">
        <v>40</v>
      </c>
      <c r="D19" s="16" t="s">
        <v>41</v>
      </c>
      <c r="E19" s="14">
        <v>9714150000</v>
      </c>
      <c r="F19" s="14">
        <v>0</v>
      </c>
      <c r="G19" s="14">
        <v>0</v>
      </c>
      <c r="H19" s="14">
        <v>9714150000</v>
      </c>
      <c r="I19" s="14">
        <v>0</v>
      </c>
      <c r="J19" s="14">
        <v>6133626839.6199999</v>
      </c>
      <c r="K19" s="14">
        <f t="shared" si="9"/>
        <v>3580523160.3800001</v>
      </c>
      <c r="L19" s="14">
        <f>+FEBRERO!X8</f>
        <v>2974194033.1799998</v>
      </c>
      <c r="M19" s="14">
        <f>+FEBRERO!Y8</f>
        <v>428116034.83999997</v>
      </c>
      <c r="N19" s="14">
        <f>+FEBRERO!Z8</f>
        <v>428116034.83999997</v>
      </c>
      <c r="O19" s="14">
        <f>+FEBRERO!AA8</f>
        <v>428116034.83999997</v>
      </c>
      <c r="P19" s="15">
        <f>L19/H19</f>
        <v>0.30617131022065747</v>
      </c>
      <c r="Q19" s="15">
        <f>M19/H19</f>
        <v>4.40713839955117E-2</v>
      </c>
      <c r="R19" s="15">
        <f>O19/H19</f>
        <v>4.40713839955117E-2</v>
      </c>
    </row>
    <row r="20" spans="1:18" s="24" customFormat="1" x14ac:dyDescent="0.35">
      <c r="A20" s="18"/>
      <c r="B20" s="19"/>
      <c r="C20" s="20"/>
      <c r="D20" s="21" t="s">
        <v>42</v>
      </c>
      <c r="E20" s="22">
        <f>SUM(E19)</f>
        <v>9714150000</v>
      </c>
      <c r="F20" s="22">
        <f t="shared" ref="F20:O20" si="14">SUM(F19)</f>
        <v>0</v>
      </c>
      <c r="G20" s="22">
        <f t="shared" si="14"/>
        <v>0</v>
      </c>
      <c r="H20" s="22">
        <f t="shared" si="14"/>
        <v>9714150000</v>
      </c>
      <c r="I20" s="22">
        <f t="shared" si="14"/>
        <v>0</v>
      </c>
      <c r="J20" s="22">
        <f t="shared" si="14"/>
        <v>6133626839.6199999</v>
      </c>
      <c r="K20" s="22">
        <f t="shared" si="14"/>
        <v>3580523160.3800001</v>
      </c>
      <c r="L20" s="22">
        <f t="shared" si="14"/>
        <v>2974194033.1799998</v>
      </c>
      <c r="M20" s="22">
        <f t="shared" si="14"/>
        <v>428116034.83999997</v>
      </c>
      <c r="N20" s="22">
        <f t="shared" si="14"/>
        <v>428116034.83999997</v>
      </c>
      <c r="O20" s="22">
        <f t="shared" si="14"/>
        <v>428116034.83999997</v>
      </c>
      <c r="P20" s="23">
        <f>L20/H20</f>
        <v>0.30617131022065747</v>
      </c>
      <c r="Q20" s="23">
        <f>M20/H20</f>
        <v>4.40713839955117E-2</v>
      </c>
      <c r="R20" s="23">
        <f>O20/H20</f>
        <v>4.40713839955117E-2</v>
      </c>
    </row>
    <row r="21" spans="1:18" ht="21" x14ac:dyDescent="0.35">
      <c r="A21" s="11" t="s">
        <v>23</v>
      </c>
      <c r="B21" s="12" t="s">
        <v>24</v>
      </c>
      <c r="C21" s="13" t="s">
        <v>43</v>
      </c>
      <c r="D21" s="12" t="s">
        <v>44</v>
      </c>
      <c r="E21" s="14">
        <v>596507000</v>
      </c>
      <c r="F21" s="14">
        <v>0</v>
      </c>
      <c r="G21" s="14">
        <v>0</v>
      </c>
      <c r="H21" s="14">
        <v>596507000</v>
      </c>
      <c r="I21" s="14">
        <v>596507000</v>
      </c>
      <c r="J21" s="14">
        <v>0</v>
      </c>
      <c r="K21" s="14">
        <f>+H21-I21-J21</f>
        <v>0</v>
      </c>
      <c r="L21" s="14">
        <f>+FEBRERO!X10</f>
        <v>8602209</v>
      </c>
      <c r="M21" s="14">
        <f>+FEBRERO!Y10</f>
        <v>8330292</v>
      </c>
      <c r="N21" s="14">
        <f>+FEBRERO!Z10</f>
        <v>8330292</v>
      </c>
      <c r="O21" s="14">
        <f>+FEBRERO!AA10</f>
        <v>8330292</v>
      </c>
      <c r="P21" s="15">
        <f t="shared" ref="P21:P25" si="15">L21/H21</f>
        <v>1.4420969074964754E-2</v>
      </c>
      <c r="Q21" s="15">
        <f t="shared" ref="Q21:Q25" si="16">M21/H21</f>
        <v>1.3965120275202135E-2</v>
      </c>
      <c r="R21" s="15">
        <f t="shared" ref="R21:R25" si="17">O21/H21</f>
        <v>1.3965120275202135E-2</v>
      </c>
    </row>
    <row r="22" spans="1:18" ht="21" x14ac:dyDescent="0.35">
      <c r="A22" s="11" t="s">
        <v>23</v>
      </c>
      <c r="B22" s="12" t="s">
        <v>24</v>
      </c>
      <c r="C22" s="13" t="s">
        <v>45</v>
      </c>
      <c r="D22" s="12" t="s">
        <v>46</v>
      </c>
      <c r="E22" s="14">
        <v>47935000</v>
      </c>
      <c r="F22" s="14">
        <v>0</v>
      </c>
      <c r="G22" s="14">
        <v>0</v>
      </c>
      <c r="H22" s="14">
        <v>47935000</v>
      </c>
      <c r="I22" s="14">
        <v>0</v>
      </c>
      <c r="J22" s="14">
        <v>47935000</v>
      </c>
      <c r="K22" s="14">
        <f t="shared" si="9"/>
        <v>0</v>
      </c>
      <c r="L22" s="14">
        <f>+FEBRERO!X11</f>
        <v>0</v>
      </c>
      <c r="M22" s="14">
        <f>+FEBRERO!Y11</f>
        <v>0</v>
      </c>
      <c r="N22" s="14">
        <f>+FEBRERO!Z11</f>
        <v>0</v>
      </c>
      <c r="O22" s="14">
        <f>+FEBRERO!AA11</f>
        <v>0</v>
      </c>
      <c r="P22" s="15">
        <f t="shared" si="15"/>
        <v>0</v>
      </c>
      <c r="Q22" s="15">
        <f t="shared" si="16"/>
        <v>0</v>
      </c>
      <c r="R22" s="15">
        <f t="shared" si="17"/>
        <v>0</v>
      </c>
    </row>
    <row r="23" spans="1:18" ht="21" x14ac:dyDescent="0.35">
      <c r="A23" s="11" t="s">
        <v>23</v>
      </c>
      <c r="B23" s="12" t="s">
        <v>24</v>
      </c>
      <c r="C23" s="13" t="s">
        <v>47</v>
      </c>
      <c r="D23" s="12" t="s">
        <v>48</v>
      </c>
      <c r="E23" s="14">
        <v>72557000</v>
      </c>
      <c r="F23" s="14">
        <v>0</v>
      </c>
      <c r="G23" s="14">
        <v>0</v>
      </c>
      <c r="H23" s="14">
        <v>72557000</v>
      </c>
      <c r="I23" s="14">
        <v>0</v>
      </c>
      <c r="J23" s="14">
        <v>0</v>
      </c>
      <c r="K23" s="14">
        <f t="shared" ref="K23:K25" si="18">+H23-J23</f>
        <v>72557000</v>
      </c>
      <c r="L23" s="14">
        <f>+FEBRERO!X12</f>
        <v>0</v>
      </c>
      <c r="M23" s="14">
        <f>+FEBRERO!Y12</f>
        <v>0</v>
      </c>
      <c r="N23" s="14">
        <f>+FEBRERO!Z12</f>
        <v>0</v>
      </c>
      <c r="O23" s="14">
        <f>+FEBRERO!AA12</f>
        <v>0</v>
      </c>
      <c r="P23" s="15">
        <f t="shared" si="15"/>
        <v>0</v>
      </c>
      <c r="Q23" s="15">
        <f t="shared" si="16"/>
        <v>0</v>
      </c>
      <c r="R23" s="15">
        <f t="shared" si="17"/>
        <v>0</v>
      </c>
    </row>
    <row r="24" spans="1:18" ht="21" x14ac:dyDescent="0.35">
      <c r="A24" s="11" t="s">
        <v>23</v>
      </c>
      <c r="B24" s="12" t="s">
        <v>24</v>
      </c>
      <c r="C24" s="13" t="s">
        <v>49</v>
      </c>
      <c r="D24" s="12" t="s">
        <v>50</v>
      </c>
      <c r="E24" s="14">
        <v>80619000</v>
      </c>
      <c r="F24" s="14">
        <v>0</v>
      </c>
      <c r="G24" s="14">
        <v>0</v>
      </c>
      <c r="H24" s="14">
        <v>80619000</v>
      </c>
      <c r="I24" s="14">
        <v>0</v>
      </c>
      <c r="J24" s="14">
        <v>0</v>
      </c>
      <c r="K24" s="14">
        <f t="shared" si="18"/>
        <v>80619000</v>
      </c>
      <c r="L24" s="14">
        <f>+FEBRERO!X13</f>
        <v>0</v>
      </c>
      <c r="M24" s="14">
        <f>+FEBRERO!Y13</f>
        <v>0</v>
      </c>
      <c r="N24" s="14">
        <f>+FEBRERO!Z13</f>
        <v>0</v>
      </c>
      <c r="O24" s="14">
        <f>+FEBRERO!AA13</f>
        <v>0</v>
      </c>
      <c r="P24" s="15">
        <f t="shared" si="15"/>
        <v>0</v>
      </c>
      <c r="Q24" s="15">
        <f t="shared" si="16"/>
        <v>0</v>
      </c>
      <c r="R24" s="15">
        <f t="shared" si="17"/>
        <v>0</v>
      </c>
    </row>
    <row r="25" spans="1:18" ht="21" x14ac:dyDescent="0.35">
      <c r="A25" s="11" t="s">
        <v>23</v>
      </c>
      <c r="B25" s="12" t="s">
        <v>24</v>
      </c>
      <c r="C25" s="13" t="s">
        <v>51</v>
      </c>
      <c r="D25" s="12" t="s">
        <v>52</v>
      </c>
      <c r="E25" s="14">
        <v>200000000</v>
      </c>
      <c r="F25" s="14">
        <v>0</v>
      </c>
      <c r="G25" s="14">
        <v>0</v>
      </c>
      <c r="H25" s="14">
        <v>200000000</v>
      </c>
      <c r="I25" s="14">
        <v>0</v>
      </c>
      <c r="J25" s="14">
        <v>0</v>
      </c>
      <c r="K25" s="14">
        <f t="shared" si="18"/>
        <v>200000000</v>
      </c>
      <c r="L25" s="14">
        <f>+FEBRERO!X14</f>
        <v>0</v>
      </c>
      <c r="M25" s="14">
        <f>+FEBRERO!Y14</f>
        <v>0</v>
      </c>
      <c r="N25" s="14">
        <f>+FEBRERO!Z14</f>
        <v>0</v>
      </c>
      <c r="O25" s="14">
        <f>+FEBRERO!AA14</f>
        <v>0</v>
      </c>
      <c r="P25" s="15">
        <f t="shared" si="15"/>
        <v>0</v>
      </c>
      <c r="Q25" s="15">
        <f t="shared" si="16"/>
        <v>0</v>
      </c>
      <c r="R25" s="15">
        <f t="shared" si="17"/>
        <v>0</v>
      </c>
    </row>
    <row r="26" spans="1:18" s="24" customFormat="1" x14ac:dyDescent="0.35">
      <c r="A26" s="18"/>
      <c r="B26" s="19"/>
      <c r="C26" s="20"/>
      <c r="D26" s="21" t="s">
        <v>53</v>
      </c>
      <c r="E26" s="22">
        <f>SUM(E21:E25)</f>
        <v>997618000</v>
      </c>
      <c r="F26" s="22">
        <f t="shared" ref="F26:O26" si="19">SUM(F21:F25)</f>
        <v>0</v>
      </c>
      <c r="G26" s="22">
        <f t="shared" si="19"/>
        <v>0</v>
      </c>
      <c r="H26" s="22">
        <f t="shared" si="19"/>
        <v>997618000</v>
      </c>
      <c r="I26" s="22">
        <f t="shared" si="19"/>
        <v>596507000</v>
      </c>
      <c r="J26" s="22">
        <f t="shared" si="19"/>
        <v>47935000</v>
      </c>
      <c r="K26" s="22">
        <f t="shared" si="19"/>
        <v>353176000</v>
      </c>
      <c r="L26" s="22">
        <f t="shared" si="19"/>
        <v>8602209</v>
      </c>
      <c r="M26" s="22">
        <f t="shared" si="19"/>
        <v>8330292</v>
      </c>
      <c r="N26" s="22">
        <f t="shared" si="19"/>
        <v>8330292</v>
      </c>
      <c r="O26" s="22">
        <f t="shared" si="19"/>
        <v>8330292</v>
      </c>
      <c r="P26" s="23">
        <f>L26/H26</f>
        <v>8.6227483866570167E-3</v>
      </c>
      <c r="Q26" s="23">
        <f>+M26/H26</f>
        <v>8.350182133842813E-3</v>
      </c>
      <c r="R26" s="23">
        <f>+O26/H26</f>
        <v>8.350182133842813E-3</v>
      </c>
    </row>
    <row r="27" spans="1:18" ht="21" x14ac:dyDescent="0.35">
      <c r="A27" s="11" t="s">
        <v>23</v>
      </c>
      <c r="B27" s="12" t="s">
        <v>24</v>
      </c>
      <c r="C27" s="13" t="s">
        <v>54</v>
      </c>
      <c r="D27" s="16" t="s">
        <v>55</v>
      </c>
      <c r="E27" s="14">
        <v>192951000</v>
      </c>
      <c r="F27" s="14">
        <v>0</v>
      </c>
      <c r="G27" s="14">
        <v>0</v>
      </c>
      <c r="H27" s="14">
        <v>192951000</v>
      </c>
      <c r="I27" s="14">
        <v>0</v>
      </c>
      <c r="J27" s="14">
        <v>0</v>
      </c>
      <c r="K27" s="14">
        <f t="shared" ref="K27:K29" si="20">+H27-J27</f>
        <v>192951000</v>
      </c>
      <c r="L27" s="14">
        <f>+FEBRERO!X14</f>
        <v>0</v>
      </c>
      <c r="M27" s="14">
        <f>+FEBRERO!Y14</f>
        <v>0</v>
      </c>
      <c r="N27" s="14">
        <f>+FEBRERO!Z14</f>
        <v>0</v>
      </c>
      <c r="O27" s="14">
        <f>+FEBRERO!AA14</f>
        <v>0</v>
      </c>
      <c r="P27" s="15">
        <f t="shared" ref="P27:P46" si="21">L27/H27</f>
        <v>0</v>
      </c>
      <c r="Q27" s="15">
        <f t="shared" ref="Q27:Q46" si="22">M27/H27</f>
        <v>0</v>
      </c>
      <c r="R27" s="15">
        <f t="shared" ref="R27:R46" si="23">O27/H27</f>
        <v>0</v>
      </c>
    </row>
    <row r="28" spans="1:18" ht="21" x14ac:dyDescent="0.35">
      <c r="A28" s="11" t="s">
        <v>23</v>
      </c>
      <c r="B28" s="12" t="s">
        <v>24</v>
      </c>
      <c r="C28" s="13" t="s">
        <v>56</v>
      </c>
      <c r="D28" s="16" t="s">
        <v>57</v>
      </c>
      <c r="E28" s="14">
        <v>725000</v>
      </c>
      <c r="F28" s="14">
        <v>0</v>
      </c>
      <c r="G28" s="14">
        <v>0</v>
      </c>
      <c r="H28" s="14">
        <v>725000</v>
      </c>
      <c r="I28" s="14">
        <v>0</v>
      </c>
      <c r="J28" s="14">
        <v>0</v>
      </c>
      <c r="K28" s="14">
        <f t="shared" si="20"/>
        <v>725000</v>
      </c>
      <c r="L28" s="14">
        <f>+FEBRERO!X15</f>
        <v>0</v>
      </c>
      <c r="M28" s="14">
        <f>+FEBRERO!Y15</f>
        <v>0</v>
      </c>
      <c r="N28" s="14">
        <f>+FEBRERO!Z15</f>
        <v>0</v>
      </c>
      <c r="O28" s="14">
        <f>+FEBRERO!AA15</f>
        <v>0</v>
      </c>
      <c r="P28" s="15">
        <f t="shared" si="21"/>
        <v>0</v>
      </c>
      <c r="Q28" s="15">
        <f t="shared" si="22"/>
        <v>0</v>
      </c>
      <c r="R28" s="15">
        <f t="shared" si="23"/>
        <v>0</v>
      </c>
    </row>
    <row r="29" spans="1:18" ht="21" x14ac:dyDescent="0.35">
      <c r="A29" s="11" t="s">
        <v>23</v>
      </c>
      <c r="B29" s="12" t="s">
        <v>24</v>
      </c>
      <c r="C29" s="13" t="s">
        <v>58</v>
      </c>
      <c r="D29" s="16" t="s">
        <v>59</v>
      </c>
      <c r="E29" s="14">
        <v>700000000</v>
      </c>
      <c r="F29" s="14">
        <v>0</v>
      </c>
      <c r="G29" s="14">
        <v>0</v>
      </c>
      <c r="H29" s="14">
        <v>700000000</v>
      </c>
      <c r="I29" s="14">
        <v>0</v>
      </c>
      <c r="J29" s="14">
        <v>0</v>
      </c>
      <c r="K29" s="14">
        <f t="shared" si="20"/>
        <v>700000000</v>
      </c>
      <c r="L29" s="14">
        <f>+FEBRERO!X16</f>
        <v>0</v>
      </c>
      <c r="M29" s="14">
        <f>+FEBRERO!Y16</f>
        <v>0</v>
      </c>
      <c r="N29" s="14">
        <f>+FEBRERO!Z16</f>
        <v>0</v>
      </c>
      <c r="O29" s="14">
        <f>+FEBRERO!AA16</f>
        <v>0</v>
      </c>
      <c r="P29" s="15">
        <f t="shared" si="21"/>
        <v>0</v>
      </c>
      <c r="Q29" s="15">
        <f t="shared" si="22"/>
        <v>0</v>
      </c>
      <c r="R29" s="15">
        <f t="shared" si="23"/>
        <v>0</v>
      </c>
    </row>
    <row r="30" spans="1:18" s="24" customFormat="1" x14ac:dyDescent="0.35">
      <c r="A30" s="18"/>
      <c r="B30" s="19"/>
      <c r="C30" s="20"/>
      <c r="D30" s="21" t="s">
        <v>60</v>
      </c>
      <c r="E30" s="22">
        <f>SUM(E27:E29)</f>
        <v>893676000</v>
      </c>
      <c r="F30" s="22">
        <f t="shared" ref="F30:O30" si="24">SUM(F27:F29)</f>
        <v>0</v>
      </c>
      <c r="G30" s="22">
        <f t="shared" si="24"/>
        <v>0</v>
      </c>
      <c r="H30" s="22">
        <f t="shared" si="24"/>
        <v>893676000</v>
      </c>
      <c r="I30" s="22">
        <f t="shared" si="24"/>
        <v>0</v>
      </c>
      <c r="J30" s="22">
        <f t="shared" si="24"/>
        <v>0</v>
      </c>
      <c r="K30" s="22">
        <f t="shared" si="24"/>
        <v>893676000</v>
      </c>
      <c r="L30" s="22">
        <f t="shared" si="24"/>
        <v>0</v>
      </c>
      <c r="M30" s="22">
        <f t="shared" si="24"/>
        <v>0</v>
      </c>
      <c r="N30" s="22">
        <f t="shared" si="24"/>
        <v>0</v>
      </c>
      <c r="O30" s="22">
        <f t="shared" si="24"/>
        <v>0</v>
      </c>
      <c r="P30" s="23">
        <f>L30/H30</f>
        <v>0</v>
      </c>
      <c r="Q30" s="23">
        <f>M30/H30</f>
        <v>0</v>
      </c>
      <c r="R30" s="23">
        <f>+O30/H30</f>
        <v>0</v>
      </c>
    </row>
    <row r="31" spans="1:18" s="24" customFormat="1" x14ac:dyDescent="0.35">
      <c r="A31" s="18"/>
      <c r="B31" s="19"/>
      <c r="C31" s="20"/>
      <c r="D31" s="21" t="s">
        <v>61</v>
      </c>
      <c r="E31" s="22">
        <f>+E18+E20+E26+E30</f>
        <v>30401222000</v>
      </c>
      <c r="F31" s="22">
        <f t="shared" ref="F31:O31" si="25">+F18+F20+F26+F30</f>
        <v>0</v>
      </c>
      <c r="G31" s="22">
        <f t="shared" si="25"/>
        <v>0</v>
      </c>
      <c r="H31" s="22">
        <f t="shared" si="25"/>
        <v>30401222000</v>
      </c>
      <c r="I31" s="22">
        <f t="shared" si="25"/>
        <v>596507000</v>
      </c>
      <c r="J31" s="22">
        <f t="shared" si="25"/>
        <v>24977339839.619999</v>
      </c>
      <c r="K31" s="22">
        <f t="shared" si="25"/>
        <v>4827375160.3800001</v>
      </c>
      <c r="L31" s="22">
        <f t="shared" si="25"/>
        <v>5023471326.1800003</v>
      </c>
      <c r="M31" s="22">
        <f t="shared" si="25"/>
        <v>2455929489.8400002</v>
      </c>
      <c r="N31" s="22">
        <f t="shared" si="25"/>
        <v>2455929489.8400002</v>
      </c>
      <c r="O31" s="22">
        <f t="shared" si="25"/>
        <v>2455929489.8400002</v>
      </c>
      <c r="P31" s="23">
        <f>L31/H31</f>
        <v>0.16523912513056219</v>
      </c>
      <c r="Q31" s="23">
        <f>M31/H31</f>
        <v>8.0783906970581645E-2</v>
      </c>
      <c r="R31" s="23">
        <f>+O31/H31</f>
        <v>8.0783906970581645E-2</v>
      </c>
    </row>
    <row r="32" spans="1:18" ht="42" x14ac:dyDescent="0.35">
      <c r="A32" s="11" t="s">
        <v>23</v>
      </c>
      <c r="B32" s="12" t="s">
        <v>24</v>
      </c>
      <c r="C32" s="13" t="s">
        <v>62</v>
      </c>
      <c r="D32" s="12" t="s">
        <v>63</v>
      </c>
      <c r="E32" s="14">
        <v>149389362184</v>
      </c>
      <c r="F32" s="14">
        <v>0</v>
      </c>
      <c r="G32" s="14">
        <v>0</v>
      </c>
      <c r="H32" s="14">
        <v>149389362184</v>
      </c>
      <c r="I32" s="14">
        <v>0</v>
      </c>
      <c r="J32" s="14">
        <v>149389362184</v>
      </c>
      <c r="K32" s="14">
        <f t="shared" ref="K32:K37" si="26">+H32-J32</f>
        <v>0</v>
      </c>
      <c r="L32" s="14">
        <f>+FEBRERO!X17</f>
        <v>149389362184</v>
      </c>
      <c r="M32" s="14">
        <f>+FEBRERO!Y17</f>
        <v>0</v>
      </c>
      <c r="N32" s="14">
        <f>+FEBRERO!Z17</f>
        <v>0</v>
      </c>
      <c r="O32" s="14">
        <f>+FEBRERO!AA17</f>
        <v>0</v>
      </c>
      <c r="P32" s="15">
        <f t="shared" si="21"/>
        <v>1</v>
      </c>
      <c r="Q32" s="15">
        <f t="shared" si="22"/>
        <v>0</v>
      </c>
      <c r="R32" s="15">
        <f t="shared" si="23"/>
        <v>0</v>
      </c>
    </row>
    <row r="33" spans="1:18" ht="42" x14ac:dyDescent="0.35">
      <c r="A33" s="11" t="s">
        <v>23</v>
      </c>
      <c r="B33" s="12" t="s">
        <v>24</v>
      </c>
      <c r="C33" s="13" t="s">
        <v>64</v>
      </c>
      <c r="D33" s="12" t="s">
        <v>65</v>
      </c>
      <c r="E33" s="14">
        <v>4200000000</v>
      </c>
      <c r="F33" s="14">
        <v>0</v>
      </c>
      <c r="G33" s="14">
        <v>0</v>
      </c>
      <c r="H33" s="14">
        <v>4200000000</v>
      </c>
      <c r="I33" s="14">
        <v>0</v>
      </c>
      <c r="J33" s="14">
        <v>4200000000</v>
      </c>
      <c r="K33" s="14">
        <f t="shared" si="26"/>
        <v>0</v>
      </c>
      <c r="L33" s="14">
        <f>+FEBRERO!X18</f>
        <v>4200000000</v>
      </c>
      <c r="M33" s="14">
        <f>+FEBRERO!Y18</f>
        <v>0</v>
      </c>
      <c r="N33" s="14">
        <f>+FEBRERO!Z18</f>
        <v>0</v>
      </c>
      <c r="O33" s="14">
        <f>+FEBRERO!AA18</f>
        <v>0</v>
      </c>
      <c r="P33" s="15">
        <f t="shared" si="21"/>
        <v>1</v>
      </c>
      <c r="Q33" s="15">
        <f t="shared" si="22"/>
        <v>0</v>
      </c>
      <c r="R33" s="15">
        <f t="shared" si="23"/>
        <v>0</v>
      </c>
    </row>
    <row r="34" spans="1:18" ht="42" x14ac:dyDescent="0.35">
      <c r="A34" s="11" t="s">
        <v>23</v>
      </c>
      <c r="B34" s="12" t="s">
        <v>24</v>
      </c>
      <c r="C34" s="13" t="s">
        <v>66</v>
      </c>
      <c r="D34" s="12" t="s">
        <v>67</v>
      </c>
      <c r="E34" s="14">
        <v>4200000000</v>
      </c>
      <c r="F34" s="14">
        <v>0</v>
      </c>
      <c r="G34" s="14">
        <v>0</v>
      </c>
      <c r="H34" s="14">
        <v>4200000000</v>
      </c>
      <c r="I34" s="14">
        <v>0</v>
      </c>
      <c r="J34" s="14">
        <v>4200000000</v>
      </c>
      <c r="K34" s="14">
        <f t="shared" si="26"/>
        <v>0</v>
      </c>
      <c r="L34" s="14">
        <f>+FEBRERO!X19</f>
        <v>2040000000</v>
      </c>
      <c r="M34" s="14">
        <f>+FEBRERO!Y19</f>
        <v>0</v>
      </c>
      <c r="N34" s="14">
        <f>+FEBRERO!Z19</f>
        <v>0</v>
      </c>
      <c r="O34" s="14">
        <f>+FEBRERO!AA19</f>
        <v>0</v>
      </c>
      <c r="P34" s="15">
        <f t="shared" si="21"/>
        <v>0.48571428571428571</v>
      </c>
      <c r="Q34" s="15">
        <f t="shared" si="22"/>
        <v>0</v>
      </c>
      <c r="R34" s="15">
        <f t="shared" si="23"/>
        <v>0</v>
      </c>
    </row>
    <row r="35" spans="1:18" ht="31.5" x14ac:dyDescent="0.35">
      <c r="A35" s="11" t="s">
        <v>23</v>
      </c>
      <c r="B35" s="12" t="s">
        <v>24</v>
      </c>
      <c r="C35" s="13" t="s">
        <v>68</v>
      </c>
      <c r="D35" s="12" t="s">
        <v>69</v>
      </c>
      <c r="E35" s="14">
        <v>4200000000</v>
      </c>
      <c r="F35" s="14">
        <v>0</v>
      </c>
      <c r="G35" s="14">
        <v>0</v>
      </c>
      <c r="H35" s="14">
        <v>4200000000</v>
      </c>
      <c r="I35" s="14">
        <v>0</v>
      </c>
      <c r="J35" s="14">
        <v>4200000000</v>
      </c>
      <c r="K35" s="14">
        <f t="shared" si="26"/>
        <v>0</v>
      </c>
      <c r="L35" s="14">
        <f>+FEBRERO!X20</f>
        <v>2980</v>
      </c>
      <c r="M35" s="14">
        <f>+FEBRERO!Y20</f>
        <v>0</v>
      </c>
      <c r="N35" s="14">
        <f>+FEBRERO!Z20</f>
        <v>0</v>
      </c>
      <c r="O35" s="14">
        <f>+FEBRERO!AA20</f>
        <v>0</v>
      </c>
      <c r="P35" s="15">
        <f t="shared" si="21"/>
        <v>7.0952380952380953E-7</v>
      </c>
      <c r="Q35" s="15">
        <f t="shared" si="22"/>
        <v>0</v>
      </c>
      <c r="R35" s="15">
        <f t="shared" si="23"/>
        <v>0</v>
      </c>
    </row>
    <row r="36" spans="1:18" ht="52.5" x14ac:dyDescent="0.35">
      <c r="A36" s="11" t="s">
        <v>23</v>
      </c>
      <c r="B36" s="12" t="s">
        <v>24</v>
      </c>
      <c r="C36" s="13" t="s">
        <v>70</v>
      </c>
      <c r="D36" s="12" t="s">
        <v>71</v>
      </c>
      <c r="E36" s="14">
        <v>4200000000</v>
      </c>
      <c r="F36" s="14">
        <v>0</v>
      </c>
      <c r="G36" s="14">
        <v>0</v>
      </c>
      <c r="H36" s="14">
        <v>4200000000</v>
      </c>
      <c r="I36" s="14">
        <v>0</v>
      </c>
      <c r="J36" s="14">
        <v>4200000000</v>
      </c>
      <c r="K36" s="14">
        <f t="shared" si="26"/>
        <v>0</v>
      </c>
      <c r="L36" s="14">
        <f>+FEBRERO!X21</f>
        <v>4200000000</v>
      </c>
      <c r="M36" s="14">
        <f>+FEBRERO!Y21</f>
        <v>0</v>
      </c>
      <c r="N36" s="14">
        <f>+FEBRERO!Z21</f>
        <v>0</v>
      </c>
      <c r="O36" s="14">
        <f>+FEBRERO!AA21</f>
        <v>0</v>
      </c>
      <c r="P36" s="15">
        <f t="shared" si="21"/>
        <v>1</v>
      </c>
      <c r="Q36" s="15">
        <f t="shared" si="22"/>
        <v>0</v>
      </c>
      <c r="R36" s="15">
        <f t="shared" si="23"/>
        <v>0</v>
      </c>
    </row>
    <row r="37" spans="1:18" ht="21" x14ac:dyDescent="0.35">
      <c r="A37" s="11" t="s">
        <v>23</v>
      </c>
      <c r="B37" s="12" t="s">
        <v>24</v>
      </c>
      <c r="C37" s="13" t="s">
        <v>72</v>
      </c>
      <c r="D37" s="12" t="s">
        <v>73</v>
      </c>
      <c r="E37" s="14">
        <v>4200000000</v>
      </c>
      <c r="F37" s="14">
        <v>0</v>
      </c>
      <c r="G37" s="14">
        <v>0</v>
      </c>
      <c r="H37" s="14">
        <v>4200000000</v>
      </c>
      <c r="I37" s="14">
        <v>0</v>
      </c>
      <c r="J37" s="14">
        <v>4200000000</v>
      </c>
      <c r="K37" s="14">
        <f t="shared" si="26"/>
        <v>0</v>
      </c>
      <c r="L37" s="14">
        <f>+FEBRERO!X22</f>
        <v>0</v>
      </c>
      <c r="M37" s="14">
        <f>+FEBRERO!Y22</f>
        <v>0</v>
      </c>
      <c r="N37" s="14">
        <f>+FEBRERO!Z22</f>
        <v>0</v>
      </c>
      <c r="O37" s="14">
        <f>+FEBRERO!AA22</f>
        <v>0</v>
      </c>
      <c r="P37" s="15">
        <f t="shared" si="21"/>
        <v>0</v>
      </c>
      <c r="Q37" s="15">
        <f t="shared" si="22"/>
        <v>0</v>
      </c>
      <c r="R37" s="15">
        <f t="shared" si="23"/>
        <v>0</v>
      </c>
    </row>
    <row r="38" spans="1:18" ht="42" x14ac:dyDescent="0.35">
      <c r="A38" s="11" t="s">
        <v>23</v>
      </c>
      <c r="B38" s="12" t="s">
        <v>24</v>
      </c>
      <c r="C38" s="13" t="s">
        <v>74</v>
      </c>
      <c r="D38" s="12" t="s">
        <v>67</v>
      </c>
      <c r="E38" s="14">
        <v>23000000000</v>
      </c>
      <c r="F38" s="14">
        <v>0</v>
      </c>
      <c r="G38" s="14">
        <v>0</v>
      </c>
      <c r="H38" s="14">
        <v>23000000000</v>
      </c>
      <c r="I38" s="14">
        <v>0</v>
      </c>
      <c r="J38" s="14">
        <v>4484991630</v>
      </c>
      <c r="K38" s="14">
        <f>+H38-J38</f>
        <v>18515008370</v>
      </c>
      <c r="L38" s="14">
        <f>+FEBRERO!X23</f>
        <v>3932328456</v>
      </c>
      <c r="M38" s="14">
        <f>+FEBRERO!Y23</f>
        <v>115563649</v>
      </c>
      <c r="N38" s="14">
        <f>+FEBRERO!Z23</f>
        <v>115563649</v>
      </c>
      <c r="O38" s="14">
        <f>+FEBRERO!AA23</f>
        <v>115563649</v>
      </c>
      <c r="P38" s="15">
        <f t="shared" si="21"/>
        <v>0.1709708024347826</v>
      </c>
      <c r="Q38" s="15">
        <f t="shared" si="22"/>
        <v>5.0245064782608699E-3</v>
      </c>
      <c r="R38" s="15">
        <f t="shared" si="23"/>
        <v>5.0245064782608699E-3</v>
      </c>
    </row>
    <row r="39" spans="1:18" ht="42" x14ac:dyDescent="0.35">
      <c r="A39" s="11" t="s">
        <v>23</v>
      </c>
      <c r="B39" s="12" t="s">
        <v>24</v>
      </c>
      <c r="C39" s="13" t="s">
        <v>75</v>
      </c>
      <c r="D39" s="12" t="s">
        <v>63</v>
      </c>
      <c r="E39" s="14">
        <v>48000000000</v>
      </c>
      <c r="F39" s="14">
        <v>0</v>
      </c>
      <c r="G39" s="14">
        <v>0</v>
      </c>
      <c r="H39" s="14">
        <v>48000000000</v>
      </c>
      <c r="I39" s="14">
        <v>0</v>
      </c>
      <c r="J39" s="14">
        <v>48000000000</v>
      </c>
      <c r="K39" s="14">
        <f t="shared" ref="K39:K46" si="27">+H39-J39</f>
        <v>0</v>
      </c>
      <c r="L39" s="14">
        <f>+FEBRERO!X24</f>
        <v>0</v>
      </c>
      <c r="M39" s="14">
        <f>+FEBRERO!Y24</f>
        <v>0</v>
      </c>
      <c r="N39" s="14">
        <f>+FEBRERO!Z24</f>
        <v>0</v>
      </c>
      <c r="O39" s="14">
        <f>+FEBRERO!AA24</f>
        <v>0</v>
      </c>
      <c r="P39" s="15">
        <f t="shared" si="21"/>
        <v>0</v>
      </c>
      <c r="Q39" s="15">
        <f t="shared" si="22"/>
        <v>0</v>
      </c>
      <c r="R39" s="15">
        <f t="shared" si="23"/>
        <v>0</v>
      </c>
    </row>
    <row r="40" spans="1:18" ht="42" x14ac:dyDescent="0.35">
      <c r="A40" s="11" t="s">
        <v>23</v>
      </c>
      <c r="B40" s="12" t="s">
        <v>24</v>
      </c>
      <c r="C40" s="13" t="s">
        <v>76</v>
      </c>
      <c r="D40" s="12" t="s">
        <v>65</v>
      </c>
      <c r="E40" s="14">
        <v>4726973377</v>
      </c>
      <c r="F40" s="14">
        <v>0</v>
      </c>
      <c r="G40" s="14">
        <v>0</v>
      </c>
      <c r="H40" s="14">
        <v>4726973377</v>
      </c>
      <c r="I40" s="14">
        <v>0</v>
      </c>
      <c r="J40" s="14">
        <v>4726973377</v>
      </c>
      <c r="K40" s="14">
        <f t="shared" si="27"/>
        <v>0</v>
      </c>
      <c r="L40" s="14">
        <f>+FEBRERO!X25</f>
        <v>0</v>
      </c>
      <c r="M40" s="14">
        <f>+FEBRERO!Y25</f>
        <v>0</v>
      </c>
      <c r="N40" s="14">
        <f>+FEBRERO!Z25</f>
        <v>0</v>
      </c>
      <c r="O40" s="14">
        <f>+FEBRERO!AA25</f>
        <v>0</v>
      </c>
      <c r="P40" s="15">
        <f t="shared" si="21"/>
        <v>0</v>
      </c>
      <c r="Q40" s="15">
        <f t="shared" si="22"/>
        <v>0</v>
      </c>
      <c r="R40" s="15">
        <f t="shared" si="23"/>
        <v>0</v>
      </c>
    </row>
    <row r="41" spans="1:18" ht="31.5" x14ac:dyDescent="0.35">
      <c r="A41" s="11" t="s">
        <v>23</v>
      </c>
      <c r="B41" s="12" t="s">
        <v>24</v>
      </c>
      <c r="C41" s="13" t="s">
        <v>77</v>
      </c>
      <c r="D41" s="12" t="s">
        <v>78</v>
      </c>
      <c r="E41" s="14">
        <v>70000000000</v>
      </c>
      <c r="F41" s="14">
        <v>0</v>
      </c>
      <c r="G41" s="14">
        <v>0</v>
      </c>
      <c r="H41" s="14">
        <v>70000000000</v>
      </c>
      <c r="I41" s="14">
        <v>0</v>
      </c>
      <c r="J41" s="14">
        <v>0</v>
      </c>
      <c r="K41" s="14">
        <f t="shared" si="27"/>
        <v>70000000000</v>
      </c>
      <c r="L41" s="14">
        <f>+FEBRERO!X26</f>
        <v>0</v>
      </c>
      <c r="M41" s="14">
        <f>+FEBRERO!Y26</f>
        <v>0</v>
      </c>
      <c r="N41" s="14">
        <f>+FEBRERO!Z26</f>
        <v>0</v>
      </c>
      <c r="O41" s="14">
        <f>+FEBRERO!AA26</f>
        <v>0</v>
      </c>
      <c r="P41" s="15">
        <f t="shared" si="21"/>
        <v>0</v>
      </c>
      <c r="Q41" s="15">
        <f t="shared" si="22"/>
        <v>0</v>
      </c>
      <c r="R41" s="15">
        <f t="shared" si="23"/>
        <v>0</v>
      </c>
    </row>
    <row r="42" spans="1:18" ht="42" x14ac:dyDescent="0.35">
      <c r="A42" s="11" t="s">
        <v>23</v>
      </c>
      <c r="B42" s="12" t="s">
        <v>24</v>
      </c>
      <c r="C42" s="13" t="s">
        <v>79</v>
      </c>
      <c r="D42" s="12" t="s">
        <v>67</v>
      </c>
      <c r="E42" s="14">
        <v>4726973378</v>
      </c>
      <c r="F42" s="14">
        <v>0</v>
      </c>
      <c r="G42" s="14">
        <v>0</v>
      </c>
      <c r="H42" s="14">
        <v>4726973378</v>
      </c>
      <c r="I42" s="14">
        <v>0</v>
      </c>
      <c r="J42" s="14">
        <v>4726973378</v>
      </c>
      <c r="K42" s="14">
        <f t="shared" si="27"/>
        <v>0</v>
      </c>
      <c r="L42" s="14">
        <f>+FEBRERO!X27</f>
        <v>0</v>
      </c>
      <c r="M42" s="14">
        <f>+FEBRERO!Y27</f>
        <v>0</v>
      </c>
      <c r="N42" s="14">
        <f>+FEBRERO!Z27</f>
        <v>0</v>
      </c>
      <c r="O42" s="14">
        <f>+FEBRERO!AA27</f>
        <v>0</v>
      </c>
      <c r="P42" s="15">
        <f t="shared" si="21"/>
        <v>0</v>
      </c>
      <c r="Q42" s="15">
        <f t="shared" si="22"/>
        <v>0</v>
      </c>
      <c r="R42" s="15">
        <f t="shared" si="23"/>
        <v>0</v>
      </c>
    </row>
    <row r="43" spans="1:18" ht="31.5" x14ac:dyDescent="0.35">
      <c r="A43" s="11" t="s">
        <v>23</v>
      </c>
      <c r="B43" s="12" t="s">
        <v>24</v>
      </c>
      <c r="C43" s="13" t="s">
        <v>80</v>
      </c>
      <c r="D43" s="12" t="s">
        <v>69</v>
      </c>
      <c r="E43" s="14">
        <v>4726973378</v>
      </c>
      <c r="F43" s="14">
        <v>0</v>
      </c>
      <c r="G43" s="14">
        <v>0</v>
      </c>
      <c r="H43" s="14">
        <v>4726973378</v>
      </c>
      <c r="I43" s="14">
        <v>0</v>
      </c>
      <c r="J43" s="14">
        <v>4726973378</v>
      </c>
      <c r="K43" s="14">
        <f t="shared" si="27"/>
        <v>0</v>
      </c>
      <c r="L43" s="14">
        <f>+FEBRERO!X28</f>
        <v>0</v>
      </c>
      <c r="M43" s="14">
        <f>+FEBRERO!Y28</f>
        <v>0</v>
      </c>
      <c r="N43" s="14">
        <f>+FEBRERO!Z28</f>
        <v>0</v>
      </c>
      <c r="O43" s="14">
        <f>+FEBRERO!AA28</f>
        <v>0</v>
      </c>
      <c r="P43" s="15">
        <f t="shared" si="21"/>
        <v>0</v>
      </c>
      <c r="Q43" s="15">
        <f t="shared" si="22"/>
        <v>0</v>
      </c>
      <c r="R43" s="15">
        <f t="shared" si="23"/>
        <v>0</v>
      </c>
    </row>
    <row r="44" spans="1:18" ht="31.5" x14ac:dyDescent="0.35">
      <c r="A44" s="11" t="s">
        <v>23</v>
      </c>
      <c r="B44" s="12" t="s">
        <v>24</v>
      </c>
      <c r="C44" s="13" t="s">
        <v>81</v>
      </c>
      <c r="D44" s="12" t="s">
        <v>82</v>
      </c>
      <c r="E44" s="14">
        <v>4726973378</v>
      </c>
      <c r="F44" s="14">
        <v>0</v>
      </c>
      <c r="G44" s="14">
        <v>0</v>
      </c>
      <c r="H44" s="14">
        <v>4726973378</v>
      </c>
      <c r="I44" s="14">
        <v>0</v>
      </c>
      <c r="J44" s="14">
        <v>4726973378</v>
      </c>
      <c r="K44" s="14">
        <f t="shared" si="27"/>
        <v>0</v>
      </c>
      <c r="L44" s="14">
        <f>+FEBRERO!X29</f>
        <v>0</v>
      </c>
      <c r="M44" s="14">
        <f>+FEBRERO!Y29</f>
        <v>0</v>
      </c>
      <c r="N44" s="14">
        <f>+FEBRERO!Z29</f>
        <v>0</v>
      </c>
      <c r="O44" s="14">
        <f>+FEBRERO!AA29</f>
        <v>0</v>
      </c>
      <c r="P44" s="15">
        <f t="shared" si="21"/>
        <v>0</v>
      </c>
      <c r="Q44" s="15">
        <f t="shared" si="22"/>
        <v>0</v>
      </c>
      <c r="R44" s="15">
        <f t="shared" si="23"/>
        <v>0</v>
      </c>
    </row>
    <row r="45" spans="1:18" ht="21" x14ac:dyDescent="0.35">
      <c r="A45" s="11" t="s">
        <v>23</v>
      </c>
      <c r="B45" s="12" t="s">
        <v>24</v>
      </c>
      <c r="C45" s="13" t="s">
        <v>83</v>
      </c>
      <c r="D45" s="12" t="s">
        <v>84</v>
      </c>
      <c r="E45" s="14">
        <v>4726973378</v>
      </c>
      <c r="F45" s="14">
        <v>0</v>
      </c>
      <c r="G45" s="14">
        <v>0</v>
      </c>
      <c r="H45" s="14">
        <v>4726973378</v>
      </c>
      <c r="I45" s="14">
        <v>0</v>
      </c>
      <c r="J45" s="14">
        <v>4726973378</v>
      </c>
      <c r="K45" s="14">
        <f t="shared" si="27"/>
        <v>0</v>
      </c>
      <c r="L45" s="14">
        <f>+FEBRERO!X30</f>
        <v>0</v>
      </c>
      <c r="M45" s="14">
        <f>+FEBRERO!Y30</f>
        <v>0</v>
      </c>
      <c r="N45" s="14">
        <f>+FEBRERO!Z30</f>
        <v>0</v>
      </c>
      <c r="O45" s="14">
        <f>+FEBRERO!AA30</f>
        <v>0</v>
      </c>
      <c r="P45" s="15">
        <f t="shared" si="21"/>
        <v>0</v>
      </c>
      <c r="Q45" s="15">
        <f t="shared" si="22"/>
        <v>0</v>
      </c>
      <c r="R45" s="15">
        <f t="shared" si="23"/>
        <v>0</v>
      </c>
    </row>
    <row r="46" spans="1:18" ht="21" x14ac:dyDescent="0.35">
      <c r="A46" s="11" t="s">
        <v>23</v>
      </c>
      <c r="B46" s="12" t="s">
        <v>24</v>
      </c>
      <c r="C46" s="13" t="s">
        <v>85</v>
      </c>
      <c r="D46" s="12" t="s">
        <v>86</v>
      </c>
      <c r="E46" s="14">
        <v>32450000000</v>
      </c>
      <c r="F46" s="14">
        <v>0</v>
      </c>
      <c r="G46" s="14">
        <v>0</v>
      </c>
      <c r="H46" s="14">
        <v>32450000000</v>
      </c>
      <c r="I46" s="14">
        <v>0</v>
      </c>
      <c r="J46" s="14">
        <v>11894745611.33</v>
      </c>
      <c r="K46" s="14">
        <f t="shared" si="27"/>
        <v>20555254388.669998</v>
      </c>
      <c r="L46" s="14">
        <f>+FEBRERO!X31</f>
        <v>8467195567.3299999</v>
      </c>
      <c r="M46" s="14">
        <f>+FEBRERO!Y31</f>
        <v>499204132</v>
      </c>
      <c r="N46" s="14">
        <f>+FEBRERO!Z31</f>
        <v>491287465</v>
      </c>
      <c r="O46" s="14">
        <f>+FEBRERO!AA31</f>
        <v>491287465</v>
      </c>
      <c r="P46" s="15">
        <f t="shared" si="21"/>
        <v>0.26093052595778121</v>
      </c>
      <c r="Q46" s="15">
        <f t="shared" si="22"/>
        <v>1.5383794514637904E-2</v>
      </c>
      <c r="R46" s="15">
        <f t="shared" si="23"/>
        <v>1.5139829429892141E-2</v>
      </c>
    </row>
    <row r="47" spans="1:18" s="24" customFormat="1" x14ac:dyDescent="0.35">
      <c r="A47" s="18"/>
      <c r="B47" s="19"/>
      <c r="C47" s="20"/>
      <c r="D47" s="21" t="s">
        <v>87</v>
      </c>
      <c r="E47" s="22">
        <f>SUM(E32:E46)</f>
        <v>367474229073</v>
      </c>
      <c r="F47" s="22">
        <f t="shared" ref="F47:O47" si="28">SUM(F32:F46)</f>
        <v>0</v>
      </c>
      <c r="G47" s="22">
        <f t="shared" si="28"/>
        <v>0</v>
      </c>
      <c r="H47" s="22">
        <f t="shared" si="28"/>
        <v>367474229073</v>
      </c>
      <c r="I47" s="22">
        <f t="shared" si="28"/>
        <v>0</v>
      </c>
      <c r="J47" s="22">
        <f t="shared" si="28"/>
        <v>258403966314.32999</v>
      </c>
      <c r="K47" s="22">
        <f t="shared" si="28"/>
        <v>109070262758.67</v>
      </c>
      <c r="L47" s="22">
        <f t="shared" si="28"/>
        <v>172228889187.32999</v>
      </c>
      <c r="M47" s="22">
        <f t="shared" si="28"/>
        <v>614767781</v>
      </c>
      <c r="N47" s="22">
        <f t="shared" si="28"/>
        <v>606851114</v>
      </c>
      <c r="O47" s="22">
        <f t="shared" si="28"/>
        <v>606851114</v>
      </c>
      <c r="P47" s="23">
        <f>L47/H47</f>
        <v>0.46868290498030035</v>
      </c>
      <c r="Q47" s="23">
        <f>M47/H47</f>
        <v>1.672954815228347E-3</v>
      </c>
      <c r="R47" s="23">
        <f>O47/H47</f>
        <v>1.6514113534732988E-3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7329-EF2B-4528-BD4A-1E8C06DB446B}">
  <dimension ref="B3:M6"/>
  <sheetViews>
    <sheetView workbookViewId="0">
      <selection activeCell="J7" sqref="J7"/>
    </sheetView>
  </sheetViews>
  <sheetFormatPr baseColWidth="10" defaultRowHeight="14.5" x14ac:dyDescent="0.35"/>
  <cols>
    <col min="3" max="6" width="14.1796875" bestFit="1" customWidth="1"/>
    <col min="8" max="8" width="13.08984375" bestFit="1" customWidth="1"/>
    <col min="10" max="10" width="12.36328125" bestFit="1" customWidth="1"/>
    <col min="12" max="12" width="12.36328125" bestFit="1" customWidth="1"/>
  </cols>
  <sheetData>
    <row r="3" spans="2:13" x14ac:dyDescent="0.35">
      <c r="B3" s="58" t="s">
        <v>142</v>
      </c>
      <c r="C3" s="57" t="s">
        <v>143</v>
      </c>
      <c r="D3" s="57" t="s">
        <v>144</v>
      </c>
      <c r="E3" s="57" t="s">
        <v>14</v>
      </c>
      <c r="F3" s="57" t="s">
        <v>145</v>
      </c>
      <c r="G3" s="57"/>
      <c r="H3" s="57" t="s">
        <v>146</v>
      </c>
      <c r="I3" s="57"/>
      <c r="J3" s="57" t="s">
        <v>147</v>
      </c>
      <c r="K3" s="57"/>
      <c r="L3" s="57" t="s">
        <v>148</v>
      </c>
      <c r="M3" s="57"/>
    </row>
    <row r="4" spans="2:13" x14ac:dyDescent="0.35">
      <c r="B4" s="58"/>
      <c r="C4" s="57"/>
      <c r="D4" s="57"/>
      <c r="E4" s="57"/>
      <c r="F4" s="41" t="s">
        <v>149</v>
      </c>
      <c r="G4" s="41" t="s">
        <v>150</v>
      </c>
      <c r="H4" s="41" t="s">
        <v>149</v>
      </c>
      <c r="I4" s="41" t="s">
        <v>151</v>
      </c>
      <c r="J4" s="41" t="s">
        <v>149</v>
      </c>
      <c r="K4" s="41" t="s">
        <v>151</v>
      </c>
      <c r="L4" s="41" t="s">
        <v>149</v>
      </c>
      <c r="M4" s="41" t="s">
        <v>151</v>
      </c>
    </row>
    <row r="5" spans="2:13" x14ac:dyDescent="0.35">
      <c r="B5" s="42" t="s">
        <v>152</v>
      </c>
      <c r="C5" s="43">
        <f>+FEBRERO!Q32</f>
        <v>397875451073</v>
      </c>
      <c r="D5" s="43">
        <f>+FEBRERO!T32</f>
        <v>397875451073</v>
      </c>
      <c r="E5" s="43">
        <f>+FEBRERO!V32</f>
        <v>283381306153.95001</v>
      </c>
      <c r="F5" s="43">
        <f>+FEBRERO!X32</f>
        <v>177252360513.51001</v>
      </c>
      <c r="G5" s="44">
        <v>0.4471270511557206</v>
      </c>
      <c r="H5" s="45">
        <f>+D5-F5</f>
        <v>220623090559.48999</v>
      </c>
      <c r="I5" s="44">
        <v>0.5528729488442794</v>
      </c>
      <c r="J5" s="43">
        <f>+FEBRERO!Y32</f>
        <v>3070697270.8400002</v>
      </c>
      <c r="K5" s="44">
        <v>7.7459719674534905E-3</v>
      </c>
      <c r="L5" s="43">
        <f>+FEBRERO!AA32</f>
        <v>3062780603.8400002</v>
      </c>
      <c r="M5" s="46">
        <v>7.7260018189012399E-3</v>
      </c>
    </row>
    <row r="6" spans="2:13" x14ac:dyDescent="0.35">
      <c r="B6" s="47" t="s">
        <v>153</v>
      </c>
      <c r="C6" s="48">
        <v>396425.04307299998</v>
      </c>
      <c r="D6" s="48">
        <v>396425.04307299998</v>
      </c>
      <c r="E6" s="48">
        <v>283381.30615394999</v>
      </c>
      <c r="F6" s="48">
        <v>177252.36051351001</v>
      </c>
      <c r="G6" s="49">
        <v>0.4471270511557206</v>
      </c>
      <c r="H6" s="48">
        <v>219172.68255948997</v>
      </c>
      <c r="I6" s="49">
        <v>0.5528729488442794</v>
      </c>
      <c r="J6" s="48">
        <v>3070.6972708400003</v>
      </c>
      <c r="K6" s="49">
        <v>7.7459719674534905E-3</v>
      </c>
      <c r="L6" s="48">
        <v>3062.7806038400004</v>
      </c>
      <c r="M6" s="49">
        <v>7.7260018189012399E-3</v>
      </c>
    </row>
  </sheetData>
  <mergeCells count="8">
    <mergeCell ref="J3:K3"/>
    <mergeCell ref="L3:M3"/>
    <mergeCell ref="B3:B4"/>
    <mergeCell ref="C3:C4"/>
    <mergeCell ref="D3:D4"/>
    <mergeCell ref="E3:E4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</vt:lpstr>
      <vt:lpstr>FEBRERO 2024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Yuriana Beatriz Sánchez Pinto</dc:creator>
  <cp:lastModifiedBy>Daniel Alberto Jaramillo Leon</cp:lastModifiedBy>
  <dcterms:created xsi:type="dcterms:W3CDTF">2024-02-05T19:54:42Z</dcterms:created>
  <dcterms:modified xsi:type="dcterms:W3CDTF">2024-03-08T21:08:21Z</dcterms:modified>
</cp:coreProperties>
</file>