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4\EJECUCIONES PÁG WEB\1. Enero 2024\"/>
    </mc:Choice>
  </mc:AlternateContent>
  <xr:revisionPtr revIDLastSave="0" documentId="13_ncr:1_{E0DD4F3C-82B3-44CD-9803-BACEB28A89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O47" i="1" l="1"/>
  <c r="N47" i="1"/>
  <c r="M47" i="1"/>
  <c r="L47" i="1"/>
  <c r="K47" i="1"/>
  <c r="K12" i="1" s="1"/>
  <c r="J47" i="1"/>
  <c r="I47" i="1"/>
  <c r="I12" i="1" s="1"/>
  <c r="H47" i="1"/>
  <c r="H12" i="1" s="1"/>
  <c r="G47" i="1"/>
  <c r="G12" i="1" s="1"/>
  <c r="F47" i="1"/>
  <c r="F12" i="1" s="1"/>
  <c r="E47" i="1"/>
  <c r="E12" i="1" s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O30" i="1"/>
  <c r="N30" i="1"/>
  <c r="M30" i="1"/>
  <c r="L30" i="1"/>
  <c r="K30" i="1"/>
  <c r="J30" i="1"/>
  <c r="I30" i="1"/>
  <c r="H30" i="1"/>
  <c r="G30" i="1"/>
  <c r="F30" i="1"/>
  <c r="E30" i="1"/>
  <c r="R29" i="1"/>
  <c r="Q29" i="1"/>
  <c r="P29" i="1"/>
  <c r="R28" i="1"/>
  <c r="Q28" i="1"/>
  <c r="P28" i="1"/>
  <c r="R27" i="1"/>
  <c r="Q27" i="1"/>
  <c r="P27" i="1"/>
  <c r="O26" i="1"/>
  <c r="N26" i="1"/>
  <c r="M26" i="1"/>
  <c r="L26" i="1"/>
  <c r="K26" i="1"/>
  <c r="J26" i="1"/>
  <c r="I26" i="1"/>
  <c r="H26" i="1"/>
  <c r="G26" i="1"/>
  <c r="F26" i="1"/>
  <c r="E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O20" i="1"/>
  <c r="R20" i="1" s="1"/>
  <c r="N20" i="1"/>
  <c r="M20" i="1"/>
  <c r="Q20" i="1" s="1"/>
  <c r="L20" i="1"/>
  <c r="K20" i="1"/>
  <c r="J20" i="1"/>
  <c r="I20" i="1"/>
  <c r="H20" i="1"/>
  <c r="G20" i="1"/>
  <c r="F20" i="1"/>
  <c r="E20" i="1"/>
  <c r="R19" i="1"/>
  <c r="Q19" i="1"/>
  <c r="P19" i="1"/>
  <c r="O18" i="1"/>
  <c r="N18" i="1"/>
  <c r="N10" i="1" s="1"/>
  <c r="M18" i="1"/>
  <c r="L18" i="1"/>
  <c r="K18" i="1"/>
  <c r="J18" i="1"/>
  <c r="J10" i="1" s="1"/>
  <c r="I18" i="1"/>
  <c r="I31" i="1" s="1"/>
  <c r="H18" i="1"/>
  <c r="H31" i="1" s="1"/>
  <c r="G18" i="1"/>
  <c r="F18" i="1"/>
  <c r="F31" i="1" s="1"/>
  <c r="E18" i="1"/>
  <c r="R17" i="1"/>
  <c r="Q17" i="1"/>
  <c r="P17" i="1"/>
  <c r="R16" i="1"/>
  <c r="Q16" i="1"/>
  <c r="P16" i="1"/>
  <c r="R15" i="1"/>
  <c r="Q15" i="1"/>
  <c r="P15" i="1"/>
  <c r="N12" i="1"/>
  <c r="M12" i="1"/>
  <c r="L12" i="1"/>
  <c r="J12" i="1"/>
  <c r="J9" i="1" l="1"/>
  <c r="N9" i="1"/>
  <c r="L10" i="1"/>
  <c r="F10" i="1"/>
  <c r="F9" i="1" s="1"/>
  <c r="G10" i="1"/>
  <c r="R30" i="1"/>
  <c r="P18" i="1"/>
  <c r="P12" i="1"/>
  <c r="K31" i="1"/>
  <c r="M31" i="1"/>
  <c r="J31" i="1"/>
  <c r="N31" i="1"/>
  <c r="O31" i="1"/>
  <c r="R31" i="1" s="1"/>
  <c r="G9" i="1"/>
  <c r="K10" i="1"/>
  <c r="K9" i="1" s="1"/>
  <c r="P47" i="1"/>
  <c r="P26" i="1"/>
  <c r="Q47" i="1"/>
  <c r="E31" i="1"/>
  <c r="Q26" i="1"/>
  <c r="H10" i="1"/>
  <c r="H9" i="1" s="1"/>
  <c r="R47" i="1"/>
  <c r="G31" i="1"/>
  <c r="R26" i="1"/>
  <c r="P30" i="1"/>
  <c r="Q30" i="1"/>
  <c r="Q12" i="1"/>
  <c r="Q31" i="1"/>
  <c r="L9" i="1"/>
  <c r="P20" i="1"/>
  <c r="O10" i="1"/>
  <c r="R18" i="1"/>
  <c r="Q18" i="1"/>
  <c r="L31" i="1"/>
  <c r="P31" i="1" s="1"/>
  <c r="E10" i="1"/>
  <c r="E9" i="1" s="1"/>
  <c r="I10" i="1"/>
  <c r="I9" i="1" s="1"/>
  <c r="M10" i="1"/>
  <c r="O12" i="1"/>
  <c r="R12" i="1" s="1"/>
  <c r="P9" i="1" l="1"/>
  <c r="P10" i="1"/>
  <c r="Q10" i="1"/>
  <c r="Q9" i="1"/>
  <c r="O9" i="1"/>
  <c r="R9" i="1" s="1"/>
  <c r="R10" i="1"/>
</calcChain>
</file>

<file path=xl/sharedStrings.xml><?xml version="1.0" encoding="utf-8"?>
<sst xmlns="http://schemas.openxmlformats.org/spreadsheetml/2006/main" count="172" uniqueCount="89">
  <si>
    <t xml:space="preserve">MINISTERIO DE CIENCIA, TECNOLOGIA E INNOVACIÓN </t>
  </si>
  <si>
    <t xml:space="preserve">EJECUCION ACUMULADA PRESUPUESTO DE GASTOS ENERO </t>
  </si>
  <si>
    <t>VIGENCIA 2024</t>
  </si>
  <si>
    <t>CIFRAS EN PESOS</t>
  </si>
  <si>
    <t/>
  </si>
  <si>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</si>
  <si>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</si>
  <si>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</si>
  <si>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</si>
  <si>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</si>
  <si>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</si>
  <si>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</si>
  <si>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</si>
  <si>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</si>
  <si>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</si>
  <si>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</si>
  <si>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</si>
  <si>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</si>
  <si>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</si>
  <si>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</si>
  <si>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
COMP</t>
  </si>
  <si>
    <t>%
OBLI</t>
  </si>
  <si>
    <t>%
PAGOS</t>
  </si>
  <si>
    <t>39-01-01</t>
  </si>
  <si>
    <t>MINISTERIO DE CIENCIA, TECNOLOGIA E INNOVACION - GESTION GENERAL</t>
  </si>
  <si>
    <t>A+B+C</t>
  </si>
  <si>
    <t>TOTAL PRESUPUESTO</t>
  </si>
  <si>
    <t>A</t>
  </si>
  <si>
    <t>GASTOS DE FUNCIONAMIENTO</t>
  </si>
  <si>
    <t>B</t>
  </si>
  <si>
    <t xml:space="preserve">SERVICIO DE LA DEUDA </t>
  </si>
  <si>
    <t>C</t>
  </si>
  <si>
    <t>GASTOS DE INVERSIÓN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</si>
  <si>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</si>
  <si>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</si>
  <si>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</si>
  <si>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</si>
  <si>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</si>
  <si>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</si>
  <si>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</si>
  <si>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A-02</t>
  </si>
  <si>
    <t>ADQUISICIÓN DE BIENES  Y SERVICIOS</t>
  </si>
  <si>
    <t>TOTAL ADQ BIENES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</si>
  <si>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</si>
  <si>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</si>
  <si>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</si>
  <si>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</si>
  <si>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</si>
  <si>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</si>
  <si>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</si>
  <si>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</si>
  <si>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</si>
  <si>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</si>
  <si>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TOTAL TRANSFERENCIAS CORRIENTES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</si>
  <si>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</si>
  <si>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</si>
  <si>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</si>
  <si>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</si>
  <si>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</si>
  <si>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</si>
  <si>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TOTAL GASTOS POR TRIBUTOS, MULTAS, SANCIONES E INTERESES DE MORA</t>
  </si>
  <si>
    <t>TOTAL GASTOS DE FUNCIONAMIENTO</t>
  </si>
  <si>
    <t>C-3902-1000-6-40402D</t>
  </si>
  <si>
    <t>4. TRANSFORMACIÓN PRODUCTIVA, INTERNACIONALIZACIÓN Y ACCIÓN CLÍMATICA / D. DESARROLLO CIENTÍFICO Y FORTALECIMIENTO DEL TALENTO EN TECNOLOGÍAS CONVERGENTES</t>
  </si>
  <si>
    <t>C-3903-1000-7-10101B</t>
  </si>
  <si>
    <t>1. ORDENAMIENTO DEL TERRITORIO ALREDEDOR DEL AGUA Y JUSTICIA AMBIENTAL / B. DEMOCRATIZACIÓN DEL CONOCIMIENTO, LA INFORMACIÓN AMBIENTAL Y DE RIESGO DE DESASTRES</t>
  </si>
  <si>
    <t>C-3903-1000-7-30101C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</si>
  <si>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</si>
  <si>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</si>
  <si>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4. TRANSFORMACIÓN PRODUCTIVA, INTERNACIONALIZACIÓN Y ACCIÓN CLÍMATICA / C. CIERRE DE BRECHAS ENERGÉTICAS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</si>
  <si>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</si>
  <si>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</si>
  <si>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</si>
  <si>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5. CONVERGENCIA REGIONAL / B. INSERCIÓN DE LAS REGIONES EN CADENAS GLOBALES DE VALOR</t>
  </si>
  <si>
    <t>C-3905-1000-1-30101C</t>
  </si>
  <si>
    <t>C-3906-1000-1-40402D</t>
  </si>
  <si>
    <t>C-3906-1000-2-10101B</t>
  </si>
  <si>
    <t>C-3906-1000-2-20201F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</si>
  <si>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</si>
  <si>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</si>
  <si>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</si>
  <si>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</si>
  <si>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4. TRANSFORMACIÓN PRODUCTIVA, INTERNACIONALIZACIÓN Y ACCIÓN CLÍMATICA / C. MARCO REGULATORIO PARA INVESTIGAR E INNOVAR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</si>
  <si>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</si>
  <si>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</si>
  <si>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</si>
  <si>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</si>
  <si>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TOTAL GASTOS DE INVERSIÓN</t>
  </si>
  <si>
    <t>SECCIÓN: 390101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</si>
</sst>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theme="0"/>
      <name val="Times New Roman"/>
      <family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10" fontId="7" fillId="0" borderId="2" xfId="2" applyNumberFormat="1" applyFont="1" applyBorder="1" applyAlignment="1">
      <alignment horizontal="center" vertical="center" readingOrder="1"/>
    </xf>
    <xf numFmtId="0" fontId="8" fillId="0" borderId="0" xfId="0" applyFont="1"/>
    <xf numFmtId="0" fontId="9" fillId="2" borderId="2" xfId="0" applyFont="1" applyFill="1" applyBorder="1" applyAlignment="1">
      <alignment horizontal="left" vertical="center" readingOrder="1"/>
    </xf>
    <xf numFmtId="0" fontId="10" fillId="2" borderId="2" xfId="0" applyFont="1" applyFill="1" applyBorder="1" applyAlignment="1">
      <alignment horizontal="left" vertical="center" wrapText="1" readingOrder="1"/>
    </xf>
    <xf numFmtId="10" fontId="11" fillId="3" borderId="2" xfId="2" applyNumberFormat="1" applyFont="1" applyFill="1" applyBorder="1" applyAlignment="1">
      <alignment horizontal="center" vertical="center" readingOrder="1"/>
    </xf>
    <xf numFmtId="0" fontId="8" fillId="4" borderId="0" xfId="0" applyFont="1" applyFill="1"/>
    <xf numFmtId="0" fontId="12" fillId="0" borderId="2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2" xfId="0" applyFont="1" applyBorder="1" applyAlignment="1">
      <alignment vertical="center" readingOrder="1"/>
    </xf>
    <xf numFmtId="44" fontId="12" fillId="0" borderId="2" xfId="1" applyFont="1" applyBorder="1" applyAlignment="1">
      <alignment horizontal="right" vertical="center" readingOrder="1"/>
    </xf>
    <xf numFmtId="10" fontId="12" fillId="3" borderId="2" xfId="2" applyNumberFormat="1" applyFont="1" applyFill="1" applyBorder="1" applyAlignment="1">
      <alignment horizontal="right" vertical="center" readingOrder="1"/>
    </xf>
    <xf numFmtId="0" fontId="12" fillId="0" borderId="2" xfId="0" applyFont="1" applyBorder="1" applyAlignment="1">
      <alignment horizontal="left" vertical="center" readingOrder="1"/>
    </xf>
    <xf numFmtId="10" fontId="8" fillId="0" borderId="0" xfId="2" applyNumberFormat="1" applyFont="1" applyAlignment="1"/>
    <xf numFmtId="0" fontId="13" fillId="2" borderId="2" xfId="0" applyFont="1" applyFill="1" applyBorder="1" applyAlignment="1">
      <alignment horizontal="center" vertical="center" readingOrder="1"/>
    </xf>
    <xf numFmtId="0" fontId="13" fillId="2" borderId="2" xfId="0" applyFont="1" applyFill="1" applyBorder="1" applyAlignment="1">
      <alignment horizontal="left" vertical="center" wrapText="1" readingOrder="1"/>
    </xf>
    <xf numFmtId="0" fontId="13" fillId="2" borderId="2" xfId="0" applyFont="1" applyFill="1" applyBorder="1" applyAlignment="1">
      <alignment vertical="center" readingOrder="1"/>
    </xf>
    <xf numFmtId="0" fontId="13" fillId="2" borderId="2" xfId="0" applyFont="1" applyFill="1" applyBorder="1" applyAlignment="1">
      <alignment horizontal="left" vertical="center" readingOrder="1"/>
    </xf>
    <xf numFmtId="44" fontId="13" fillId="2" borderId="2" xfId="1" applyFont="1" applyFill="1" applyBorder="1" applyAlignment="1">
      <alignment horizontal="right" vertical="center" readingOrder="1"/>
    </xf>
    <xf numFmtId="10" fontId="13" fillId="2" borderId="2" xfId="2" applyNumberFormat="1" applyFont="1" applyFill="1" applyBorder="1" applyAlignment="1">
      <alignment horizontal="right" vertical="center" readingOrder="1"/>
    </xf>
    <xf numFmtId="0" fontId="14" fillId="4" borderId="0" xfId="0" applyFont="1" applyFill="1"/>
    <xf numFmtId="43" fontId="7" fillId="0" borderId="2" xfId="3" applyFont="1" applyBorder="1" applyAlignment="1">
      <alignment horizontal="center" vertical="center" wrapText="1" readingOrder="1"/>
    </xf>
    <xf numFmtId="43" fontId="7" fillId="0" borderId="2" xfId="3" applyFont="1" applyBorder="1" applyAlignment="1">
      <alignment horizontal="center" vertical="center" readingOrder="1"/>
    </xf>
    <xf numFmtId="43" fontId="9" fillId="2" borderId="2" xfId="3" applyFont="1" applyFill="1" applyBorder="1" applyAlignment="1">
      <alignment horizontal="center" vertical="center" readingOrder="1"/>
    </xf>
    <xf numFmtId="43" fontId="9" fillId="2" borderId="2" xfId="3" applyFont="1" applyFill="1" applyBorder="1" applyAlignment="1">
      <alignment horizontal="left" vertical="center" readingOrder="1"/>
    </xf>
    <xf numFmtId="43" fontId="9" fillId="2" borderId="2" xfId="3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readingOrder="1"/>
    </xf>
    <xf numFmtId="0" fontId="9" fillId="4" borderId="4" xfId="0" applyFont="1" applyFill="1" applyBorder="1" applyAlignment="1">
      <alignment horizontal="center" vertical="center" readingOrder="1"/>
    </xf>
    <xf numFmtId="0" fontId="9" fillId="4" borderId="5" xfId="0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412936</xdr:colOff>
      <xdr:row>0</xdr:row>
      <xdr:rowOff>193861</xdr:rowOff>
    </xdr:from>
    <xdr:to>
      <xdr:col>2</xdr:col>
      <xdr:colOff>141755</xdr:colOff>
      <xdr:row>4</xdr:row>
      <xdr:rowOff>140073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8FC78A-F97C-4EDC-975E-D1D06F000EF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93861"/>
          <a:ext cx="2478182" cy="689162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14</xdr:col>
      <xdr:colOff>676275</xdr:colOff>
      <xdr:row>1</xdr:row>
      <xdr:rowOff>38661</xdr:rowOff>
    </xdr:from>
    <xdr:to>
      <xdr:col>17</xdr:col>
      <xdr:colOff>219676</xdr:colOff>
      <xdr:row>5</xdr:row>
      <xdr:rowOff>82313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B00352-F0DF-4AD1-9AEB-76187A48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950" y="248211"/>
          <a:ext cx="1972275" cy="7389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showGridLines="0" tabSelected="1" topLeftCell="F1" zoomScale="85" zoomScaleNormal="85" workbookViewId="0">
      <selection activeCell="I10" sqref="I10"/>
    </sheetView>
  </sheetViews>
  <sheetFormatPr baseColWidth="10" defaultColWidth="11.42578125" defaultRowHeight="15" x14ac:dyDescent="0.25"/>
  <cols>
    <col min="1" max="1" width="7.42578125" style="6" bestFit="1" customWidth="1"/>
    <col min="2" max="2" width="34" style="6" customWidth="1"/>
    <col min="3" max="3" width="17.5703125" style="6" bestFit="1" customWidth="1"/>
    <col min="4" max="4" width="41.42578125" style="6" customWidth="1"/>
    <col min="5" max="5" width="23.5703125" style="6" bestFit="1" customWidth="1"/>
    <col min="6" max="6" width="18.85546875" style="6" bestFit="1" customWidth="1"/>
    <col min="7" max="7" width="16.5703125" style="6" bestFit="1" customWidth="1"/>
    <col min="8" max="8" width="23.5703125" style="6" bestFit="1" customWidth="1"/>
    <col min="9" max="9" width="19.42578125" style="6" bestFit="1" customWidth="1"/>
    <col min="10" max="10" width="23.5703125" style="6" bestFit="1" customWidth="1"/>
    <col min="11" max="11" width="23" style="6" bestFit="1" customWidth="1"/>
    <col min="12" max="12" width="23.42578125" style="6" bestFit="1" customWidth="1"/>
    <col min="13" max="15" width="19.42578125" style="6" bestFit="1" customWidth="1"/>
    <col min="16" max="16" width="9.140625" style="17" bestFit="1" customWidth="1"/>
    <col min="17" max="17" width="8" style="17" bestFit="1" customWidth="1"/>
    <col min="18" max="18" width="9.85546875" style="17" bestFit="1" customWidth="1"/>
    <col min="19" max="16384" width="11.42578125" style="6"/>
  </cols>
  <sheetData>
    <row r="1" spans="1:18" s="1" customFormat="1" ht="16.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" customFormat="1" ht="16.5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" customFormat="1" ht="12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2" customFormat="1" ht="12.75" customHeight="1" x14ac:dyDescent="0.2">
      <c r="A4" s="35" t="s">
        <v>88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s="2" customFormat="1" ht="12.75" customHeight="1" x14ac:dyDescent="0.2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s="2" customFormat="1" ht="12.75" x14ac:dyDescent="0.2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s="2" customFormat="1" ht="12.75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3" t="s">
        <v>5</v>
      </c>
      <c r="B8" s="3" t="s">
        <v>6</v>
      </c>
      <c r="C8" s="25" t="s">
        <v>7</v>
      </c>
      <c r="D8" s="26" t="s">
        <v>8</v>
      </c>
      <c r="E8" s="25" t="s">
        <v>9</v>
      </c>
      <c r="F8" s="25" t="s">
        <v>10</v>
      </c>
      <c r="G8" s="25" t="s">
        <v>11</v>
      </c>
      <c r="H8" s="25" t="s">
        <v>12</v>
      </c>
      <c r="I8" s="25" t="s">
        <v>13</v>
      </c>
      <c r="J8" s="25" t="s">
        <v>14</v>
      </c>
      <c r="K8" s="25" t="s">
        <v>15</v>
      </c>
      <c r="L8" s="25" t="s">
        <v>16</v>
      </c>
      <c r="M8" s="25" t="s">
        <v>17</v>
      </c>
      <c r="N8" s="25" t="s">
        <v>18</v>
      </c>
      <c r="O8" s="25" t="s">
        <v>19</v>
      </c>
      <c r="P8" s="26" t="s">
        <v>20</v>
      </c>
      <c r="Q8" s="26" t="s">
        <v>21</v>
      </c>
      <c r="R8" s="26" t="s">
        <v>22</v>
      </c>
    </row>
    <row r="9" spans="1:18" ht="36" x14ac:dyDescent="0.25">
      <c r="A9" s="7" t="s">
        <v>23</v>
      </c>
      <c r="B9" s="8" t="s">
        <v>24</v>
      </c>
      <c r="C9" s="27" t="s">
        <v>25</v>
      </c>
      <c r="D9" s="28" t="s">
        <v>26</v>
      </c>
      <c r="E9" s="29">
        <f>+E10+E11+E12</f>
        <v>397875451073</v>
      </c>
      <c r="F9" s="29">
        <f t="shared" ref="F9:O9" si="0">+F10+F11+F12</f>
        <v>0</v>
      </c>
      <c r="G9" s="29">
        <f t="shared" si="0"/>
        <v>0</v>
      </c>
      <c r="H9" s="29">
        <f t="shared" si="0"/>
        <v>397875451073</v>
      </c>
      <c r="I9" s="29">
        <f t="shared" si="0"/>
        <v>596507000</v>
      </c>
      <c r="J9" s="29">
        <f t="shared" si="0"/>
        <v>263541054324.89999</v>
      </c>
      <c r="K9" s="29">
        <f t="shared" si="0"/>
        <v>133737889748.10001</v>
      </c>
      <c r="L9" s="29">
        <f t="shared" si="0"/>
        <v>172553002308.53</v>
      </c>
      <c r="M9" s="29">
        <f t="shared" si="0"/>
        <v>952754926.29999995</v>
      </c>
      <c r="N9" s="29">
        <f t="shared" si="0"/>
        <v>952754926.29999995</v>
      </c>
      <c r="O9" s="29">
        <f t="shared" si="0"/>
        <v>952754926.29999995</v>
      </c>
      <c r="P9" s="9">
        <f>L9/H9</f>
        <v>0.43368597344516974</v>
      </c>
      <c r="Q9" s="9">
        <f>M9/H9</f>
        <v>2.3946059595549001E-3</v>
      </c>
      <c r="R9" s="9">
        <f>+O9/H9</f>
        <v>2.3946059595549001E-3</v>
      </c>
    </row>
    <row r="10" spans="1:18" ht="36" x14ac:dyDescent="0.25">
      <c r="A10" s="7" t="s">
        <v>23</v>
      </c>
      <c r="B10" s="8" t="s">
        <v>24</v>
      </c>
      <c r="C10" s="27" t="s">
        <v>27</v>
      </c>
      <c r="D10" s="28" t="s">
        <v>28</v>
      </c>
      <c r="E10" s="29">
        <f>+E18+E20+E26+E30</f>
        <v>30401222000</v>
      </c>
      <c r="F10" s="29">
        <f t="shared" ref="F10:O10" si="1">+F18+F20+F26+F30</f>
        <v>0</v>
      </c>
      <c r="G10" s="29">
        <f t="shared" si="1"/>
        <v>0</v>
      </c>
      <c r="H10" s="29">
        <f t="shared" si="1"/>
        <v>30401222000</v>
      </c>
      <c r="I10" s="29">
        <f t="shared" si="1"/>
        <v>596507000</v>
      </c>
      <c r="J10" s="29">
        <f t="shared" si="1"/>
        <v>22563010285.900002</v>
      </c>
      <c r="K10" s="29">
        <f t="shared" si="1"/>
        <v>7241704714.1000004</v>
      </c>
      <c r="L10" s="29">
        <f t="shared" si="1"/>
        <v>3400650105.1999998</v>
      </c>
      <c r="M10" s="29">
        <f t="shared" si="1"/>
        <v>909372779.29999995</v>
      </c>
      <c r="N10" s="29">
        <f t="shared" si="1"/>
        <v>909372779.29999995</v>
      </c>
      <c r="O10" s="29">
        <f t="shared" si="1"/>
        <v>909372779.29999995</v>
      </c>
      <c r="P10" s="9">
        <f t="shared" ref="P10:P12" si="2">L10/H10</f>
        <v>0.11185899386544396</v>
      </c>
      <c r="Q10" s="9">
        <f>M10/H10</f>
        <v>2.9912375867654266E-2</v>
      </c>
      <c r="R10" s="9">
        <f t="shared" ref="R10:R12" si="3">+O10/H10</f>
        <v>2.9912375867654266E-2</v>
      </c>
    </row>
    <row r="11" spans="1:18" ht="36" x14ac:dyDescent="0.25">
      <c r="A11" s="7" t="s">
        <v>23</v>
      </c>
      <c r="B11" s="8" t="s">
        <v>24</v>
      </c>
      <c r="C11" s="27" t="s">
        <v>29</v>
      </c>
      <c r="D11" s="28" t="s">
        <v>30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/>
      <c r="P11" s="9">
        <v>0</v>
      </c>
      <c r="Q11" s="9">
        <v>0</v>
      </c>
      <c r="R11" s="9">
        <v>0</v>
      </c>
    </row>
    <row r="12" spans="1:18" ht="36" x14ac:dyDescent="0.25">
      <c r="A12" s="7" t="s">
        <v>23</v>
      </c>
      <c r="B12" s="8" t="s">
        <v>24</v>
      </c>
      <c r="C12" s="27" t="s">
        <v>31</v>
      </c>
      <c r="D12" s="28" t="s">
        <v>32</v>
      </c>
      <c r="E12" s="29">
        <f>E47</f>
        <v>367474229073</v>
      </c>
      <c r="F12" s="29">
        <f t="shared" ref="F12:O12" si="4">F47</f>
        <v>0</v>
      </c>
      <c r="G12" s="29">
        <f t="shared" si="4"/>
        <v>0</v>
      </c>
      <c r="H12" s="29">
        <f t="shared" si="4"/>
        <v>367474229073</v>
      </c>
      <c r="I12" s="29">
        <f t="shared" si="4"/>
        <v>0</v>
      </c>
      <c r="J12" s="29">
        <f t="shared" si="4"/>
        <v>240978044039</v>
      </c>
      <c r="K12" s="29">
        <f t="shared" si="4"/>
        <v>126496185034</v>
      </c>
      <c r="L12" s="29">
        <f t="shared" si="4"/>
        <v>169152352203.32999</v>
      </c>
      <c r="M12" s="29">
        <f t="shared" si="4"/>
        <v>43382147</v>
      </c>
      <c r="N12" s="29">
        <f t="shared" si="4"/>
        <v>43382147</v>
      </c>
      <c r="O12" s="29">
        <f t="shared" si="4"/>
        <v>43382147</v>
      </c>
      <c r="P12" s="9">
        <f t="shared" si="2"/>
        <v>0.46031078867772057</v>
      </c>
      <c r="Q12" s="9">
        <f t="shared" ref="Q12" si="5">M12/H12</f>
        <v>1.1805493710249267E-4</v>
      </c>
      <c r="R12" s="9">
        <f t="shared" si="3"/>
        <v>1.1805493710249267E-4</v>
      </c>
    </row>
    <row r="13" spans="1:18" s="10" customForma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18" x14ac:dyDescent="0.25">
      <c r="A14" s="3" t="s">
        <v>5</v>
      </c>
      <c r="B14" s="3" t="s">
        <v>6</v>
      </c>
      <c r="C14" s="4" t="s">
        <v>7</v>
      </c>
      <c r="D14" s="3" t="s">
        <v>8</v>
      </c>
      <c r="E14" s="4" t="s">
        <v>9</v>
      </c>
      <c r="F14" s="4" t="s">
        <v>10</v>
      </c>
      <c r="G14" s="4" t="s">
        <v>11</v>
      </c>
      <c r="H14" s="4" t="s">
        <v>12</v>
      </c>
      <c r="I14" s="4" t="s">
        <v>13</v>
      </c>
      <c r="J14" s="4" t="s">
        <v>14</v>
      </c>
      <c r="K14" s="4" t="s">
        <v>15</v>
      </c>
      <c r="L14" s="4" t="s">
        <v>16</v>
      </c>
      <c r="M14" s="4" t="s">
        <v>17</v>
      </c>
      <c r="N14" s="4" t="s">
        <v>18</v>
      </c>
      <c r="O14" s="4" t="s">
        <v>19</v>
      </c>
      <c r="P14" s="5" t="s">
        <v>20</v>
      </c>
      <c r="Q14" s="5" t="s">
        <v>21</v>
      </c>
      <c r="R14" s="5" t="s">
        <v>22</v>
      </c>
    </row>
    <row r="15" spans="1:18" ht="22.5" x14ac:dyDescent="0.25">
      <c r="A15" s="11" t="s">
        <v>23</v>
      </c>
      <c r="B15" s="12" t="s">
        <v>24</v>
      </c>
      <c r="C15" s="13" t="s">
        <v>33</v>
      </c>
      <c r="D15" s="12" t="s">
        <v>34</v>
      </c>
      <c r="E15" s="14">
        <v>12362135000</v>
      </c>
      <c r="F15" s="14">
        <v>0</v>
      </c>
      <c r="G15" s="14">
        <v>0</v>
      </c>
      <c r="H15" s="14">
        <v>12362135000</v>
      </c>
      <c r="I15" s="14">
        <v>0</v>
      </c>
      <c r="J15" s="14">
        <v>12362135000</v>
      </c>
      <c r="K15" s="14">
        <v>0</v>
      </c>
      <c r="L15" s="14">
        <v>712782565</v>
      </c>
      <c r="M15" s="14">
        <v>712782565</v>
      </c>
      <c r="N15" s="14">
        <v>712782565</v>
      </c>
      <c r="O15" s="14">
        <v>712782565</v>
      </c>
      <c r="P15" s="15">
        <f>L15/H15</f>
        <v>5.765853268873055E-2</v>
      </c>
      <c r="Q15" s="15">
        <f>M15/H15</f>
        <v>5.765853268873055E-2</v>
      </c>
      <c r="R15" s="15">
        <f>O15/H15</f>
        <v>5.765853268873055E-2</v>
      </c>
    </row>
    <row r="16" spans="1:18" ht="22.5" x14ac:dyDescent="0.25">
      <c r="A16" s="11" t="s">
        <v>23</v>
      </c>
      <c r="B16" s="12" t="s">
        <v>24</v>
      </c>
      <c r="C16" s="13" t="s">
        <v>35</v>
      </c>
      <c r="D16" s="12" t="s">
        <v>36</v>
      </c>
      <c r="E16" s="14">
        <v>4355792000</v>
      </c>
      <c r="F16" s="14">
        <v>0</v>
      </c>
      <c r="G16" s="14">
        <v>0</v>
      </c>
      <c r="H16" s="14">
        <v>4355792000</v>
      </c>
      <c r="I16" s="14">
        <v>0</v>
      </c>
      <c r="J16" s="14">
        <v>4355792000</v>
      </c>
      <c r="K16" s="14">
        <v>0</v>
      </c>
      <c r="L16" s="14">
        <v>476100</v>
      </c>
      <c r="M16" s="14">
        <v>476100</v>
      </c>
      <c r="N16" s="14">
        <v>476100</v>
      </c>
      <c r="O16" s="14">
        <v>476100</v>
      </c>
      <c r="P16" s="15">
        <f t="shared" ref="P16:P17" si="6">L16/H16</f>
        <v>1.0930273989207933E-4</v>
      </c>
      <c r="Q16" s="15">
        <f t="shared" ref="Q16:Q17" si="7">M16/H16</f>
        <v>1.0930273989207933E-4</v>
      </c>
      <c r="R16" s="15">
        <f t="shared" ref="R16:R17" si="8">O16/H16</f>
        <v>1.0930273989207933E-4</v>
      </c>
    </row>
    <row r="17" spans="1:18" ht="22.5" x14ac:dyDescent="0.25">
      <c r="A17" s="11" t="s">
        <v>23</v>
      </c>
      <c r="B17" s="12" t="s">
        <v>24</v>
      </c>
      <c r="C17" s="13" t="s">
        <v>37</v>
      </c>
      <c r="D17" s="12" t="s">
        <v>38</v>
      </c>
      <c r="E17" s="14">
        <v>2077851000</v>
      </c>
      <c r="F17" s="14">
        <v>0</v>
      </c>
      <c r="G17" s="14">
        <v>0</v>
      </c>
      <c r="H17" s="14">
        <v>2077851000</v>
      </c>
      <c r="I17" s="14">
        <v>0</v>
      </c>
      <c r="J17" s="14">
        <v>2077851000</v>
      </c>
      <c r="K17" s="14">
        <v>0</v>
      </c>
      <c r="L17" s="14">
        <v>97589355</v>
      </c>
      <c r="M17" s="14">
        <v>97589355</v>
      </c>
      <c r="N17" s="14">
        <v>97589355</v>
      </c>
      <c r="O17" s="14">
        <v>97589355</v>
      </c>
      <c r="P17" s="15">
        <f t="shared" si="6"/>
        <v>4.6966483641031044E-2</v>
      </c>
      <c r="Q17" s="15">
        <f t="shared" si="7"/>
        <v>4.6966483641031044E-2</v>
      </c>
      <c r="R17" s="15">
        <f t="shared" si="8"/>
        <v>4.6966483641031044E-2</v>
      </c>
    </row>
    <row r="18" spans="1:18" s="24" customFormat="1" x14ac:dyDescent="0.25">
      <c r="A18" s="18"/>
      <c r="B18" s="19"/>
      <c r="C18" s="20"/>
      <c r="D18" s="21" t="s">
        <v>39</v>
      </c>
      <c r="E18" s="22">
        <f>SUM(E15:E17)</f>
        <v>18795778000</v>
      </c>
      <c r="F18" s="22">
        <f t="shared" ref="F18:O18" si="9">SUM(F15:F17)</f>
        <v>0</v>
      </c>
      <c r="G18" s="22">
        <f t="shared" si="9"/>
        <v>0</v>
      </c>
      <c r="H18" s="22">
        <f t="shared" si="9"/>
        <v>18795778000</v>
      </c>
      <c r="I18" s="22">
        <f t="shared" si="9"/>
        <v>0</v>
      </c>
      <c r="J18" s="22">
        <f t="shared" si="9"/>
        <v>18795778000</v>
      </c>
      <c r="K18" s="22">
        <f t="shared" si="9"/>
        <v>0</v>
      </c>
      <c r="L18" s="22">
        <f t="shared" si="9"/>
        <v>810848020</v>
      </c>
      <c r="M18" s="22">
        <f t="shared" si="9"/>
        <v>810848020</v>
      </c>
      <c r="N18" s="22">
        <f t="shared" si="9"/>
        <v>810848020</v>
      </c>
      <c r="O18" s="22">
        <f t="shared" si="9"/>
        <v>810848020</v>
      </c>
      <c r="P18" s="23">
        <f>L18/H18</f>
        <v>4.3139901950320969E-2</v>
      </c>
      <c r="Q18" s="23">
        <f>M18/H18</f>
        <v>4.3139901950320969E-2</v>
      </c>
      <c r="R18" s="23">
        <f>O18/H18</f>
        <v>4.3139901950320969E-2</v>
      </c>
    </row>
    <row r="19" spans="1:18" ht="22.5" x14ac:dyDescent="0.25">
      <c r="A19" s="11" t="s">
        <v>23</v>
      </c>
      <c r="B19" s="12" t="s">
        <v>24</v>
      </c>
      <c r="C19" s="13" t="s">
        <v>40</v>
      </c>
      <c r="D19" s="16" t="s">
        <v>41</v>
      </c>
      <c r="E19" s="14">
        <v>9714150000</v>
      </c>
      <c r="F19" s="14">
        <v>0</v>
      </c>
      <c r="G19" s="14">
        <v>0</v>
      </c>
      <c r="H19" s="14">
        <v>9714150000</v>
      </c>
      <c r="I19" s="14">
        <v>0</v>
      </c>
      <c r="J19" s="14">
        <v>3719297285.9000001</v>
      </c>
      <c r="K19" s="14">
        <v>5994852714.1000004</v>
      </c>
      <c r="L19" s="14">
        <v>2583338028.1999998</v>
      </c>
      <c r="M19" s="14">
        <v>92060702.299999997</v>
      </c>
      <c r="N19" s="14">
        <v>92060702.299999997</v>
      </c>
      <c r="O19" s="14">
        <v>92060702.299999997</v>
      </c>
      <c r="P19" s="15">
        <f>L19/H19</f>
        <v>0.26593557112047889</v>
      </c>
      <c r="Q19" s="15">
        <f>M19/H19</f>
        <v>9.4769694003077973E-3</v>
      </c>
      <c r="R19" s="15">
        <f>O19/H19</f>
        <v>9.4769694003077973E-3</v>
      </c>
    </row>
    <row r="20" spans="1:18" s="24" customFormat="1" x14ac:dyDescent="0.25">
      <c r="A20" s="18"/>
      <c r="B20" s="19"/>
      <c r="C20" s="20"/>
      <c r="D20" s="21" t="s">
        <v>42</v>
      </c>
      <c r="E20" s="22">
        <f>SUM(E19)</f>
        <v>9714150000</v>
      </c>
      <c r="F20" s="22">
        <f t="shared" ref="F20:O20" si="10">SUM(F19)</f>
        <v>0</v>
      </c>
      <c r="G20" s="22">
        <f t="shared" si="10"/>
        <v>0</v>
      </c>
      <c r="H20" s="22">
        <f t="shared" si="10"/>
        <v>9714150000</v>
      </c>
      <c r="I20" s="22">
        <f t="shared" si="10"/>
        <v>0</v>
      </c>
      <c r="J20" s="22">
        <f t="shared" si="10"/>
        <v>3719297285.9000001</v>
      </c>
      <c r="K20" s="22">
        <f t="shared" si="10"/>
        <v>5994852714.1000004</v>
      </c>
      <c r="L20" s="22">
        <f t="shared" si="10"/>
        <v>2583338028.1999998</v>
      </c>
      <c r="M20" s="22">
        <f t="shared" si="10"/>
        <v>92060702.299999997</v>
      </c>
      <c r="N20" s="22">
        <f t="shared" si="10"/>
        <v>92060702.299999997</v>
      </c>
      <c r="O20" s="22">
        <f t="shared" si="10"/>
        <v>92060702.299999997</v>
      </c>
      <c r="P20" s="23">
        <f>L20/H20</f>
        <v>0.26593557112047889</v>
      </c>
      <c r="Q20" s="23">
        <f>M20/H20</f>
        <v>9.4769694003077973E-3</v>
      </c>
      <c r="R20" s="23">
        <f>O20/H20</f>
        <v>9.4769694003077973E-3</v>
      </c>
    </row>
    <row r="21" spans="1:18" ht="22.5" x14ac:dyDescent="0.25">
      <c r="A21" s="11" t="s">
        <v>23</v>
      </c>
      <c r="B21" s="12" t="s">
        <v>24</v>
      </c>
      <c r="C21" s="13" t="s">
        <v>43</v>
      </c>
      <c r="D21" s="12" t="s">
        <v>44</v>
      </c>
      <c r="E21" s="14">
        <v>596507000</v>
      </c>
      <c r="F21" s="14">
        <v>0</v>
      </c>
      <c r="G21" s="14">
        <v>0</v>
      </c>
      <c r="H21" s="14">
        <v>596507000</v>
      </c>
      <c r="I21" s="14">
        <v>596507000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ref="P21:P25" si="11">L21/H21</f>
        <v>0</v>
      </c>
      <c r="Q21" s="15">
        <f t="shared" ref="Q21:Q25" si="12">M21/H21</f>
        <v>0</v>
      </c>
      <c r="R21" s="15">
        <f t="shared" ref="R21:R25" si="13">O21/H21</f>
        <v>0</v>
      </c>
    </row>
    <row r="22" spans="1:18" ht="22.5" x14ac:dyDescent="0.25">
      <c r="A22" s="11" t="s">
        <v>23</v>
      </c>
      <c r="B22" s="12" t="s">
        <v>24</v>
      </c>
      <c r="C22" s="13" t="s">
        <v>45</v>
      </c>
      <c r="D22" s="12" t="s">
        <v>46</v>
      </c>
      <c r="E22" s="14">
        <v>47935000</v>
      </c>
      <c r="F22" s="14">
        <v>0</v>
      </c>
      <c r="G22" s="14">
        <v>0</v>
      </c>
      <c r="H22" s="14">
        <v>47935000</v>
      </c>
      <c r="I22" s="14">
        <v>0</v>
      </c>
      <c r="J22" s="14">
        <v>47935000</v>
      </c>
      <c r="K22" s="14">
        <v>0</v>
      </c>
      <c r="L22" s="14">
        <v>6464057</v>
      </c>
      <c r="M22" s="14">
        <v>6464057</v>
      </c>
      <c r="N22" s="14">
        <v>6464057</v>
      </c>
      <c r="O22" s="14">
        <v>6464057</v>
      </c>
      <c r="P22" s="15">
        <f t="shared" si="11"/>
        <v>0.13485046417023053</v>
      </c>
      <c r="Q22" s="15">
        <f t="shared" si="12"/>
        <v>0.13485046417023053</v>
      </c>
      <c r="R22" s="15">
        <f t="shared" si="13"/>
        <v>0.13485046417023053</v>
      </c>
    </row>
    <row r="23" spans="1:18" ht="22.5" x14ac:dyDescent="0.25">
      <c r="A23" s="11" t="s">
        <v>23</v>
      </c>
      <c r="B23" s="12" t="s">
        <v>24</v>
      </c>
      <c r="C23" s="13" t="s">
        <v>47</v>
      </c>
      <c r="D23" s="12" t="s">
        <v>48</v>
      </c>
      <c r="E23" s="14">
        <v>72557000</v>
      </c>
      <c r="F23" s="14">
        <v>0</v>
      </c>
      <c r="G23" s="14">
        <v>0</v>
      </c>
      <c r="H23" s="14">
        <v>72557000</v>
      </c>
      <c r="I23" s="14">
        <v>0</v>
      </c>
      <c r="J23" s="14">
        <v>0</v>
      </c>
      <c r="K23" s="14">
        <v>72557000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11"/>
        <v>0</v>
      </c>
      <c r="Q23" s="15">
        <f t="shared" si="12"/>
        <v>0</v>
      </c>
      <c r="R23" s="15">
        <f t="shared" si="13"/>
        <v>0</v>
      </c>
    </row>
    <row r="24" spans="1:18" ht="22.5" x14ac:dyDescent="0.25">
      <c r="A24" s="11" t="s">
        <v>23</v>
      </c>
      <c r="B24" s="12" t="s">
        <v>24</v>
      </c>
      <c r="C24" s="13" t="s">
        <v>49</v>
      </c>
      <c r="D24" s="12" t="s">
        <v>50</v>
      </c>
      <c r="E24" s="14">
        <v>80619000</v>
      </c>
      <c r="F24" s="14">
        <v>0</v>
      </c>
      <c r="G24" s="14">
        <v>0</v>
      </c>
      <c r="H24" s="14">
        <v>80619000</v>
      </c>
      <c r="I24" s="14">
        <v>0</v>
      </c>
      <c r="J24" s="14">
        <v>0</v>
      </c>
      <c r="K24" s="14">
        <v>80619000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11"/>
        <v>0</v>
      </c>
      <c r="Q24" s="15">
        <f t="shared" si="12"/>
        <v>0</v>
      </c>
      <c r="R24" s="15">
        <f t="shared" si="13"/>
        <v>0</v>
      </c>
    </row>
    <row r="25" spans="1:18" ht="22.5" x14ac:dyDescent="0.25">
      <c r="A25" s="11" t="s">
        <v>23</v>
      </c>
      <c r="B25" s="12" t="s">
        <v>24</v>
      </c>
      <c r="C25" s="13" t="s">
        <v>51</v>
      </c>
      <c r="D25" s="12" t="s">
        <v>52</v>
      </c>
      <c r="E25" s="14">
        <v>200000000</v>
      </c>
      <c r="F25" s="14">
        <v>0</v>
      </c>
      <c r="G25" s="14">
        <v>0</v>
      </c>
      <c r="H25" s="14">
        <v>200000000</v>
      </c>
      <c r="I25" s="14">
        <v>0</v>
      </c>
      <c r="J25" s="14">
        <v>0</v>
      </c>
      <c r="K25" s="14">
        <v>200000000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11"/>
        <v>0</v>
      </c>
      <c r="Q25" s="15">
        <f t="shared" si="12"/>
        <v>0</v>
      </c>
      <c r="R25" s="15">
        <f t="shared" si="13"/>
        <v>0</v>
      </c>
    </row>
    <row r="26" spans="1:18" s="24" customFormat="1" x14ac:dyDescent="0.25">
      <c r="A26" s="18"/>
      <c r="B26" s="19"/>
      <c r="C26" s="20"/>
      <c r="D26" s="21" t="s">
        <v>53</v>
      </c>
      <c r="E26" s="22">
        <f>SUM(E21:E25)</f>
        <v>997618000</v>
      </c>
      <c r="F26" s="22">
        <f t="shared" ref="F26:O26" si="14">SUM(F21:F25)</f>
        <v>0</v>
      </c>
      <c r="G26" s="22">
        <f t="shared" si="14"/>
        <v>0</v>
      </c>
      <c r="H26" s="22">
        <f t="shared" si="14"/>
        <v>997618000</v>
      </c>
      <c r="I26" s="22">
        <f t="shared" si="14"/>
        <v>596507000</v>
      </c>
      <c r="J26" s="22">
        <f t="shared" si="14"/>
        <v>47935000</v>
      </c>
      <c r="K26" s="22">
        <f t="shared" si="14"/>
        <v>353176000</v>
      </c>
      <c r="L26" s="22">
        <f t="shared" si="14"/>
        <v>6464057</v>
      </c>
      <c r="M26" s="22">
        <f t="shared" si="14"/>
        <v>6464057</v>
      </c>
      <c r="N26" s="22">
        <f t="shared" si="14"/>
        <v>6464057</v>
      </c>
      <c r="O26" s="22">
        <f t="shared" si="14"/>
        <v>6464057</v>
      </c>
      <c r="P26" s="23">
        <f>L26/H26</f>
        <v>6.4794911479143322E-3</v>
      </c>
      <c r="Q26" s="23">
        <f>+M26/H26</f>
        <v>6.4794911479143322E-3</v>
      </c>
      <c r="R26" s="23">
        <f>+O26/H26</f>
        <v>6.4794911479143322E-3</v>
      </c>
    </row>
    <row r="27" spans="1:18" ht="22.5" x14ac:dyDescent="0.25">
      <c r="A27" s="11" t="s">
        <v>23</v>
      </c>
      <c r="B27" s="12" t="s">
        <v>24</v>
      </c>
      <c r="C27" s="13" t="s">
        <v>54</v>
      </c>
      <c r="D27" s="16" t="s">
        <v>55</v>
      </c>
      <c r="E27" s="14">
        <v>192951000</v>
      </c>
      <c r="F27" s="14">
        <v>0</v>
      </c>
      <c r="G27" s="14">
        <v>0</v>
      </c>
      <c r="H27" s="14">
        <v>192951000</v>
      </c>
      <c r="I27" s="14">
        <v>0</v>
      </c>
      <c r="J27" s="14">
        <v>0</v>
      </c>
      <c r="K27" s="14">
        <v>192951000</v>
      </c>
      <c r="L27" s="14">
        <v>0</v>
      </c>
      <c r="M27" s="14">
        <v>0</v>
      </c>
      <c r="N27" s="14">
        <v>0</v>
      </c>
      <c r="O27" s="14">
        <v>0</v>
      </c>
      <c r="P27" s="15">
        <f t="shared" ref="P27:P46" si="15">L27/H27</f>
        <v>0</v>
      </c>
      <c r="Q27" s="15">
        <f t="shared" ref="Q27:Q46" si="16">M27/H27</f>
        <v>0</v>
      </c>
      <c r="R27" s="15">
        <f t="shared" ref="R27:R46" si="17">O27/H27</f>
        <v>0</v>
      </c>
    </row>
    <row r="28" spans="1:18" ht="22.5" x14ac:dyDescent="0.25">
      <c r="A28" s="11" t="s">
        <v>23</v>
      </c>
      <c r="B28" s="12" t="s">
        <v>24</v>
      </c>
      <c r="C28" s="13" t="s">
        <v>56</v>
      </c>
      <c r="D28" s="16" t="s">
        <v>57</v>
      </c>
      <c r="E28" s="14">
        <v>725000</v>
      </c>
      <c r="F28" s="14">
        <v>0</v>
      </c>
      <c r="G28" s="14">
        <v>0</v>
      </c>
      <c r="H28" s="14">
        <v>725000</v>
      </c>
      <c r="I28" s="14">
        <v>0</v>
      </c>
      <c r="J28" s="14">
        <v>0</v>
      </c>
      <c r="K28" s="14">
        <v>725000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15"/>
        <v>0</v>
      </c>
      <c r="Q28" s="15">
        <f t="shared" si="16"/>
        <v>0</v>
      </c>
      <c r="R28" s="15">
        <f t="shared" si="17"/>
        <v>0</v>
      </c>
    </row>
    <row r="29" spans="1:18" ht="22.5" x14ac:dyDescent="0.25">
      <c r="A29" s="11" t="s">
        <v>23</v>
      </c>
      <c r="B29" s="12" t="s">
        <v>24</v>
      </c>
      <c r="C29" s="13" t="s">
        <v>58</v>
      </c>
      <c r="D29" s="16" t="s">
        <v>59</v>
      </c>
      <c r="E29" s="14">
        <v>700000000</v>
      </c>
      <c r="F29" s="14">
        <v>0</v>
      </c>
      <c r="G29" s="14">
        <v>0</v>
      </c>
      <c r="H29" s="14">
        <v>700000000</v>
      </c>
      <c r="I29" s="14">
        <v>0</v>
      </c>
      <c r="J29" s="14">
        <v>0</v>
      </c>
      <c r="K29" s="14">
        <v>700000000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15"/>
        <v>0</v>
      </c>
      <c r="Q29" s="15">
        <f t="shared" si="16"/>
        <v>0</v>
      </c>
      <c r="R29" s="15">
        <f t="shared" si="17"/>
        <v>0</v>
      </c>
    </row>
    <row r="30" spans="1:18" s="24" customFormat="1" x14ac:dyDescent="0.25">
      <c r="A30" s="18"/>
      <c r="B30" s="19"/>
      <c r="C30" s="20"/>
      <c r="D30" s="21" t="s">
        <v>60</v>
      </c>
      <c r="E30" s="22">
        <f>SUM(E27:E29)</f>
        <v>893676000</v>
      </c>
      <c r="F30" s="22">
        <f t="shared" ref="F30:O30" si="18">SUM(F27:F29)</f>
        <v>0</v>
      </c>
      <c r="G30" s="22">
        <f t="shared" si="18"/>
        <v>0</v>
      </c>
      <c r="H30" s="22">
        <f t="shared" si="18"/>
        <v>893676000</v>
      </c>
      <c r="I30" s="22">
        <f t="shared" si="18"/>
        <v>0</v>
      </c>
      <c r="J30" s="22">
        <f t="shared" si="18"/>
        <v>0</v>
      </c>
      <c r="K30" s="22">
        <f t="shared" si="18"/>
        <v>893676000</v>
      </c>
      <c r="L30" s="22">
        <f t="shared" si="18"/>
        <v>0</v>
      </c>
      <c r="M30" s="22">
        <f t="shared" si="18"/>
        <v>0</v>
      </c>
      <c r="N30" s="22">
        <f t="shared" si="18"/>
        <v>0</v>
      </c>
      <c r="O30" s="22">
        <f t="shared" si="18"/>
        <v>0</v>
      </c>
      <c r="P30" s="23">
        <f>L30/H30</f>
        <v>0</v>
      </c>
      <c r="Q30" s="23">
        <f>M30/H30</f>
        <v>0</v>
      </c>
      <c r="R30" s="23">
        <f>+O30/H30</f>
        <v>0</v>
      </c>
    </row>
    <row r="31" spans="1:18" s="24" customFormat="1" x14ac:dyDescent="0.25">
      <c r="A31" s="18"/>
      <c r="B31" s="19"/>
      <c r="C31" s="20"/>
      <c r="D31" s="21" t="s">
        <v>61</v>
      </c>
      <c r="E31" s="22">
        <f>+E18+E20+E26+E30</f>
        <v>30401222000</v>
      </c>
      <c r="F31" s="22">
        <f t="shared" ref="F31:O31" si="19">+F18+F20+F26+F30</f>
        <v>0</v>
      </c>
      <c r="G31" s="22">
        <f t="shared" si="19"/>
        <v>0</v>
      </c>
      <c r="H31" s="22">
        <f t="shared" si="19"/>
        <v>30401222000</v>
      </c>
      <c r="I31" s="22">
        <f t="shared" si="19"/>
        <v>596507000</v>
      </c>
      <c r="J31" s="22">
        <f t="shared" si="19"/>
        <v>22563010285.900002</v>
      </c>
      <c r="K31" s="22">
        <f t="shared" si="19"/>
        <v>7241704714.1000004</v>
      </c>
      <c r="L31" s="22">
        <f t="shared" si="19"/>
        <v>3400650105.1999998</v>
      </c>
      <c r="M31" s="22">
        <f t="shared" si="19"/>
        <v>909372779.29999995</v>
      </c>
      <c r="N31" s="22">
        <f t="shared" si="19"/>
        <v>909372779.29999995</v>
      </c>
      <c r="O31" s="22">
        <f t="shared" si="19"/>
        <v>909372779.29999995</v>
      </c>
      <c r="P31" s="23">
        <f>L31/H31</f>
        <v>0.11185899386544396</v>
      </c>
      <c r="Q31" s="23">
        <f>M31/H31</f>
        <v>2.9912375867654266E-2</v>
      </c>
      <c r="R31" s="23">
        <f>+O31/H31</f>
        <v>2.9912375867654266E-2</v>
      </c>
    </row>
    <row r="32" spans="1:18" ht="45" x14ac:dyDescent="0.25">
      <c r="A32" s="11" t="s">
        <v>23</v>
      </c>
      <c r="B32" s="12" t="s">
        <v>24</v>
      </c>
      <c r="C32" s="13" t="s">
        <v>62</v>
      </c>
      <c r="D32" s="12" t="s">
        <v>63</v>
      </c>
      <c r="E32" s="14">
        <v>149389362184</v>
      </c>
      <c r="F32" s="14">
        <v>0</v>
      </c>
      <c r="G32" s="14">
        <v>0</v>
      </c>
      <c r="H32" s="14">
        <v>149389362184</v>
      </c>
      <c r="I32" s="14">
        <v>0</v>
      </c>
      <c r="J32" s="14">
        <v>149389362184</v>
      </c>
      <c r="K32" s="14">
        <v>0</v>
      </c>
      <c r="L32" s="14">
        <v>149389362184</v>
      </c>
      <c r="M32" s="14">
        <v>0</v>
      </c>
      <c r="N32" s="14">
        <v>0</v>
      </c>
      <c r="O32" s="14">
        <v>0</v>
      </c>
      <c r="P32" s="15">
        <f t="shared" si="15"/>
        <v>1</v>
      </c>
      <c r="Q32" s="15">
        <f t="shared" si="16"/>
        <v>0</v>
      </c>
      <c r="R32" s="15">
        <f t="shared" si="17"/>
        <v>0</v>
      </c>
    </row>
    <row r="33" spans="1:18" ht="56.25" x14ac:dyDescent="0.25">
      <c r="A33" s="11" t="s">
        <v>23</v>
      </c>
      <c r="B33" s="12" t="s">
        <v>24</v>
      </c>
      <c r="C33" s="13" t="s">
        <v>64</v>
      </c>
      <c r="D33" s="12" t="s">
        <v>65</v>
      </c>
      <c r="E33" s="14">
        <v>4200000000</v>
      </c>
      <c r="F33" s="14">
        <v>0</v>
      </c>
      <c r="G33" s="14">
        <v>0</v>
      </c>
      <c r="H33" s="14">
        <v>4200000000</v>
      </c>
      <c r="I33" s="14">
        <v>0</v>
      </c>
      <c r="J33" s="14">
        <v>4200000000</v>
      </c>
      <c r="K33" s="14">
        <v>0</v>
      </c>
      <c r="L33" s="14">
        <v>4200000000</v>
      </c>
      <c r="M33" s="14">
        <v>0</v>
      </c>
      <c r="N33" s="14">
        <v>0</v>
      </c>
      <c r="O33" s="14">
        <v>0</v>
      </c>
      <c r="P33" s="15">
        <f t="shared" si="15"/>
        <v>1</v>
      </c>
      <c r="Q33" s="15">
        <f t="shared" si="16"/>
        <v>0</v>
      </c>
      <c r="R33" s="15">
        <f t="shared" si="17"/>
        <v>0</v>
      </c>
    </row>
    <row r="34" spans="1:18" ht="56.25" x14ac:dyDescent="0.25">
      <c r="A34" s="11" t="s">
        <v>23</v>
      </c>
      <c r="B34" s="12" t="s">
        <v>24</v>
      </c>
      <c r="C34" s="13" t="s">
        <v>66</v>
      </c>
      <c r="D34" s="12" t="s">
        <v>67</v>
      </c>
      <c r="E34" s="14">
        <v>4200000000</v>
      </c>
      <c r="F34" s="14">
        <v>0</v>
      </c>
      <c r="G34" s="14">
        <v>0</v>
      </c>
      <c r="H34" s="14">
        <v>4200000000</v>
      </c>
      <c r="I34" s="14">
        <v>0</v>
      </c>
      <c r="J34" s="14">
        <v>2040000000</v>
      </c>
      <c r="K34" s="14">
        <v>2160000000</v>
      </c>
      <c r="L34" s="14">
        <v>2040000000</v>
      </c>
      <c r="M34" s="14">
        <v>0</v>
      </c>
      <c r="N34" s="14">
        <v>0</v>
      </c>
      <c r="O34" s="14">
        <v>0</v>
      </c>
      <c r="P34" s="15">
        <f t="shared" si="15"/>
        <v>0.48571428571428571</v>
      </c>
      <c r="Q34" s="15">
        <f t="shared" si="16"/>
        <v>0</v>
      </c>
      <c r="R34" s="15">
        <f t="shared" si="17"/>
        <v>0</v>
      </c>
    </row>
    <row r="35" spans="1:18" ht="33.75" x14ac:dyDescent="0.25">
      <c r="A35" s="11" t="s">
        <v>23</v>
      </c>
      <c r="B35" s="12" t="s">
        <v>24</v>
      </c>
      <c r="C35" s="13" t="s">
        <v>68</v>
      </c>
      <c r="D35" s="12" t="s">
        <v>69</v>
      </c>
      <c r="E35" s="14">
        <v>4200000000</v>
      </c>
      <c r="F35" s="14">
        <v>0</v>
      </c>
      <c r="G35" s="14">
        <v>0</v>
      </c>
      <c r="H35" s="14">
        <v>4200000000</v>
      </c>
      <c r="I35" s="14">
        <v>0</v>
      </c>
      <c r="J35" s="14">
        <v>2980</v>
      </c>
      <c r="K35" s="14">
        <v>4199997020</v>
      </c>
      <c r="L35" s="14">
        <v>2980</v>
      </c>
      <c r="M35" s="14">
        <v>0</v>
      </c>
      <c r="N35" s="14">
        <v>0</v>
      </c>
      <c r="O35" s="14">
        <v>0</v>
      </c>
      <c r="P35" s="15">
        <f t="shared" si="15"/>
        <v>7.0952380952380953E-7</v>
      </c>
      <c r="Q35" s="15">
        <f t="shared" si="16"/>
        <v>0</v>
      </c>
      <c r="R35" s="15">
        <f t="shared" si="17"/>
        <v>0</v>
      </c>
    </row>
    <row r="36" spans="1:18" ht="56.25" x14ac:dyDescent="0.25">
      <c r="A36" s="11" t="s">
        <v>23</v>
      </c>
      <c r="B36" s="12" t="s">
        <v>24</v>
      </c>
      <c r="C36" s="13" t="s">
        <v>70</v>
      </c>
      <c r="D36" s="12" t="s">
        <v>71</v>
      </c>
      <c r="E36" s="14">
        <v>4200000000</v>
      </c>
      <c r="F36" s="14">
        <v>0</v>
      </c>
      <c r="G36" s="14">
        <v>0</v>
      </c>
      <c r="H36" s="14">
        <v>4200000000</v>
      </c>
      <c r="I36" s="14">
        <v>0</v>
      </c>
      <c r="J36" s="14">
        <v>4200000000</v>
      </c>
      <c r="K36" s="14">
        <v>0</v>
      </c>
      <c r="L36" s="14">
        <v>4200000000</v>
      </c>
      <c r="M36" s="14">
        <v>0</v>
      </c>
      <c r="N36" s="14">
        <v>0</v>
      </c>
      <c r="O36" s="14">
        <v>0</v>
      </c>
      <c r="P36" s="15">
        <f t="shared" si="15"/>
        <v>1</v>
      </c>
      <c r="Q36" s="15">
        <f t="shared" si="16"/>
        <v>0</v>
      </c>
      <c r="R36" s="15">
        <f t="shared" si="17"/>
        <v>0</v>
      </c>
    </row>
    <row r="37" spans="1:18" ht="22.5" x14ac:dyDescent="0.25">
      <c r="A37" s="11" t="s">
        <v>23</v>
      </c>
      <c r="B37" s="12" t="s">
        <v>24</v>
      </c>
      <c r="C37" s="13" t="s">
        <v>72</v>
      </c>
      <c r="D37" s="12" t="s">
        <v>73</v>
      </c>
      <c r="E37" s="14">
        <v>4200000000</v>
      </c>
      <c r="F37" s="14">
        <v>0</v>
      </c>
      <c r="G37" s="14">
        <v>0</v>
      </c>
      <c r="H37" s="14">
        <v>4200000000</v>
      </c>
      <c r="I37" s="14">
        <v>0</v>
      </c>
      <c r="J37" s="14">
        <v>0</v>
      </c>
      <c r="K37" s="14">
        <v>4200000000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15"/>
        <v>0</v>
      </c>
      <c r="Q37" s="15">
        <f t="shared" si="16"/>
        <v>0</v>
      </c>
      <c r="R37" s="15">
        <f t="shared" si="17"/>
        <v>0</v>
      </c>
    </row>
    <row r="38" spans="1:18" ht="56.25" x14ac:dyDescent="0.25">
      <c r="A38" s="11" t="s">
        <v>23</v>
      </c>
      <c r="B38" s="12" t="s">
        <v>24</v>
      </c>
      <c r="C38" s="13" t="s">
        <v>74</v>
      </c>
      <c r="D38" s="12" t="s">
        <v>67</v>
      </c>
      <c r="E38" s="14">
        <v>23000000000</v>
      </c>
      <c r="F38" s="14">
        <v>0</v>
      </c>
      <c r="G38" s="14">
        <v>0</v>
      </c>
      <c r="H38" s="14">
        <v>23000000000</v>
      </c>
      <c r="I38" s="14">
        <v>0</v>
      </c>
      <c r="J38" s="14">
        <v>4035828114</v>
      </c>
      <c r="K38" s="14">
        <v>18964171886</v>
      </c>
      <c r="L38" s="14">
        <v>2547101406</v>
      </c>
      <c r="M38" s="14">
        <v>0</v>
      </c>
      <c r="N38" s="14">
        <v>0</v>
      </c>
      <c r="O38" s="14">
        <v>0</v>
      </c>
      <c r="P38" s="15">
        <f t="shared" si="15"/>
        <v>0.11074353939130435</v>
      </c>
      <c r="Q38" s="15">
        <f t="shared" si="16"/>
        <v>0</v>
      </c>
      <c r="R38" s="15">
        <f t="shared" si="17"/>
        <v>0</v>
      </c>
    </row>
    <row r="39" spans="1:18" ht="45" x14ac:dyDescent="0.25">
      <c r="A39" s="11" t="s">
        <v>23</v>
      </c>
      <c r="B39" s="12" t="s">
        <v>24</v>
      </c>
      <c r="C39" s="13" t="s">
        <v>75</v>
      </c>
      <c r="D39" s="12" t="s">
        <v>63</v>
      </c>
      <c r="E39" s="14">
        <v>48000000000</v>
      </c>
      <c r="F39" s="14">
        <v>0</v>
      </c>
      <c r="G39" s="14">
        <v>0</v>
      </c>
      <c r="H39" s="14">
        <v>48000000000</v>
      </c>
      <c r="I39" s="14">
        <v>0</v>
      </c>
      <c r="J39" s="14">
        <v>48000000000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15"/>
        <v>0</v>
      </c>
      <c r="Q39" s="15">
        <f t="shared" si="16"/>
        <v>0</v>
      </c>
      <c r="R39" s="15">
        <f t="shared" si="17"/>
        <v>0</v>
      </c>
    </row>
    <row r="40" spans="1:18" ht="56.25" x14ac:dyDescent="0.25">
      <c r="A40" s="11" t="s">
        <v>23</v>
      </c>
      <c r="B40" s="12" t="s">
        <v>24</v>
      </c>
      <c r="C40" s="13" t="s">
        <v>76</v>
      </c>
      <c r="D40" s="12" t="s">
        <v>65</v>
      </c>
      <c r="E40" s="14">
        <v>4726973377</v>
      </c>
      <c r="F40" s="14">
        <v>0</v>
      </c>
      <c r="G40" s="14">
        <v>0</v>
      </c>
      <c r="H40" s="14">
        <v>4726973377</v>
      </c>
      <c r="I40" s="14">
        <v>0</v>
      </c>
      <c r="J40" s="14">
        <v>816106488</v>
      </c>
      <c r="K40" s="14">
        <v>3910866889</v>
      </c>
      <c r="L40" s="14">
        <v>0</v>
      </c>
      <c r="M40" s="14">
        <v>0</v>
      </c>
      <c r="N40" s="14">
        <v>0</v>
      </c>
      <c r="O40" s="14">
        <v>0</v>
      </c>
      <c r="P40" s="15">
        <f t="shared" si="15"/>
        <v>0</v>
      </c>
      <c r="Q40" s="15">
        <f t="shared" si="16"/>
        <v>0</v>
      </c>
      <c r="R40" s="15">
        <f t="shared" si="17"/>
        <v>0</v>
      </c>
    </row>
    <row r="41" spans="1:18" ht="33.75" x14ac:dyDescent="0.25">
      <c r="A41" s="11" t="s">
        <v>23</v>
      </c>
      <c r="B41" s="12" t="s">
        <v>24</v>
      </c>
      <c r="C41" s="13" t="s">
        <v>77</v>
      </c>
      <c r="D41" s="12" t="s">
        <v>78</v>
      </c>
      <c r="E41" s="14">
        <v>70000000000</v>
      </c>
      <c r="F41" s="14">
        <v>0</v>
      </c>
      <c r="G41" s="14">
        <v>0</v>
      </c>
      <c r="H41" s="14">
        <v>70000000000</v>
      </c>
      <c r="I41" s="14">
        <v>0</v>
      </c>
      <c r="J41" s="14">
        <v>0</v>
      </c>
      <c r="K41" s="14">
        <v>70000000000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15"/>
        <v>0</v>
      </c>
      <c r="Q41" s="15">
        <f t="shared" si="16"/>
        <v>0</v>
      </c>
      <c r="R41" s="15">
        <f t="shared" si="17"/>
        <v>0</v>
      </c>
    </row>
    <row r="42" spans="1:18" ht="56.25" x14ac:dyDescent="0.25">
      <c r="A42" s="11" t="s">
        <v>23</v>
      </c>
      <c r="B42" s="12" t="s">
        <v>24</v>
      </c>
      <c r="C42" s="13" t="s">
        <v>79</v>
      </c>
      <c r="D42" s="12" t="s">
        <v>67</v>
      </c>
      <c r="E42" s="14">
        <v>4726973378</v>
      </c>
      <c r="F42" s="14">
        <v>0</v>
      </c>
      <c r="G42" s="14">
        <v>0</v>
      </c>
      <c r="H42" s="14">
        <v>4726973378</v>
      </c>
      <c r="I42" s="14">
        <v>0</v>
      </c>
      <c r="J42" s="14">
        <v>4726973378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15"/>
        <v>0</v>
      </c>
      <c r="Q42" s="15">
        <f t="shared" si="16"/>
        <v>0</v>
      </c>
      <c r="R42" s="15">
        <f t="shared" si="17"/>
        <v>0</v>
      </c>
    </row>
    <row r="43" spans="1:18" ht="33.75" x14ac:dyDescent="0.25">
      <c r="A43" s="11" t="s">
        <v>23</v>
      </c>
      <c r="B43" s="12" t="s">
        <v>24</v>
      </c>
      <c r="C43" s="13" t="s">
        <v>80</v>
      </c>
      <c r="D43" s="12" t="s">
        <v>69</v>
      </c>
      <c r="E43" s="14">
        <v>4726973378</v>
      </c>
      <c r="F43" s="14">
        <v>0</v>
      </c>
      <c r="G43" s="14">
        <v>0</v>
      </c>
      <c r="H43" s="14">
        <v>4726973378</v>
      </c>
      <c r="I43" s="14">
        <v>0</v>
      </c>
      <c r="J43" s="14">
        <v>4726973378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15"/>
        <v>0</v>
      </c>
      <c r="Q43" s="15">
        <f t="shared" si="16"/>
        <v>0</v>
      </c>
      <c r="R43" s="15">
        <f t="shared" si="17"/>
        <v>0</v>
      </c>
    </row>
    <row r="44" spans="1:18" ht="45" x14ac:dyDescent="0.25">
      <c r="A44" s="11" t="s">
        <v>23</v>
      </c>
      <c r="B44" s="12" t="s">
        <v>24</v>
      </c>
      <c r="C44" s="13" t="s">
        <v>81</v>
      </c>
      <c r="D44" s="12" t="s">
        <v>82</v>
      </c>
      <c r="E44" s="14">
        <v>4726973378</v>
      </c>
      <c r="F44" s="14">
        <v>0</v>
      </c>
      <c r="G44" s="14">
        <v>0</v>
      </c>
      <c r="H44" s="14">
        <v>4726973378</v>
      </c>
      <c r="I44" s="14">
        <v>0</v>
      </c>
      <c r="J44" s="14">
        <v>4726973378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15"/>
        <v>0</v>
      </c>
      <c r="Q44" s="15">
        <f t="shared" si="16"/>
        <v>0</v>
      </c>
      <c r="R44" s="15">
        <f t="shared" si="17"/>
        <v>0</v>
      </c>
    </row>
    <row r="45" spans="1:18" ht="22.5" x14ac:dyDescent="0.25">
      <c r="A45" s="11" t="s">
        <v>23</v>
      </c>
      <c r="B45" s="12" t="s">
        <v>24</v>
      </c>
      <c r="C45" s="13" t="s">
        <v>83</v>
      </c>
      <c r="D45" s="12" t="s">
        <v>84</v>
      </c>
      <c r="E45" s="14">
        <v>4726973378</v>
      </c>
      <c r="F45" s="14">
        <v>0</v>
      </c>
      <c r="G45" s="14">
        <v>0</v>
      </c>
      <c r="H45" s="14">
        <v>4726973378</v>
      </c>
      <c r="I45" s="14">
        <v>0</v>
      </c>
      <c r="J45" s="14">
        <v>4726973378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15"/>
        <v>0</v>
      </c>
      <c r="Q45" s="15">
        <f t="shared" si="16"/>
        <v>0</v>
      </c>
      <c r="R45" s="15">
        <f t="shared" si="17"/>
        <v>0</v>
      </c>
    </row>
    <row r="46" spans="1:18" ht="33.75" x14ac:dyDescent="0.25">
      <c r="A46" s="11" t="s">
        <v>23</v>
      </c>
      <c r="B46" s="12" t="s">
        <v>24</v>
      </c>
      <c r="C46" s="13" t="s">
        <v>85</v>
      </c>
      <c r="D46" s="12" t="s">
        <v>86</v>
      </c>
      <c r="E46" s="14">
        <v>32450000000</v>
      </c>
      <c r="F46" s="14">
        <v>0</v>
      </c>
      <c r="G46" s="14">
        <v>0</v>
      </c>
      <c r="H46" s="14">
        <v>32450000000</v>
      </c>
      <c r="I46" s="14">
        <v>0</v>
      </c>
      <c r="J46" s="14">
        <v>9388850761</v>
      </c>
      <c r="K46" s="14">
        <v>23061149239</v>
      </c>
      <c r="L46" s="14">
        <v>6775885633.3299999</v>
      </c>
      <c r="M46" s="14">
        <v>43382147</v>
      </c>
      <c r="N46" s="14">
        <v>43382147</v>
      </c>
      <c r="O46" s="14">
        <v>43382147</v>
      </c>
      <c r="P46" s="15">
        <f t="shared" si="15"/>
        <v>0.20881003492542372</v>
      </c>
      <c r="Q46" s="15">
        <f t="shared" si="16"/>
        <v>1.3368920493066255E-3</v>
      </c>
      <c r="R46" s="15">
        <f t="shared" si="17"/>
        <v>1.3368920493066255E-3</v>
      </c>
    </row>
    <row r="47" spans="1:18" s="24" customFormat="1" x14ac:dyDescent="0.25">
      <c r="A47" s="18"/>
      <c r="B47" s="19"/>
      <c r="C47" s="20"/>
      <c r="D47" s="21" t="s">
        <v>87</v>
      </c>
      <c r="E47" s="22">
        <f>SUM(E32:E46)</f>
        <v>367474229073</v>
      </c>
      <c r="F47" s="22">
        <f t="shared" ref="F47:O47" si="20">SUM(F32:F46)</f>
        <v>0</v>
      </c>
      <c r="G47" s="22">
        <f t="shared" si="20"/>
        <v>0</v>
      </c>
      <c r="H47" s="22">
        <f t="shared" si="20"/>
        <v>367474229073</v>
      </c>
      <c r="I47" s="22">
        <f t="shared" si="20"/>
        <v>0</v>
      </c>
      <c r="J47" s="22">
        <f t="shared" si="20"/>
        <v>240978044039</v>
      </c>
      <c r="K47" s="22">
        <f t="shared" si="20"/>
        <v>126496185034</v>
      </c>
      <c r="L47" s="22">
        <f t="shared" si="20"/>
        <v>169152352203.32999</v>
      </c>
      <c r="M47" s="22">
        <f t="shared" si="20"/>
        <v>43382147</v>
      </c>
      <c r="N47" s="22">
        <f t="shared" si="20"/>
        <v>43382147</v>
      </c>
      <c r="O47" s="22">
        <f t="shared" si="20"/>
        <v>43382147</v>
      </c>
      <c r="P47" s="23">
        <f>L47/H47</f>
        <v>0.46031078867772057</v>
      </c>
      <c r="Q47" s="23">
        <f>M47/H47</f>
        <v>1.1805493710249267E-4</v>
      </c>
      <c r="R47" s="23">
        <f>O47/H47</f>
        <v>1.1805493710249267E-4</v>
      </c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Yuriana Beatriz Sánchez Pinto</dc:creator>
  <cp:lastModifiedBy>Daniel Alberto Jaramillo Leon</cp:lastModifiedBy>
  <dcterms:created xsi:type="dcterms:W3CDTF">2024-02-05T19:54:42Z</dcterms:created>
  <dcterms:modified xsi:type="dcterms:W3CDTF">2025-01-30T19:57:09Z</dcterms:modified>
</cp:coreProperties>
</file>