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Mi unidad\Año 2023 OCI\II Trimestre\Seguimiento PAI PEI y Plan AnInv - IV Trimestre 2022\PAI\"/>
    </mc:Choice>
  </mc:AlternateContent>
  <xr:revisionPtr revIDLastSave="0" documentId="13_ncr:1_{9FBCC619-798B-4B83-A81B-B4C44522E928}" xr6:coauthVersionLast="47" xr6:coauthVersionMax="47" xr10:uidLastSave="{00000000-0000-0000-0000-000000000000}"/>
  <bookViews>
    <workbookView xWindow="-120" yWindow="-120" windowWidth="29040" windowHeight="15840" tabRatio="840" activeTab="5" xr2:uid="{00000000-000D-0000-FFFF-FFFF00000000}"/>
  </bookViews>
  <sheets>
    <sheet name="Portada" sheetId="18" r:id="rId1"/>
    <sheet name="Control de cambios" sheetId="20" r:id="rId2"/>
    <sheet name="PAI Integrados MIPG" sheetId="19" r:id="rId3"/>
    <sheet name="Plan Acción 2022" sheetId="21" r:id="rId4"/>
    <sheet name="Seguimiento PAI 4er Trimestre" sheetId="23" r:id="rId5"/>
    <sheet name="Seguimiento OCI" sheetId="2" r:id="rId6"/>
  </sheets>
  <definedNames>
    <definedName name="_xlnm._FilterDatabase" localSheetId="2" hidden="1">'PAI Integrados MIPG'!$A$7:$L$48</definedName>
    <definedName name="_xlnm._FilterDatabase" localSheetId="3" hidden="1">'Plan Acción 2022'!$A$6:$Y$189</definedName>
    <definedName name="_xlnm._FilterDatabase" localSheetId="5" hidden="1">'Seguimiento OCI'!$A$9:$U$137</definedName>
    <definedName name="_xlnm._FilterDatabase" localSheetId="4" hidden="1">'Seguimiento PAI 4er Trimestre'!$A$10:$CJ$80</definedName>
    <definedName name="_xlnm.Print_Area" localSheetId="1">'Control de cambios'!$A$1:$D$5</definedName>
    <definedName name="_xlnm.Print_Area" localSheetId="2">'PAI Integrados MIPG'!$A$1:$J$75</definedName>
    <definedName name="_xlnm.Print_Area" localSheetId="3">'Plan Acción 2022'!$A$1:$X$190</definedName>
    <definedName name="_xlnm.Print_Area" localSheetId="0">Portada!$A$1:$K$47</definedName>
    <definedName name="_xlnm.Print_Area" localSheetId="5">'Seguimiento OCI'!$A$1:$U$134</definedName>
    <definedName name="_xlnm.Print_Area" localSheetId="4">'Seguimiento PAI 4er Trimestre'!$A$1:$P$145</definedName>
    <definedName name="_xlnm.Print_Titles" localSheetId="1">'Control de cambios'!$2:$4</definedName>
    <definedName name="_xlnm.Print_Titles" localSheetId="2">'PAI Integrados MIPG'!$1:$7</definedName>
    <definedName name="_xlnm.Print_Titles" localSheetId="3">'Plan Acción 2022'!$1:$7</definedName>
    <definedName name="_xlnm.Print_Titles" localSheetId="5">'Seguimiento OCI'!$1:$9</definedName>
    <definedName name="_xlnm.Print_Titles" localSheetId="4">'Seguimiento PAI 4er Trimestre'!$1:$9</definedName>
    <definedName name="Z_174A2EF9_B040_4AC2_9A69_ACC64BAE66F9_.wvu.Rows" localSheetId="0" hidden="1">Portada!#REF!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3" i="2" l="1"/>
  <c r="J77" i="2"/>
  <c r="T68" i="2"/>
  <c r="U68" i="2"/>
  <c r="T66" i="2"/>
  <c r="U66" i="2"/>
  <c r="U63" i="2"/>
  <c r="U61" i="2"/>
  <c r="U58" i="2"/>
  <c r="U49" i="2"/>
  <c r="U47" i="2"/>
  <c r="U42" i="2"/>
  <c r="U41" i="2"/>
  <c r="U38" i="2"/>
  <c r="J38" i="2"/>
  <c r="U35" i="2"/>
  <c r="U26" i="2"/>
  <c r="U10" i="2"/>
  <c r="N139" i="23"/>
  <c r="M139" i="23"/>
  <c r="N138" i="23"/>
  <c r="M138" i="23"/>
  <c r="N137" i="23"/>
  <c r="M137" i="23"/>
  <c r="M136" i="23"/>
  <c r="N136" i="23" s="1"/>
  <c r="N135" i="23"/>
  <c r="M135" i="23"/>
  <c r="N134" i="23"/>
  <c r="M134" i="23"/>
  <c r="N133" i="23"/>
  <c r="M133" i="23"/>
  <c r="N132" i="23"/>
  <c r="M132" i="23"/>
  <c r="N131" i="23"/>
  <c r="M131" i="23"/>
  <c r="N130" i="23"/>
  <c r="M130" i="23"/>
  <c r="N129" i="23"/>
  <c r="M129" i="23"/>
  <c r="N128" i="23"/>
  <c r="M128" i="23"/>
  <c r="N127" i="23"/>
  <c r="M127" i="23"/>
  <c r="N126" i="23"/>
  <c r="M126" i="23"/>
  <c r="N120" i="23"/>
  <c r="M120" i="23"/>
  <c r="N117" i="23"/>
  <c r="M117" i="23"/>
  <c r="N116" i="23"/>
  <c r="M116" i="23"/>
  <c r="N114" i="23"/>
  <c r="M114" i="23"/>
  <c r="N112" i="23"/>
  <c r="M112" i="23"/>
  <c r="N111" i="23"/>
  <c r="M111" i="23"/>
  <c r="N109" i="23"/>
  <c r="M109" i="23"/>
  <c r="N108" i="23"/>
  <c r="M108" i="23"/>
  <c r="N105" i="23"/>
  <c r="M105" i="23"/>
  <c r="N102" i="23"/>
  <c r="M102" i="23"/>
  <c r="N101" i="23"/>
  <c r="M101" i="23"/>
  <c r="N100" i="23"/>
  <c r="M100" i="23"/>
  <c r="N99" i="23"/>
  <c r="M99" i="23"/>
  <c r="N98" i="23"/>
  <c r="M98" i="23"/>
  <c r="N97" i="23"/>
  <c r="M97" i="23"/>
  <c r="N96" i="23"/>
  <c r="M96" i="23"/>
  <c r="N94" i="23"/>
  <c r="M94" i="23"/>
  <c r="N93" i="23"/>
  <c r="M93" i="23"/>
  <c r="N92" i="23"/>
  <c r="M92" i="23"/>
  <c r="N91" i="23"/>
  <c r="M91" i="23"/>
  <c r="N88" i="23"/>
  <c r="M88" i="23"/>
  <c r="N84" i="23"/>
  <c r="M84" i="23"/>
  <c r="N83" i="23"/>
  <c r="M83" i="23"/>
  <c r="N82" i="23"/>
  <c r="M82" i="23"/>
  <c r="N81" i="23"/>
  <c r="M81" i="23"/>
  <c r="N80" i="23"/>
  <c r="M80" i="23"/>
  <c r="N78" i="23"/>
  <c r="M78" i="23"/>
  <c r="N75" i="23"/>
  <c r="M75" i="23"/>
  <c r="N72" i="23"/>
  <c r="M72" i="23"/>
  <c r="N71" i="23"/>
  <c r="M71" i="23"/>
  <c r="N70" i="23"/>
  <c r="M70" i="23"/>
  <c r="N63" i="23"/>
  <c r="M63" i="23"/>
  <c r="F63" i="23"/>
  <c r="M62" i="23"/>
  <c r="N62" i="23" s="1"/>
  <c r="M61" i="23"/>
  <c r="N61" i="23" s="1"/>
  <c r="N58" i="23"/>
  <c r="M58" i="23"/>
  <c r="L58" i="23"/>
  <c r="J58" i="23"/>
  <c r="H58" i="23"/>
  <c r="N57" i="23"/>
  <c r="M57" i="23"/>
  <c r="N56" i="23"/>
  <c r="M56" i="23"/>
  <c r="N55" i="23"/>
  <c r="M55" i="23"/>
  <c r="M54" i="23"/>
  <c r="N54" i="23" s="1"/>
  <c r="K54" i="23"/>
  <c r="I54" i="23"/>
  <c r="N53" i="23"/>
  <c r="M53" i="23"/>
  <c r="N52" i="23"/>
  <c r="M52" i="23"/>
  <c r="M47" i="23"/>
  <c r="N47" i="23" s="1"/>
  <c r="N29" i="23"/>
  <c r="M29" i="23"/>
  <c r="N28" i="23"/>
  <c r="M28" i="23"/>
  <c r="H28" i="23"/>
  <c r="M27" i="23"/>
  <c r="N27" i="23" s="1"/>
  <c r="M26" i="23"/>
  <c r="N26" i="23" s="1"/>
  <c r="J26" i="23"/>
  <c r="H26" i="23"/>
  <c r="M21" i="23"/>
  <c r="N21" i="23" s="1"/>
  <c r="M12" i="23"/>
  <c r="N12" i="23" s="1"/>
  <c r="M11" i="23"/>
  <c r="N11" i="23" s="1"/>
  <c r="J99" i="2" l="1"/>
  <c r="J72" i="2"/>
  <c r="J71" i="2"/>
  <c r="J57" i="2"/>
  <c r="J36" i="2"/>
  <c r="J35" i="2"/>
  <c r="U189" i="21" l="1"/>
  <c r="T189" i="21"/>
  <c r="U188" i="21"/>
  <c r="T188" i="21"/>
  <c r="U187" i="21"/>
  <c r="T187" i="21"/>
  <c r="U186" i="21"/>
  <c r="T186" i="21"/>
  <c r="U185" i="21"/>
  <c r="T185" i="21"/>
  <c r="U184" i="21"/>
  <c r="T184" i="21"/>
  <c r="U183" i="21"/>
  <c r="T183" i="21"/>
  <c r="U182" i="21"/>
  <c r="T182" i="21"/>
  <c r="U181" i="21"/>
  <c r="U180" i="21"/>
  <c r="U179" i="21"/>
  <c r="U178" i="21"/>
  <c r="T178" i="21"/>
  <c r="U177" i="21"/>
  <c r="T177" i="21"/>
  <c r="U176" i="21"/>
  <c r="T176" i="21"/>
  <c r="U175" i="21"/>
  <c r="T175" i="21"/>
  <c r="U174" i="21"/>
  <c r="T174" i="21"/>
  <c r="U173" i="21"/>
  <c r="T173" i="21"/>
  <c r="U172" i="21"/>
  <c r="T172" i="21"/>
  <c r="U171" i="21"/>
  <c r="T171" i="21"/>
  <c r="U170" i="21"/>
  <c r="T170" i="21"/>
  <c r="U169" i="21"/>
  <c r="T169" i="21"/>
  <c r="U168" i="21"/>
  <c r="T168" i="21"/>
  <c r="U167" i="21"/>
  <c r="T167" i="21"/>
  <c r="U166" i="21"/>
  <c r="T166" i="21"/>
  <c r="U165" i="21"/>
  <c r="T165" i="21"/>
  <c r="U164" i="21"/>
  <c r="T164" i="21"/>
  <c r="U163" i="21"/>
  <c r="T163" i="21"/>
  <c r="U162" i="21"/>
  <c r="T162" i="21"/>
  <c r="U161" i="21"/>
  <c r="T161" i="21"/>
  <c r="U160" i="21"/>
  <c r="T160" i="21"/>
  <c r="U159" i="21"/>
  <c r="T159" i="21"/>
  <c r="U158" i="21"/>
  <c r="T158" i="21"/>
  <c r="U157" i="21"/>
  <c r="T157" i="21"/>
  <c r="U156" i="21"/>
  <c r="T156" i="21"/>
  <c r="U155" i="21"/>
  <c r="T155" i="21"/>
  <c r="U154" i="21"/>
  <c r="T154" i="21"/>
  <c r="U153" i="21"/>
  <c r="T153" i="21"/>
  <c r="U152" i="21"/>
  <c r="T152" i="21"/>
  <c r="U151" i="21"/>
  <c r="T151" i="21"/>
  <c r="U150" i="21"/>
  <c r="T150" i="21"/>
  <c r="U149" i="21"/>
  <c r="T149" i="21"/>
  <c r="U148" i="21"/>
  <c r="T148" i="21"/>
  <c r="U147" i="21"/>
  <c r="T147" i="21"/>
  <c r="U146" i="21"/>
  <c r="T146" i="21"/>
  <c r="U145" i="21"/>
  <c r="T145" i="21"/>
  <c r="U144" i="21"/>
  <c r="T144" i="21"/>
  <c r="U143" i="21"/>
  <c r="T143" i="21"/>
  <c r="U142" i="21"/>
  <c r="T142" i="21"/>
  <c r="U141" i="21"/>
  <c r="T141" i="21"/>
  <c r="U140" i="21"/>
  <c r="T140" i="21"/>
  <c r="U139" i="21"/>
  <c r="T139" i="21"/>
  <c r="U138" i="21"/>
  <c r="T138" i="21"/>
  <c r="U137" i="21"/>
  <c r="T137" i="21"/>
  <c r="U136" i="21"/>
  <c r="T136" i="21"/>
  <c r="U135" i="21"/>
  <c r="T135" i="21"/>
  <c r="U134" i="21"/>
  <c r="T134" i="21"/>
  <c r="U133" i="21"/>
  <c r="T133" i="21"/>
  <c r="U132" i="21"/>
  <c r="T132" i="21"/>
  <c r="U131" i="21"/>
  <c r="T131" i="21"/>
  <c r="U130" i="21"/>
  <c r="T130" i="21"/>
  <c r="U129" i="21"/>
  <c r="T129" i="21"/>
  <c r="U128" i="21"/>
  <c r="T128" i="21"/>
  <c r="U127" i="21"/>
  <c r="T127" i="21"/>
  <c r="U126" i="21"/>
  <c r="T126" i="21"/>
  <c r="U125" i="21"/>
  <c r="U124" i="21"/>
  <c r="T124" i="21"/>
  <c r="U123" i="21"/>
  <c r="T123" i="21"/>
  <c r="U122" i="21"/>
  <c r="T122" i="21"/>
  <c r="U121" i="21"/>
  <c r="T121" i="21"/>
  <c r="U120" i="21"/>
  <c r="T120" i="21"/>
  <c r="U119" i="21"/>
  <c r="T119" i="21"/>
  <c r="U118" i="21"/>
  <c r="T118" i="21"/>
  <c r="U117" i="21"/>
  <c r="T117" i="21"/>
  <c r="U116" i="21"/>
  <c r="T116" i="21"/>
  <c r="U115" i="21"/>
  <c r="T115" i="21"/>
  <c r="U114" i="21"/>
  <c r="T114" i="21"/>
  <c r="U113" i="21"/>
  <c r="T113" i="21"/>
  <c r="U112" i="21"/>
  <c r="T112" i="21"/>
  <c r="U111" i="21"/>
  <c r="T111" i="21"/>
  <c r="U110" i="21"/>
  <c r="T110" i="21"/>
  <c r="U109" i="21"/>
  <c r="T109" i="21"/>
  <c r="U108" i="21"/>
  <c r="T108" i="21"/>
  <c r="U107" i="21"/>
  <c r="T107" i="21"/>
  <c r="U106" i="21"/>
  <c r="T106" i="21"/>
  <c r="U105" i="21"/>
  <c r="T105" i="21"/>
  <c r="U104" i="21"/>
  <c r="T104" i="21"/>
  <c r="U103" i="21"/>
  <c r="T103" i="21"/>
  <c r="U102" i="21"/>
  <c r="T102" i="21"/>
  <c r="U101" i="21"/>
  <c r="T101" i="21"/>
  <c r="U100" i="21"/>
  <c r="T100" i="21"/>
  <c r="U99" i="21"/>
  <c r="T99" i="21"/>
  <c r="U98" i="21"/>
  <c r="T98" i="21"/>
  <c r="U97" i="21"/>
  <c r="T97" i="21"/>
  <c r="U96" i="21"/>
  <c r="T96" i="21"/>
  <c r="U95" i="21"/>
  <c r="T95" i="21"/>
  <c r="U94" i="21"/>
  <c r="T94" i="21"/>
  <c r="U93" i="21"/>
  <c r="T93" i="21"/>
  <c r="U92" i="21"/>
  <c r="T92" i="21"/>
  <c r="U91" i="21"/>
  <c r="T91" i="21"/>
  <c r="U90" i="21"/>
  <c r="T90" i="21"/>
  <c r="U89" i="21"/>
  <c r="T89" i="21"/>
  <c r="U88" i="21"/>
  <c r="T88" i="21"/>
  <c r="U87" i="21"/>
  <c r="T87" i="21"/>
  <c r="U86" i="21"/>
  <c r="T86" i="21"/>
  <c r="U85" i="21"/>
  <c r="T85" i="21"/>
  <c r="U84" i="21"/>
  <c r="T84" i="21"/>
  <c r="U83" i="21"/>
  <c r="T83" i="21"/>
  <c r="T82" i="21"/>
  <c r="T81" i="21"/>
  <c r="U80" i="21"/>
  <c r="T80" i="21"/>
  <c r="T79" i="21"/>
  <c r="T78" i="21"/>
  <c r="T77" i="21"/>
  <c r="T76" i="21"/>
  <c r="T75" i="21"/>
  <c r="T74" i="21"/>
  <c r="T73" i="21"/>
  <c r="T72" i="21"/>
  <c r="U71" i="21"/>
  <c r="T71" i="21"/>
  <c r="U70" i="21"/>
  <c r="T70" i="21"/>
  <c r="U69" i="21"/>
  <c r="T69" i="21"/>
  <c r="U68" i="21"/>
  <c r="T68" i="21"/>
  <c r="U67" i="21"/>
  <c r="T67" i="21"/>
  <c r="U66" i="21"/>
  <c r="T66" i="21"/>
  <c r="U65" i="21"/>
  <c r="T65" i="21"/>
  <c r="U64" i="21"/>
  <c r="T64" i="21"/>
  <c r="U63" i="21"/>
  <c r="T63" i="21"/>
  <c r="U62" i="21"/>
  <c r="T62" i="21"/>
  <c r="U61" i="21"/>
  <c r="T61" i="21"/>
  <c r="U60" i="21"/>
  <c r="T60" i="21"/>
  <c r="U59" i="21"/>
  <c r="T59" i="21"/>
  <c r="U58" i="21"/>
  <c r="T58" i="21"/>
  <c r="U57" i="21"/>
  <c r="T57" i="21"/>
  <c r="U56" i="21"/>
  <c r="T56" i="21"/>
  <c r="U55" i="21"/>
  <c r="U54" i="21"/>
  <c r="U53" i="21"/>
  <c r="U52" i="21"/>
  <c r="T52" i="21"/>
  <c r="U51" i="21"/>
  <c r="T51" i="21"/>
  <c r="U50" i="21"/>
  <c r="T50" i="21"/>
  <c r="U49" i="21"/>
  <c r="T49" i="21"/>
  <c r="U48" i="21"/>
  <c r="T48" i="21"/>
  <c r="U47" i="21"/>
  <c r="T47" i="21"/>
  <c r="U46" i="21"/>
  <c r="T46" i="21"/>
  <c r="U45" i="21"/>
  <c r="T45" i="21"/>
  <c r="U44" i="21"/>
  <c r="T44" i="21"/>
  <c r="U43" i="21"/>
  <c r="T43" i="21"/>
  <c r="U42" i="21"/>
  <c r="T42" i="21"/>
  <c r="U41" i="21"/>
  <c r="T41" i="21"/>
  <c r="U40" i="21"/>
  <c r="T40" i="21"/>
  <c r="U39" i="21"/>
  <c r="T39" i="21"/>
  <c r="U38" i="21"/>
  <c r="T38" i="21"/>
  <c r="U37" i="21"/>
  <c r="T37" i="21"/>
  <c r="T36" i="21"/>
  <c r="U35" i="21"/>
  <c r="T35" i="21"/>
  <c r="U34" i="21"/>
  <c r="T34" i="21"/>
  <c r="U33" i="21"/>
  <c r="T33" i="21"/>
  <c r="U32" i="21"/>
  <c r="T32" i="21"/>
  <c r="U31" i="21"/>
  <c r="T31" i="21"/>
  <c r="U30" i="21"/>
  <c r="T30" i="21"/>
  <c r="U29" i="21"/>
  <c r="T29" i="21"/>
  <c r="U28" i="21"/>
  <c r="U27" i="21"/>
  <c r="U26" i="21"/>
  <c r="U25" i="21"/>
  <c r="U24" i="21"/>
  <c r="U23" i="21"/>
  <c r="T23" i="21"/>
  <c r="U22" i="21"/>
  <c r="T22" i="21"/>
  <c r="U21" i="21"/>
  <c r="T21" i="21"/>
  <c r="U20" i="21"/>
  <c r="T20" i="21"/>
  <c r="U19" i="21"/>
  <c r="T19" i="21"/>
  <c r="U18" i="21"/>
  <c r="T18" i="21"/>
  <c r="U17" i="21"/>
  <c r="T17" i="21"/>
  <c r="U16" i="21"/>
  <c r="T16" i="21"/>
  <c r="U15" i="21"/>
  <c r="T15" i="21"/>
  <c r="U14" i="21"/>
  <c r="T14" i="21"/>
  <c r="U13" i="21"/>
  <c r="T13" i="21"/>
  <c r="U12" i="21"/>
  <c r="T12" i="21"/>
  <c r="U10" i="21"/>
  <c r="T10" i="21"/>
  <c r="U8" i="21"/>
  <c r="T8" i="21"/>
  <c r="J125" i="2"/>
  <c r="J124" i="2"/>
  <c r="J68" i="2" l="1"/>
  <c r="J67" i="2"/>
  <c r="J66" i="2"/>
  <c r="J63" i="2"/>
  <c r="J61" i="2"/>
  <c r="J58" i="2"/>
  <c r="J53" i="2"/>
  <c r="J49" i="2"/>
  <c r="J47" i="2"/>
  <c r="J44" i="2"/>
  <c r="J42" i="2"/>
  <c r="J41" i="2"/>
  <c r="J34" i="2"/>
  <c r="U34" i="2" s="1"/>
  <c r="J28" i="2"/>
  <c r="J26" i="2"/>
  <c r="J24" i="2"/>
  <c r="J12" i="2"/>
  <c r="U12" i="2" s="1"/>
  <c r="J1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O22" authorId="0" shapeId="0" xr:uid="{B2739A4E-BC00-442B-8F4A-C3D88EDA5618}">
      <text>
        <r>
          <rPr>
            <b/>
            <sz val="9"/>
            <color indexed="81"/>
            <rFont val="Tahoma"/>
            <family val="2"/>
          </rPr>
          <t>Eduardo Pinzón López:
$64.848.763.216 valor de las vigencia futuras.</t>
        </r>
      </text>
    </comment>
    <comment ref="N121" authorId="0" shapeId="0" xr:uid="{E3806D16-4E93-4CD0-B975-1FC158B6519B}">
      <text>
        <r>
          <rPr>
            <b/>
            <sz val="9"/>
            <color indexed="81"/>
            <rFont val="Tahoma"/>
            <family val="2"/>
          </rPr>
          <t>Eduardo Pinzón López:</t>
        </r>
        <r>
          <rPr>
            <sz val="9"/>
            <color indexed="81"/>
            <rFont val="Tahoma"/>
            <family val="2"/>
          </rPr>
          <t xml:space="preserve">
El proyecto de inversión era 2020011000144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Eduardo Pinzón López</author>
    <author>Laura Cristina Gomez Rodríguez</author>
  </authors>
  <commentList>
    <comment ref="E49" authorId="0" shapeId="0" xr:uid="{00000000-0006-0000-0500-000002000000}">
      <text>
        <r>
          <rPr>
            <b/>
            <sz val="9"/>
            <color rgb="FF000000"/>
            <rFont val="Tahoma"/>
            <family val="2"/>
          </rPr>
          <t>Eduardo Pinzón López:</t>
        </r>
        <r>
          <rPr>
            <sz val="9"/>
            <color rgb="FF000000"/>
            <rFont val="Tahoma"/>
            <family val="2"/>
          </rPr>
          <t xml:space="preserve">
</t>
        </r>
        <r>
          <rPr>
            <sz val="16"/>
            <color rgb="FF000000"/>
            <rFont val="Tahoma"/>
            <family val="2"/>
          </rPr>
          <t xml:space="preserve">11.854.489 </t>
        </r>
        <r>
          <rPr>
            <sz val="16"/>
            <color rgb="FF3366FF"/>
            <rFont val="Tahoma"/>
            <family val="2"/>
          </rPr>
          <t>Registros de especímenes generados en GBIF.</t>
        </r>
        <r>
          <rPr>
            <sz val="16"/>
            <color rgb="FF000000"/>
            <rFont val="Tahoma"/>
            <family val="2"/>
          </rPr>
          <t xml:space="preserve">
</t>
        </r>
        <r>
          <rPr>
            <sz val="16"/>
            <color rgb="FF000000"/>
            <rFont val="Tahoma"/>
            <family val="2"/>
          </rPr>
          <t xml:space="preserve">338.117 de registros de códigos de barra de ADN
</t>
        </r>
        <r>
          <rPr>
            <sz val="16"/>
            <color rgb="FF000000"/>
            <rFont val="Tahoma"/>
            <family val="2"/>
          </rPr>
          <t>6.621.104</t>
        </r>
        <r>
          <rPr>
            <sz val="16"/>
            <color rgb="FF3366FF"/>
            <rFont val="Tahoma"/>
            <family val="2"/>
          </rPr>
          <t xml:space="preserve"> Especímenes biológicos, pertenecientes a las colecciones biológicas del país</t>
        </r>
        <r>
          <rPr>
            <sz val="16"/>
            <color rgb="FF000000"/>
            <rFont val="Tahoma"/>
            <family val="2"/>
          </rPr>
          <t xml:space="preserve">
</t>
        </r>
        <r>
          <rPr>
            <sz val="16"/>
            <color rgb="FF000000"/>
            <rFont val="Tahoma"/>
            <family val="2"/>
          </rPr>
          <t xml:space="preserve">4 Departamentos implementando proyectos de Turismo Científico de Naturaleza 
</t>
        </r>
        <r>
          <rPr>
            <sz val="16"/>
            <color rgb="FF000000"/>
            <rFont val="Tahoma"/>
            <family val="2"/>
          </rPr>
          <t xml:space="preserve">4 </t>
        </r>
        <r>
          <rPr>
            <sz val="16"/>
            <color rgb="FF3366FF"/>
            <rFont val="Tahoma"/>
            <family val="2"/>
          </rPr>
          <t>Alianzas internacionales que incorporan I+D+i relacionado con crecimiento verde</t>
        </r>
      </text>
    </comment>
    <comment ref="R51" authorId="1" shapeId="0" xr:uid="{00000000-0006-0000-0500-000003000000}">
      <text>
        <r>
          <rPr>
            <b/>
            <sz val="9"/>
            <color indexed="81"/>
            <rFont val="Tahoma"/>
            <family val="2"/>
          </rPr>
          <t>Laura Cristina Gómez Rodríguez:</t>
        </r>
        <r>
          <rPr>
            <sz val="9"/>
            <color indexed="81"/>
            <rFont val="Tahoma"/>
            <family val="2"/>
          </rPr>
          <t xml:space="preserve">
En la ficha del programa solo aparecen 5
</t>
        </r>
      </text>
    </comment>
    <comment ref="M120" authorId="1" shapeId="0" xr:uid="{00000000-0006-0000-0500-000004000000}">
      <text>
        <r>
          <rPr>
            <b/>
            <sz val="9"/>
            <color rgb="FF000000"/>
            <rFont val="Tahoma"/>
            <family val="2"/>
          </rPr>
          <t>Laura Cristina Gómez Rodríguez:</t>
        </r>
        <r>
          <rPr>
            <sz val="9"/>
            <color rgb="FF000000"/>
            <rFont val="Tahoma"/>
            <family val="2"/>
          </rPr>
          <t xml:space="preserve">
</t>
        </r>
        <r>
          <rPr>
            <sz val="9"/>
            <color rgb="FF000000"/>
            <rFont val="Tahoma"/>
            <family val="2"/>
          </rPr>
          <t>Falta reporte en la línea de servicio</t>
        </r>
      </text>
    </comment>
    <comment ref="L122" authorId="1" shapeId="0" xr:uid="{00000000-0006-0000-0500-000005000000}">
      <text>
        <r>
          <rPr>
            <b/>
            <sz val="9"/>
            <color indexed="81"/>
            <rFont val="Tahoma"/>
            <family val="2"/>
          </rPr>
          <t>Laura Cristina Gómez Rodríguez:</t>
        </r>
        <r>
          <rPr>
            <sz val="9"/>
            <color indexed="81"/>
            <rFont val="Tahoma"/>
            <family val="2"/>
          </rPr>
          <t xml:space="preserve">
En Gina la meta es 54%
En indicadores si está el 53%</t>
        </r>
      </text>
    </comment>
    <comment ref="M122" authorId="1" shapeId="0" xr:uid="{00000000-0006-0000-0500-000006000000}">
      <text>
        <r>
          <rPr>
            <b/>
            <sz val="9"/>
            <color indexed="81"/>
            <rFont val="Tahoma"/>
            <family val="2"/>
          </rPr>
          <t>Laura Cristina Gómez Rodríguez:</t>
        </r>
        <r>
          <rPr>
            <sz val="9"/>
            <color indexed="81"/>
            <rFont val="Tahoma"/>
            <family val="2"/>
          </rPr>
          <t xml:space="preserve">
Pendiente reporte de la línea de servicio </t>
        </r>
      </text>
    </comment>
    <comment ref="M125" authorId="1" shapeId="0" xr:uid="{00000000-0006-0000-0500-000007000000}">
      <text>
        <r>
          <rPr>
            <b/>
            <sz val="9"/>
            <color indexed="81"/>
            <rFont val="Tahoma"/>
            <family val="2"/>
          </rPr>
          <t>Laura Cristina Gómez Rodríguez:</t>
        </r>
        <r>
          <rPr>
            <sz val="9"/>
            <color indexed="81"/>
            <rFont val="Tahoma"/>
            <family val="2"/>
          </rPr>
          <t xml:space="preserve">
En indicadores se presenta avance del 12,44% adicionalmente hace falta el formato de soporte al indicador</t>
        </r>
      </text>
    </comment>
    <comment ref="M129" authorId="1" shapeId="0" xr:uid="{00000000-0006-0000-0500-000008000000}">
      <text>
        <r>
          <rPr>
            <b/>
            <sz val="9"/>
            <color rgb="FF000000"/>
            <rFont val="Tahoma"/>
            <family val="2"/>
          </rPr>
          <t>Laura Cristina Gómez Rodríguez:</t>
        </r>
        <r>
          <rPr>
            <sz val="9"/>
            <color rgb="FF000000"/>
            <rFont val="Tahoma"/>
            <family val="2"/>
          </rPr>
          <t xml:space="preserve">
</t>
        </r>
        <r>
          <rPr>
            <sz val="9"/>
            <color rgb="FF000000"/>
            <rFont val="Tahoma"/>
            <family val="2"/>
          </rPr>
          <t>En Gina está 198% se debe reabrir la tarea para el ajuste</t>
        </r>
      </text>
    </comment>
  </commentList>
</comments>
</file>

<file path=xl/sharedStrings.xml><?xml version="1.0" encoding="utf-8"?>
<sst xmlns="http://schemas.openxmlformats.org/spreadsheetml/2006/main" count="3140" uniqueCount="757">
  <si>
    <t>CÓDIGO: D101PR01F02</t>
  </si>
  <si>
    <t>DESPLIEGUE ESTRATÉGICO</t>
  </si>
  <si>
    <t>DESPLIEGUE TÁCTICO</t>
  </si>
  <si>
    <t>COMPROMISOS GOBIERNO NACIONAL</t>
  </si>
  <si>
    <t>REQUISITOS MIPG</t>
  </si>
  <si>
    <t>RESPONSABLES</t>
  </si>
  <si>
    <t xml:space="preserve">MATRIZ DE SEGUIMIENTO AL PLAN DE ACCIÓN INSTITUCIONAL </t>
  </si>
  <si>
    <t>Resultados trimestrales meta programática</t>
  </si>
  <si>
    <t>ARTICULACIÓN CON LOS PACTOS DE PLAN NACIONAL DE DESARROLLO 2018-2022</t>
  </si>
  <si>
    <t>PILAR DE LA MEGA
OBJETIVO ESTRATÉGICO</t>
  </si>
  <si>
    <t>PROGRAMA
ESTRATÉGICO</t>
  </si>
  <si>
    <t>DESCRIPCIÓN DEL PROGRAMA ESTRATÉGICO</t>
  </si>
  <si>
    <t>META PROGRAMÁTICA</t>
  </si>
  <si>
    <t>Meta T1</t>
  </si>
  <si>
    <t>Resultado T1</t>
  </si>
  <si>
    <t>Meta T2</t>
  </si>
  <si>
    <t>Resultado T2</t>
  </si>
  <si>
    <t>Meta T3</t>
  </si>
  <si>
    <t>Resultado T3</t>
  </si>
  <si>
    <t>Meta T4</t>
  </si>
  <si>
    <t>Resultado T4</t>
  </si>
  <si>
    <t>Avance de meta del programa **</t>
  </si>
  <si>
    <t>FECHA DE CUMPLIMIENTO</t>
  </si>
  <si>
    <t>COBERTURA DE LA INICIATIVA
(Nacional/Regional)</t>
  </si>
  <si>
    <t>DOCUMENTOS CONPES</t>
  </si>
  <si>
    <t>ACCIÓN DOCUMENTOS CONPES</t>
  </si>
  <si>
    <t>POLÍTICAS TRANSVERSALES
Trazador presupuestal</t>
  </si>
  <si>
    <t>PRESUPUESTOS OTRAS FUENTES</t>
  </si>
  <si>
    <t xml:space="preserve">PRESUPUESTO TOTAL POR PROGRAMA </t>
  </si>
  <si>
    <t>OBJETIVOS DE DESARROLLO SOSTENIBLE</t>
  </si>
  <si>
    <t>DERECHO FUNDAMENTAL QUE SE GARANTIZA</t>
  </si>
  <si>
    <t>ÁREA RESPONSABLE</t>
  </si>
  <si>
    <t>Proyecto de inversión</t>
  </si>
  <si>
    <t>Código BPIN</t>
  </si>
  <si>
    <t>Tipo otras fuentes</t>
  </si>
  <si>
    <t>Descripción de otras fuentes</t>
  </si>
  <si>
    <t>Minciencias*
**</t>
  </si>
  <si>
    <t>Total recursos otras fuentes</t>
  </si>
  <si>
    <t>Reconocimiento de actores</t>
  </si>
  <si>
    <t>Gestionar y administrar la ventanilla abierta de reconocimiento de actores. Se apoyará al Viceministerio de conocimiento, innovación y productividad en la Política de reconocimiento de actores del SNCTI y las guías y criterios para el reconocimiento y acompañamiento dentro del proceso a los actores.</t>
  </si>
  <si>
    <t>10 nuevos centros de I+D reconocidos</t>
  </si>
  <si>
    <t>Reconocimiento de Actores</t>
  </si>
  <si>
    <t>Nacional</t>
  </si>
  <si>
    <t>No aplica</t>
  </si>
  <si>
    <t>Fortalecimiento de las capacidades de los actores del snctei para la generación de conocimiento a nivel  nacional</t>
  </si>
  <si>
    <t>4. Garantizar una educación inclusiva, equitativa y de calidad y promover oportunidades de aprendizaje durante toda la vida de todos</t>
  </si>
  <si>
    <t>Participación
Igualdad
Libertad de enseñanza, aprendizaje, investigación y cátedra
Derecho de petición</t>
  </si>
  <si>
    <t>Jóvenes Investigadores e Innovadores</t>
  </si>
  <si>
    <t>Formación para vocaciones científicas que busca facilitar el acercamiento de jóvenes colombianos con la investigación y la innovación, así como a programas de formación, capacitación y fortalecimiento de las competencias y habilidades técnicas para su ingreso y permanencia en el SNCTI, de manera que permita su vinculación, su entrenamiento en investigación y su inserción en dinámicas y redes especializadas de conocimiento.</t>
  </si>
  <si>
    <t>Desarrollo de vocaciones científicas y capacidades para la investigación en niños y jóvenes a nivel  nacional</t>
  </si>
  <si>
    <t>Dirección de Vocaciones y Formación de la CTeI</t>
  </si>
  <si>
    <t>Mejoramiento del impacto de la investigación científica en el sector salud.  nacional</t>
  </si>
  <si>
    <t>2017011000194</t>
  </si>
  <si>
    <t>3. Garantizar una vida sana y promover el bienestar para todos en todas las edades</t>
  </si>
  <si>
    <t>Mujer + Ciencia  + Equidad</t>
  </si>
  <si>
    <t>Equidad de la mujer</t>
  </si>
  <si>
    <t>Otra</t>
  </si>
  <si>
    <t>12. Garantizar modalidades de consumo y producción sostenibles</t>
  </si>
  <si>
    <t xml:space="preserve">Ondas </t>
  </si>
  <si>
    <t>Fomentar una cultura CTeI en niños, niñas, adolescentes y su entorno en toda su diversidad para el fortalecimiento de las vocaciones cientificas en los territorios.</t>
  </si>
  <si>
    <t>NA</t>
  </si>
  <si>
    <t xml:space="preserve">Articulación Territorial </t>
  </si>
  <si>
    <t>Otras Entidades Gubernamentales Nacionales</t>
  </si>
  <si>
    <t xml:space="preserve">Comunidad Virtual </t>
  </si>
  <si>
    <t xml:space="preserve">Lineamientos Pedagógicos </t>
  </si>
  <si>
    <t>Divulgación, Movilidad y Fortalecimiento</t>
  </si>
  <si>
    <t xml:space="preserve">Formación y vinculación de capital humano de Alto Nivel </t>
  </si>
  <si>
    <t>Incrementar el número de investigadores del país a través de la financiación de estudios de maestría, doctorado y estancias postdoctorales con efoque diferencial</t>
  </si>
  <si>
    <t>Declaración de Importancia Estratégica del Proyecto Capacitación de Recursos Humanos para la Investigación Nacional</t>
  </si>
  <si>
    <t>1.1 Asignar créditos educativos 100% condonables para apoyar la formación de doctores en el exterior a través de convocatorias públicas. Estos créditos serán distribuidos de la siguiente forma: 80% para programas de formación doctoral STEM y hasta 20% para formación doctoral en áreas de economía naranja y otras.</t>
  </si>
  <si>
    <t>Capacitación de recursos humanos para la investigación  nacional</t>
  </si>
  <si>
    <t>2017011000151</t>
  </si>
  <si>
    <t>Programa Crédito Beca Colfuturo</t>
  </si>
  <si>
    <t>Declaración de importancia estratégica del proyecto de apoyo a la formación de capital humano altamente calificado en el exterior.</t>
  </si>
  <si>
    <t>1.2 Transferir los recursos Colfuturo para implementar el Programa Crédito-Beca.</t>
  </si>
  <si>
    <t>2.1 Realizar convocatorias públicas para facilitar la vinculación de doctores en distintas entidades del SNCTeI en las cuales se dará prioridad a aquellos que sean vinculados al sector empresarial, así como a entidades en ciudades diferentes a Bogotá, Medellín y Cali.</t>
  </si>
  <si>
    <t>200 Estancias posdoctorales apoyadas por Colciencias y aliados</t>
  </si>
  <si>
    <t xml:space="preserve">Formación de Capital Humano de Alto Nivel para las Regiones </t>
  </si>
  <si>
    <t>Regional</t>
  </si>
  <si>
    <t>2.1 Realizar seguimiento a la implementación por parte de Colfuturo del esquema de incentivos de condonación para la vinculación de beneficiarios como docentes, investigadores o funcionarios públicos o en regiones del país distintas a Bogotá.</t>
  </si>
  <si>
    <t>Gestión de Capacidades Regionales en CTeI</t>
  </si>
  <si>
    <t>Potenciar las capacidades regionales de CTeI que promuevan el desarrollo social  y productivo hacia una Colombia Científica</t>
  </si>
  <si>
    <t>2020011000151</t>
  </si>
  <si>
    <t>10. Reducir la desigualdad en y entre los países</t>
  </si>
  <si>
    <t>Gestión de la Secretaria Técnica del OCAD de la CTeI del SGR</t>
  </si>
  <si>
    <t>En el marco de las funciones asignadas por el Sistema General de Regalías, se encuentra la verificación del cumplimiento de las condiciones para la presentación de proyectos al  OCAD para su viabilización, priorización y aprobación.
Así mismo, se busca elaborar el plan de convocatorias, estructurar y administrar las convocatorias públicas, abiertas y competitivas</t>
  </si>
  <si>
    <t>80% Aprobación de recursos de la asignación del SGR</t>
  </si>
  <si>
    <t>Presentación de proyectos a OCAD  para asignación de recursos del SGR</t>
  </si>
  <si>
    <t>Política de Crecimiento Verde</t>
  </si>
  <si>
    <t>4.4 Actualizar la guía sectorial de proyectos de CTI, y los catálogos MGA que hacen parte del Fondo de Ciencia Tecnología e Innovación (FCTI) para mejorar su pertinencia con las necesidades en el desarrollo de actividades de CTI (CTI - Línea de acción 34).</t>
  </si>
  <si>
    <t>Sistema General de Regalías</t>
  </si>
  <si>
    <t>Asignación de recursos de funcionamiento del Sistema General de Regalías</t>
  </si>
  <si>
    <t>8. Promover el crecimiento económico sostenido, inclusivo y sostenible, el empleo pleno y productivo y el trabajo decente para todos</t>
  </si>
  <si>
    <t>Secretaría Técnica del OCAD</t>
  </si>
  <si>
    <t>Puesta en marcha de las Convocatorias Públicas, Abiertas y Competitivas</t>
  </si>
  <si>
    <t>Apropiación Social del Conocimiento - ASC</t>
  </si>
  <si>
    <t>Desarrollar procesos intencionados de comprensión e intervención en las relaciones entre ciencia, tecnología y sociedad, para ampliar las dinámicas de generación, circulación y uso del conocimiento científico-tecnológico entre sectores académicos, productivos, estatales, incluyendo activamente a las comunidades y grupos de interés de la sociedad civil.</t>
  </si>
  <si>
    <t>16. Promover sociedades justas, pacíficas e inclusivas</t>
  </si>
  <si>
    <t>Implementación de la Política Nacional de Apropiación Social del Conocimiento en el marco de la CTeI</t>
  </si>
  <si>
    <t>Política Integral de Conocimiento Ancestral Tradicional</t>
  </si>
  <si>
    <t>Estrategia de comunicación pública de la ciencia y divulgación científica Todo es Ciencia</t>
  </si>
  <si>
    <t>Estrategia de divulgación comunicación pública de la CTeI de Minciencias que a través de sus componentes y temáticas alrededor de la CTeI proemueve interactuar y empoderar audiencias no especializadas con el propósito de proponer construcciones colectivas y conversaciones basadas en la práctica del conocimiento, la desmitificación de ideas alrededor de lo que significa ser científico (hacer ciencia) y promover el pensamiento crítico y la reflexión en la sociedad gracias a la promoción de los valores de la cultura científica propendiendo por su apropiación social.</t>
  </si>
  <si>
    <t>Contenidos audiovisuales multiformato</t>
  </si>
  <si>
    <t>2.4 Implementar una estrategia de divulgación del apoyo del Gobierno nacional a la formación en el exterior para diferentes espacios, medios y audiencias.</t>
  </si>
  <si>
    <t>Activaciones regionales</t>
  </si>
  <si>
    <t>Estrategias digitales</t>
  </si>
  <si>
    <t>Red Colombiana de Información Cientifica (RedCol)</t>
  </si>
  <si>
    <t>La Red Colombiana de Información Científica a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</si>
  <si>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Fomento al desarrollo de programas y proyectos de generación de conocimiento en CTeI</t>
  </si>
  <si>
    <t xml:space="preserve">Apoyar el desarrollo de programas y proyectos de investigación en áreas de conocimiento estratégicas a través de instrumentos que garanticen su pertinencia, excelencia y calidad, de acuerdo con las prioridades que definan los Programas Nacionales de CTeI. </t>
  </si>
  <si>
    <t>Política Nacional Farmacéutica</t>
  </si>
  <si>
    <t>7.1 Establecer un plan de estímulo a la investigación, desarrollo y producción de medicamentos estratégicos, incluidos los medicamentos genéricos.</t>
  </si>
  <si>
    <t>Plataforma Transatlántica</t>
  </si>
  <si>
    <t>ANH</t>
  </si>
  <si>
    <t>9. Industria, innovación e infraestructuras</t>
  </si>
  <si>
    <t>Aliados Estratégicos</t>
  </si>
  <si>
    <t>ECOPETROL</t>
  </si>
  <si>
    <t>Modelos cienciométricos</t>
  </si>
  <si>
    <t>Mejorar los modelos cienciométricos que contribuyan a la caracterización de la dinámica del Sistema a partir del acopio, sistematización, revisión de nuevas métricas y análisis de información de ciencia, tecnología e innovación del país. Identificando y visibilizando las nuevas capacidades a nivel regional de acuerdo con estándares mundiales con el objeto de promover el impacto del conocimiento.</t>
  </si>
  <si>
    <t>Revisión y ajuste de los modelos cienciométricos vigentes</t>
  </si>
  <si>
    <t>Convenio 408 de 2019</t>
  </si>
  <si>
    <t>Monitorear los artículos científicos publicados en revistas de alto impacto y las citaciones de impacto en producción científica de colombianos en colaboración internacional</t>
  </si>
  <si>
    <t>Posicionamiento, visibilización y articulación de la CTeI con actores internacionales</t>
  </si>
  <si>
    <t xml:space="preserve">Generar mecanismos de articulación, visibilización y difusión para consolidar la proyección internacional de la CTeI colombiana, facilitando el acceso de los actores del SNCTeI a recursos técnicos y financieros a través de la inserción en redes internacionales y la participación en escenarios internacionales estratégicos.        </t>
  </si>
  <si>
    <t xml:space="preserve">Formulación y diseño de política de la internacionalización de la CTeI y diplomacia científica </t>
  </si>
  <si>
    <t>4.2 Incorporar, a través del desarrollo de alianzas internacionales, los temas de I+D+i para el crecimiento verde dentro de los programas estratégicos institucionales de internacionalización</t>
  </si>
  <si>
    <t>Programa de movilidad de investigadores e innovadores y apoyo a proyectos de investigación</t>
  </si>
  <si>
    <t>Presencia en escenarios internacionales para la generación de alianzas o redes de cooperación científica o fortalecimiento de la CTeI del país</t>
  </si>
  <si>
    <t>Colombia BIO</t>
  </si>
  <si>
    <t>El Programa contribuye al conocimiento,valoración, conservación y aprovechamiento sosteniblemente de la biodiversidad para construir las bases de la bioeconomía en el país.</t>
  </si>
  <si>
    <t>Incremento de las actividades de Ciencia, Tecnología e Innovación en la construcción de la Bioeconomía a nivel   Nacional</t>
  </si>
  <si>
    <t>2019011000124</t>
  </si>
  <si>
    <t>15. Gestionar sosteniblemente los bosques, luchar contra la desertificación, detener e invertir la degradación de las tierras y detener la pérdida de la biodiversidad</t>
  </si>
  <si>
    <t>Ampliación de alcance de las expediciones científicas con alianzas regionales, involucrando procesos de innovación social</t>
  </si>
  <si>
    <t xml:space="preserve">Acciones Crecimiento Verde: 1,2;1,7;1,8;1,9;1,10;1,20;3,12
</t>
  </si>
  <si>
    <t>1.10 Sistematizar la información de especímenes biológicos y todos sus derivados depositados en las colecciones biológicas</t>
  </si>
  <si>
    <t>Incentivos Tributarios en CTeI</t>
  </si>
  <si>
    <t>El programa busca incentivar la inversiòn privada en CTeI y el fortalecimiento de la infraestructura de centros e instituciones de educación, a través del otorgamiento de beneficios tributarios a propuestas y solicitudes que cumplan con los requisitos de Ley y los establecidos por el CNBT</t>
  </si>
  <si>
    <t>Lineamientos de política para estimular la inversión privada en ciencia, tecnología e innovación a través de deducciones tributarias.</t>
  </si>
  <si>
    <t>2.9 Desarrollar una estrategia de seguimiento y evaluación de resultados e impactos del instrumento que soporten la toma de decisiones (OE2.3).</t>
  </si>
  <si>
    <t>2020011000144</t>
  </si>
  <si>
    <t>Convocatoria para el registro de solicitudes por vinculación de doctores a la industria</t>
  </si>
  <si>
    <t>Evaluación de Impacto Programa de Beneficios Tributarios por inversión en CTeI</t>
  </si>
  <si>
    <t xml:space="preserve">Fortalecimiento de capacidades para la innovación empresarial </t>
  </si>
  <si>
    <t>El objetivo del principal del programa es incrementar las capacidades en gestión de la innovación en las empresas, promocionar la cultura de la innovación y generar y/o fortalecer conexiones entre actores del sistema CTeI, con el fin de aumentar la competitividad nacional y regional,  contribuyendo al aumento de la inversión en ACTI (Actividades de Ciencia, Tecnología e Innovación).
El instrumento busca apoyar a empresas que le apuestan a la innovación como estrategia de crecimiento a través del desarrollo de capacidades en gestión de la innovación, aumento de la inversión en ACTI y generación y fortalecimiento de conexiones entre actores del sistema CTeI. El instrumento se opera a través de dos programas, que se pueden completar con otras estrategias:
Pactos por la innovación:  La estrategia busca articular los diferentes actores del ecosistema regional de innovación en las regiones dónde se despliega a partir de la generación de capacidades en gestión de la innovación dentro de las empresas. Teniendo en cuenta lo anterior, vincula a las organizaciones con la realización del Autodiagnóstico y desarrolla un portafolio de beneficios en conjunto con la región. Pactos por la innovación se ejecuta a través de convenios con aliados como las Cámaras de Comercio.
Gestión Territorial - Operación Proyecto Oferta Institucional de Innovación Empresarial: entrenamiento en innovación para la generación de capacidades de innovación en las empresas y construcción o fortalecimiento de sistemas de innovación empresarial + financiación de proyectos de innovación para empresas de los departamentos acogidos a la oferta institucional, los cuales seleccionan uno o los dos módulos puestos a disposición por el proyecto oferta de innovación empresarial. 
Las actividades de formación, asesoría, consultoría o servicios tecnológicos se enfocan a promover niveles de madurez tecnológica, acordes con las necesidades de generar capacidades de I+D+i en los beneficiarios.</t>
  </si>
  <si>
    <t xml:space="preserve">Pactos por la Innovación </t>
  </si>
  <si>
    <t>Gestión Territorial - Operación Proyecto Oferta Institucional de Innovación Empresarial</t>
  </si>
  <si>
    <t>Estrategia Nacional de Propiedad Intelectual</t>
  </si>
  <si>
    <t>A través de esta estrategia se busca apoyar actividades relacionadas con la protección de invenciones vía nacional (ante Oficina Nacional) e internacional (a través del Tratado de  Cooperación en materia de Patentes - PCT),  derivadas de actividades de investigación, desarrollo tecnológico e innovación (I+D+i), en todos los sectores tecnológicos que sean susceptibles de protección mediante patente, asi como apoyar la gestion de la propiedad intelectual de invenciones con potencial de transferencia.</t>
  </si>
  <si>
    <t>Apoyo a la I+D+i para promover y fortalecer alianzas entre actores  del SNCTI</t>
  </si>
  <si>
    <t>Impulsar la transferencia de conocimiento y tecnología, mediante el apoyo para la creación y/o fortalecimiento de empresas de base tecnológica, en beneficio del incremento de los índices de innovación y competitividad del país</t>
  </si>
  <si>
    <t>Convocatoria para el fortalecimiento a empresas de base científica, tecnológica e innovación (Nuevo instrumento tercerizado)</t>
  </si>
  <si>
    <t>Pacto por una gestión pública y efectiva</t>
  </si>
  <si>
    <t>Diseño y evaluación de la Política Pública de CTeI Viceministerio de Talento y Apropiación (VTAS)</t>
  </si>
  <si>
    <t>El programa responde a la función principal del Ministerio de diseñar, formular, coordinar y promover la implementación y evaluación de la política pública e instrumentos de CTeI</t>
  </si>
  <si>
    <t>Diseño y formulación de políticas</t>
  </si>
  <si>
    <t>Administración sistema nacional de ciencia y tecnología  nacional</t>
  </si>
  <si>
    <t>2017011000193</t>
  </si>
  <si>
    <t>17. Revitalizar la Alianza Mundial para el Desarrollo Sostenible</t>
  </si>
  <si>
    <t>Apoyo en la gestión de lineamientos, evaluaciones de políticas y capacidades regionales de CTeI</t>
  </si>
  <si>
    <t>Diseño y evaluación de la Política Pública de CTeI Viceministerio de Conocimiento, Innovación y Productividad (VICIP)</t>
  </si>
  <si>
    <t>Apoyar planes, programas, proyectos y/o actividades relacionadas con el diseño, formulación, implementación, seguimiento y evaluación de políticas, instrumentos y herramientas de CTel, así como políticas, metodologías y estudios que fortalezcan el diseño de instrumentos para la generación de conocimiento y la transferencia y uso de éste, que contribuyan a la orientación, gobernanza y fortalecimiento del Sistema Nacional CTI siendo el Ministerio de Ciencia, Tecnología e Innovación su ente rector.</t>
  </si>
  <si>
    <t>3 Estudios Base para la definición de políticas públicas basadas en evidencia</t>
  </si>
  <si>
    <t>Apoyo contractual y de direccionamiento y control administrativo eficiente</t>
  </si>
  <si>
    <t xml:space="preserve">Apoyar la estructuración de los procesos contractuales y de Direccionamiento y Control Administrativo,  con oportunidad y eficiencia, garantizando la aplicación de la normatividad vigente y la correcta utilización de los recursos, con el fin de fortalecer los procesos de gestión del cambio. </t>
  </si>
  <si>
    <t>100% cumplimiento de requisitos priorizados de transparencia en Minciencias Secretaría General</t>
  </si>
  <si>
    <t>(PV-21) Cumplimiento de los requisitos priorizados de transparencia en Minciencias - ATM 0603</t>
  </si>
  <si>
    <t>Fortalecer los procesos del cambio asociados a la contratación</t>
  </si>
  <si>
    <t>Secretaría General</t>
  </si>
  <si>
    <t>Fortalecer los procesos del cambio al Direccionamiento y Control Administrativo</t>
  </si>
  <si>
    <t>Gestión del Plan Anual de Adquisiciones</t>
  </si>
  <si>
    <t>Contribuir a un Minciencias más transparente</t>
  </si>
  <si>
    <t>Cultura y comunicación de cara al ciudadano</t>
  </si>
  <si>
    <t>Brindar de manera integral un servicio efectivo y eficiente al ciudadano teniendo en cuenta las necesidades y expectativas dentro y fuera de la entidad, gestionando esfuerzos para suplir sus necesidades y requerimientos, con principios de eficiencia, calidad y calidez; promoviendo así la cultura de servicio basado en normatividad y procedimientos establecidos, con el fin de facilitar el manejo y control de PQRDS.</t>
  </si>
  <si>
    <t>Afianzar la cultura de servicio al ciudadano al interior de la entidad y la relación con los ciudadanos, haciendo un efectivo monitoreo y seguimiento a PQRDS.</t>
  </si>
  <si>
    <t>Contribuir a un Minciencias más moderno</t>
  </si>
  <si>
    <t>Por una gestión administrativa y financiera moderna e innovadora</t>
  </si>
  <si>
    <t>Realizar actividades que conduzcan a la optimización y modernización de los procesos de la gestión administrativa, financiera y documental de cara a satisfacer las necesidades de los usuarios de MINCIENCIAS orientado al fortalecimiento institucional</t>
  </si>
  <si>
    <t>Dirección Administrativa y Financiera</t>
  </si>
  <si>
    <t>Transformando la gestión documental</t>
  </si>
  <si>
    <t>Implementación de un Sistema de Gestión electrónica de documentos de Archivo SGDEA  Fase I</t>
  </si>
  <si>
    <t>Gestión del Plan Institucional de Archivos –PINAR</t>
  </si>
  <si>
    <t>Gestión del Plan de Austeridad y de Gestión Ambiental</t>
  </si>
  <si>
    <t>Modernización de servicios financieros priorizados</t>
  </si>
  <si>
    <t>Apoyo Jurídico Eficiente</t>
  </si>
  <si>
    <t>El programa estratégico inherente a la gestión jurídica del Ministerio buscará fortalecer los procesos de gestión del cambio, brindado acompañamiento a las áreas para que se articulen las normas legales aplicables, el Plan Nacional de Desarrollo y las metas institucionales.</t>
  </si>
  <si>
    <t>Oficina Asesora Jurídica</t>
  </si>
  <si>
    <t>Gestión de transparencia, integridad y control a la existencia de conﬂictos de intereses</t>
  </si>
  <si>
    <t>Contribuir a una Minciencias más moderna</t>
  </si>
  <si>
    <t>Gestión para un Talento Humano Íntegro, Efectivo e Innovador</t>
  </si>
  <si>
    <t>Promover y desarrollar estrategias que fortalezcan las  habilidades y competencias del talento humano, para la contribución del  cumplimiento de los objetivos y metas institucionales.</t>
  </si>
  <si>
    <t>Funcionamiento</t>
  </si>
  <si>
    <t>Dirección de Talento Humano</t>
  </si>
  <si>
    <t>La cultura de hacer las cosas bien</t>
  </si>
  <si>
    <t>Gestión del Plan Anual de Vacantes</t>
  </si>
  <si>
    <t xml:space="preserve"> Gestión del Plan de Previsión de Recursos Humanos</t>
  </si>
  <si>
    <t xml:space="preserve"> Gestión del Plan Estratégico de Talento Humano</t>
  </si>
  <si>
    <t xml:space="preserve"> Gestión del Plan Institucional de Capacitación – PIC</t>
  </si>
  <si>
    <t xml:space="preserve"> Gestión del Plan de Bienestar e Incentivos</t>
  </si>
  <si>
    <t>Gestión del Plan de Trabajo Anual en Seguridad y Salud en el Trabajo</t>
  </si>
  <si>
    <t>Gobierno y Gestión de TIC para la CTeI</t>
  </si>
  <si>
    <t>Adoptar e implementar los lineamientos del marco de referencia de arquitectura empresarial del Estado colombiano, para contribuir al alcance de la misión y visión de la Entidad generando valor al cumplimiento de los objetivos estratégicos institucionales, mediante la gobernabilidad y gestión de las TIC para la CTeI.</t>
  </si>
  <si>
    <t>Arquitectura de TI</t>
  </si>
  <si>
    <t>Oficina de Tecnologías y Sistemas de Información</t>
  </si>
  <si>
    <t>Gestión de Seguridad y Privacidad de la Información</t>
  </si>
  <si>
    <t>2017011000252</t>
  </si>
  <si>
    <t>Infraestructura Digital</t>
  </si>
  <si>
    <t>Sistemas de Información, Datos y Servicios Digitales</t>
  </si>
  <si>
    <t>Pacto por un Direccionamiento Estratégico que genere valor público</t>
  </si>
  <si>
    <t>Emitir los lineamientos para dirigir, planear, ejecutar, hacer seguimiento, evaluar y controlar la ruta estratégica de la Entidad, con el fin de facilitar la toma de decisiones y la mejora continua a partir del seguimiento a la gestión y desempeño, generando resultados que atiendan al Plan de Desarrollo, garantice los derechos, resuelvan las necesidades y problemas de los ciudadanos, con integridad y calidad en el servicio, fortaleciendo la confianza ciudadana y de los grupos de valor.</t>
  </si>
  <si>
    <t>Oficina Asesora de Planeación e Innovación Institucional</t>
  </si>
  <si>
    <t>Gestión del Plan Anual de Gasto Público</t>
  </si>
  <si>
    <t>Contribuir al mantenimiento y la mejora continua bajo el cumplimiento de estándares nacionales e internacionales</t>
  </si>
  <si>
    <t>Gestión del Conocimiento y la Innovación Pública</t>
  </si>
  <si>
    <t>Acompañar la gestión integral de los riesgos y oportunidades</t>
  </si>
  <si>
    <t>Optimizar procesos y procedimientos</t>
  </si>
  <si>
    <t>Análisis y difusión de estadísticas nacionales de CTeI</t>
  </si>
  <si>
    <t>Fortalecimiento del enfoque hacia la prevención y el autocontrol</t>
  </si>
  <si>
    <t>Contribuir al cumplimiento de los objetivos y metas institucionales a través de herramientas de prevención, control y autocontrol, derivadas de las acciones de mejora resultado de las Auditoria Seguimientos y Evaluaciones.</t>
  </si>
  <si>
    <t>Ejecución de auditorias, seguimientos y evaluaciones</t>
  </si>
  <si>
    <t>Oficina de Control Interno</t>
  </si>
  <si>
    <t>Comunicación estratégica</t>
  </si>
  <si>
    <t>El programa tiene como objetivo posicionar a MINCIENCIAS como la entidad rectora de la política de Ciencia Tecnología e Innovación del país y como referente en esta materia ante sus públicos de interés.</t>
  </si>
  <si>
    <t>Comunicación Externa</t>
  </si>
  <si>
    <t>Oficina Asesora de Comunicaciones</t>
  </si>
  <si>
    <t>Comunicación Interna</t>
  </si>
  <si>
    <t>Comunicación Digital</t>
  </si>
  <si>
    <t xml:space="preserve">Contribuir a un Minciencias más transparente </t>
  </si>
  <si>
    <t>Fortalecer las Capacidades Regionales
Potenciar las capacidades regionales de CTeI que promuevan el desarrollo social  y productivo hacia una Colombia Científica</t>
  </si>
  <si>
    <t>Economía Bioproductiva
Diseñar el implementar la misión de bioeconomía  para promover el  aprovechamiento sostenible de la biodiversidad</t>
  </si>
  <si>
    <t xml:space="preserve">Sofisticación del Sector Productivo
Impulsar el desarrollo tecnológico y la innovación para la sofisticación del sector productivo </t>
  </si>
  <si>
    <t xml:space="preserve"> </t>
  </si>
  <si>
    <t>INICIATIVAS ESTRATEGICAS</t>
  </si>
  <si>
    <t>FECHA</t>
  </si>
  <si>
    <t>CAMBIOS</t>
  </si>
  <si>
    <t>ENTE APROBADOR</t>
  </si>
  <si>
    <t>VERSIÓN</t>
  </si>
  <si>
    <t>Comité Ministerial</t>
  </si>
  <si>
    <t>OBJETIVO ESTRATEGICO</t>
  </si>
  <si>
    <t>PROGRAMA ESTRATEGICO</t>
  </si>
  <si>
    <t xml:space="preserve">META ANUAL DEL PROGRAMA </t>
  </si>
  <si>
    <t>Apropiacion Social y Reconocimiento De Saberes
Ampliar las dinámicas de generación, circulación y uso de conocimiento y los saberes ancestrales propiciando sinergias entre actores del SCNTI que permitan cerrar las brechas históricas de inequidad en CTeI</t>
  </si>
  <si>
    <t>DEPENDENCIA RESPONSABLE</t>
  </si>
  <si>
    <t>PLAN DE ACCIÓN INSTITUCIONAL 2022
MINISTERIO DE CIENCIA, TECNOLOGÍA E INNOVACIÓN</t>
  </si>
  <si>
    <t>VERSIÓN: 04</t>
  </si>
  <si>
    <t>FECHA: 2022-03-03</t>
  </si>
  <si>
    <t>METAS ESTRATÉGICAS 2022</t>
  </si>
  <si>
    <t>Presupuesto</t>
  </si>
  <si>
    <t>Recursos PGN inversión
(millones de pesos) CSF</t>
  </si>
  <si>
    <t>Recursos PGN inversión
(millones de pesos) SSF</t>
  </si>
  <si>
    <t>Recursos otras fuentes
(Millones de pesos)</t>
  </si>
  <si>
    <t>Pacto por la Ciencia, Tecnología y la Innovación: un sistema para construir el conocimiento de la Colombia del futuro
Pacto por la equidad: política social moderna centrada en la familia, eficiente, de calidad y conectada a mercado</t>
  </si>
  <si>
    <t>3175 Jóvenes Investigadores e Innovadores apoyados por Colciencias y aliados
8.500 Niños, niñas y adolescentes certificados en procesos de fortalecimiento de sus capacidades en I+i
920 becas y nuevos créditos beca para la formación de doctores apoyadas por Colciencias y aliados
200 Nuevas estancias posdoctorales apoyadas por Colciencias y Aliados
1 Conceptualización y diseños de Centros Regionales de Investigación, Innovación y Emprendimiento y Distritos de Innovación
1,5 % Inversión Nacional en ACTI como porcentaje del PIB
80% Aprobación de recursos de la asignación del SGR</t>
  </si>
  <si>
    <t>Fortalecimiento de las Capacidades para la Generación de Conocimiento a Nivel Nacional</t>
  </si>
  <si>
    <t>Evaluación de Pares Evaluadores</t>
  </si>
  <si>
    <t>3.175 Jóvenes Investigadores e Innovadores apoyados por Colciencias y aliados</t>
  </si>
  <si>
    <t>Formulación, ejecución y evaluación de lineamientos de política para vocaciones</t>
  </si>
  <si>
    <t>2021011000126</t>
  </si>
  <si>
    <t>Comunidad Virtual Vocaciones NNA y JII en articulación con OTSI.</t>
  </si>
  <si>
    <t>Convocatoria Fortalecimiento actores industria hidrocarburos</t>
  </si>
  <si>
    <t>Convenio ANH Vicepresidencia Técnica No  636 de 2021</t>
  </si>
  <si>
    <t>Convocatoria Jóvenes Innovadores en el Marco de la Reactivación Económica</t>
  </si>
  <si>
    <t>Conv. 878-2020</t>
  </si>
  <si>
    <t>Convocatoria Estancias con Propósito Empresarial</t>
  </si>
  <si>
    <t>Convenio ANH Vicepresidencia Técnica No  751 de 2021</t>
  </si>
  <si>
    <t>Convocatoria de la asignación para la CTeI del SGR para la conformación de un listado de propuestas de proyecto elegibles para la vinculación de jóvenes investigadores e innovadores en las regiones para atención de demandas definidas por los CODECTI</t>
  </si>
  <si>
    <t>SGR</t>
  </si>
  <si>
    <t>Convenio No 203 de 2021 (OEI)</t>
  </si>
  <si>
    <t xml:space="preserve">Gestión Territorial, Alianzas Nacionales e Internacionales </t>
  </si>
  <si>
    <t>Fomentar una cultura CTeI en niños, niñas, adolescentes y su entorno en toda su diversidad para el fortalecimiento de las vocaciones científicas en los territorios.</t>
  </si>
  <si>
    <t>8.500 Niños, niñas y adolescentes certificados en procesos de fortalecimiento de sus capacidades en I+i</t>
  </si>
  <si>
    <t>Formación y vinculación de capital humano en CTeI</t>
  </si>
  <si>
    <t>Financiar estudios de maestría y doctorado, así como estancias postdoctorales para incrementar el número de investigadores del país mediante convocatorias directamente realizadas por Minciencias y por otras entidades</t>
  </si>
  <si>
    <r>
      <t>920 becas y nuevos créditos beca para la formación de doctores apoyadas por Colciencias y aliados</t>
    </r>
    <r>
      <rPr>
        <b/>
        <sz val="16"/>
        <rFont val="Arial Narrow"/>
        <family val="2"/>
      </rPr>
      <t xml:space="preserve">
</t>
    </r>
    <r>
      <rPr>
        <sz val="16"/>
        <rFont val="Arial Narrow"/>
        <family val="2"/>
      </rPr>
      <t xml:space="preserve">
996</t>
    </r>
    <r>
      <rPr>
        <b/>
        <sz val="16"/>
        <rFont val="Arial Narrow"/>
        <family val="2"/>
      </rPr>
      <t xml:space="preserve"> </t>
    </r>
    <r>
      <rPr>
        <sz val="16"/>
        <rFont val="Arial Narrow"/>
        <family val="2"/>
      </rPr>
      <t>Becas, créditos beca para la formación de maestría apoyadas por Minciencias y aliados
200 Estancias posdoctorales apoyadas por Colciencias y aliados</t>
    </r>
  </si>
  <si>
    <t>Convocatoria Aliados Fullbright</t>
  </si>
  <si>
    <t>Convocatoria de la asignación para la CTeI del SGR para la conformación de un listado de propuestas de proyecto elegibles para la formación doctoral en las regiones</t>
  </si>
  <si>
    <t>FCTeI - SGR</t>
  </si>
  <si>
    <t>Mapeo beneficiarios otras iniciativas Minciencias y Aliados</t>
  </si>
  <si>
    <t>Convocatoria Estancias con Propósito</t>
  </si>
  <si>
    <t>Estancias internacionales</t>
  </si>
  <si>
    <t>Programa que fortalece y articula las capacidades regionales de CTeI, con el fin de contribuir al desarrollo integral de los territorios</t>
  </si>
  <si>
    <t xml:space="preserve">
100% Porcentaje de avance en el desarrollo de insumos analíticos de medición de capacidades en CTeI en las regiones
1 Conceptualización y diseños de Centros Regionales de Investigación, Innovación y Emprendimiento y Distritos de Innovación</t>
  </si>
  <si>
    <t>Brindar asesoría técnica para la planeación regional en CTeI  – Posadas científico - turísticas</t>
  </si>
  <si>
    <t>Convenio de cooperación especial 80740–405–2021 (OEI)</t>
  </si>
  <si>
    <t xml:space="preserve">Fortalecer la formulación de políticas públicas territoriales en CTeI </t>
  </si>
  <si>
    <t>Fortalecimiento Capacidades Regionales en Ciencia, Tecnología e Innovación  Nacional</t>
  </si>
  <si>
    <t>Servicios de asistencia técnica a los actores de los sistemas territoriales de CTeI</t>
  </si>
  <si>
    <t>Servicios de coordinación institucional</t>
  </si>
  <si>
    <t>Conceptualización y diseños de Centros Regionales de Investigación, Innovación y Emprendimiento y Distritos de Innovación</t>
  </si>
  <si>
    <t xml:space="preserve">FFJC </t>
  </si>
  <si>
    <t>80% Aprobación de recursos de la asignación del SGR
100% avance en el Plan Bienal de Convocatorias 2021 - 2022</t>
  </si>
  <si>
    <t>Pacto por la Ciencia, Tecnología y la Innovación: un sistema para construir el conocimiento de la Colombia del futuro</t>
  </si>
  <si>
    <t>Apropiación Social y Reconocimiento De Saberes
Ampliar las dinámicas de generación, circulación y uso de conocimiento y los saberes ancestrales propiciando sinergias entre actores del SCNTI que permitan cerrar las brechas históricas de inequidad en CTeI</t>
  </si>
  <si>
    <t>37 Comunidades o grupos de interés que participan en procesos de apropiación social de conocimiento a partir de la CTeI
10 Museos y centros de ciencia reconocidos
15 Nuevas unidades de apropiación social de la CTeI al interior de la IES y otros actores reconocidos del SNCTI</t>
  </si>
  <si>
    <t>37 Comunidades o grupos de interés que participan en procesos de apropiación social de conocimiento a partir de la CTeI
15 Nuevas unidades de apropiación social de la CTeI al interior de la IES y otros actores reconocidos del SNCTI 
10 Museos y centros de ciencia reconocidos
100% Cumplimiento de los requisitos priorizados de Gobierno Digital en Minciencias - ATM - Apropiación Social de la CTeI</t>
  </si>
  <si>
    <t>1. A Ciencia Cierta: 6° concurso en el tema de Economía Circular</t>
  </si>
  <si>
    <t>Apoyo al Fomento y Desarrollo de la Apropiación Social del Conocimiento Nacional</t>
  </si>
  <si>
    <t>2021011000118</t>
  </si>
  <si>
    <t>CV 405-2021 OEI</t>
  </si>
  <si>
    <t>Fortalecimiento de Centros de Ciencias Reconocidos - PGN Invitación</t>
  </si>
  <si>
    <t>Reconocimiento de Centros de Ciencia como actores del SNCTI</t>
  </si>
  <si>
    <t>Red de Bioespacios – Museo de Historia Natural y Cultural de Colombia - SGR Convocatoria</t>
  </si>
  <si>
    <t>Convocatoria 20 de la Asignación CTeI</t>
  </si>
  <si>
    <t>Fortalecimiento de centros de ciencia - SGR Convocatoria</t>
  </si>
  <si>
    <t xml:space="preserve">Estrategia de comunicación pública de la ciencia y divulgación científica </t>
  </si>
  <si>
    <t>Programa que permite: i) Diseñar estrategias y productos de comunicación que motiven a la academia, la empresa, la ciudadanía y el gobierno a participar y dialogar dentro de la comunidad Minciencias. ii) Producir historias en entornos y canales digitales que nos permitan la articulación de las diferentes áreas del Ministerio y el dialogo con sus públicos objetivos y iii) Priorizar y producir las historias que, a la luz de los focos de la Misión de Sabios, motiven a los actores del ecosistema CTeI a participar de nuestra comunidad.</t>
  </si>
  <si>
    <t>110 contenidos multiformato para la divulgación de la CTeI</t>
  </si>
  <si>
    <t>Política de comunicación pública de la ciencia</t>
  </si>
  <si>
    <t xml:space="preserve">Estrategia de Ciencia Abierta - Red Colombiana de Información Científica </t>
  </si>
  <si>
    <t>La Red Colombiana de Información Científica es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</si>
  <si>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40 Nuevas instituciones vinculadas a la Red Colombiana de Información Científica
2500 Nuevos  productos de investigación del CENDOC disponibles en Acceso Abierto</t>
  </si>
  <si>
    <t>Política y Lineamientos de Ciencia Abierta</t>
  </si>
  <si>
    <t>Acceso de Publicaciones científicas del componente Conocimiento Científico Abierto</t>
  </si>
  <si>
    <t xml:space="preserve">Acceso a Datos de Investigación del componente Conocimiento Científico Abierto </t>
  </si>
  <si>
    <t>Gestión del patrimonio científico de Minciencias - CENDOC</t>
  </si>
  <si>
    <t>Internacionalización del Conocimiento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t>
  </si>
  <si>
    <t>179  Programas y Proyectos de CTeI financiados
15.500 Nuevos artículos científicos publicados por investigadores colombianos en revistas científicas especializadas
 0,90 Citaciones de impacto en producción científica y colaboración internacional
9 nodos de diplomacia científica fortalecidos</t>
  </si>
  <si>
    <t xml:space="preserve">179 Programas y proyectos de CTeI financiados </t>
  </si>
  <si>
    <t>Coordinación institucional</t>
  </si>
  <si>
    <t>Fortalecimiento de las Capacidades para la Generación de Conocimiento a Nivel  Nacional</t>
  </si>
  <si>
    <t>2021011000123</t>
  </si>
  <si>
    <t>Diseño e implementación de políticas de CTI</t>
  </si>
  <si>
    <t>Ética e Integridad Científica</t>
  </si>
  <si>
    <t>Convocatoria fortalecimiento de capacidades regionales de investigación en salud pública</t>
  </si>
  <si>
    <t>Convocatoria para el Financiamiento de Ecosistemas Científicos en Alianza que Fortalezcan las Capacidades Nacionales para la Atención y Manejo de la Salud Mental y Convivencia Social en Colombia</t>
  </si>
  <si>
    <t>Convocatoria para el Financiamiento de Ecosistemas Científicos en Alianzas que Fortalezcan las Capacidades Nacionales en Modelos de Atención Integral para la Prevención, Detección Temprana, Tratamiento y Rehabilitación Integral del Control del Cáncer en Colombia</t>
  </si>
  <si>
    <t>DFG - Alemania</t>
  </si>
  <si>
    <t>Convocatoria Conjunta India - Aeroespacial</t>
  </si>
  <si>
    <t>Apoyo a Foco Misión de Sabios</t>
  </si>
  <si>
    <t>Foco de Océanos y Recursos Hidrobiológicos</t>
  </si>
  <si>
    <t xml:space="preserve">Foco Industrias Creativas </t>
  </si>
  <si>
    <t>Foco Ciencias Sociales, Desarrollo Humano y Equidad</t>
  </si>
  <si>
    <t>Foco Industrias 4.0</t>
  </si>
  <si>
    <t>Ciencias Básicas y del Espacio</t>
  </si>
  <si>
    <t>Fortalecimiento actores industria hidrocarburífera (Convenio 745-2021)</t>
  </si>
  <si>
    <t>Convocatoria para el apoyo de proyectos en: medición de captura y secuestro de carbono y procesos de generación de hidrógeno de bajas emisiones</t>
  </si>
  <si>
    <t>Consolidación de iniciativas de I+D en Recobro Mejorado de Hidrocarburos</t>
  </si>
  <si>
    <t>7. Garantizar el acceso a una energía asequible, segura, sostenible y moderna para todos</t>
  </si>
  <si>
    <t>Invitación para generación de insumos técnicos a partir de información del sector agropecuario.</t>
  </si>
  <si>
    <t>Ministerio de Agricultura y Desarrollo Rural</t>
  </si>
  <si>
    <t>2. Poner fin al hambre, lograr la seguridad alimentaria y la mejora de la nutrición y promover la agricultura sostenible</t>
  </si>
  <si>
    <t>Proyecto Nova</t>
  </si>
  <si>
    <t>FAPESP</t>
  </si>
  <si>
    <t>Mapeo de proyectos beneficios tributarios 2022</t>
  </si>
  <si>
    <t>Mapeo de proyectos I+D+i financiados por Minciencias y Aliados - Otras iniciativas</t>
  </si>
  <si>
    <t>Mapeo de proyectos I+D+i financiados por Minciencias y Aliados - Bioeconomía</t>
  </si>
  <si>
    <t>FIS 
C-3902-1000-5-0-3902001-03</t>
  </si>
  <si>
    <t>Condiciones Transmisibles e Infecciosas (Vacunas) bajo el Modelo: Misión “Colombia hacia un nuevo modelo productivo, sostenible y competitivo”</t>
  </si>
  <si>
    <t>Insumos y Reactivos bajo el Modelo: Misión “Colombia hacia un nuevo modelo productivo, sostenible y competitivo”</t>
  </si>
  <si>
    <t>Viveros Creativos</t>
  </si>
  <si>
    <t>Propuestas ARC 2022</t>
  </si>
  <si>
    <t>Convenio con Armada República de Colombia
Cv. 877-2017</t>
  </si>
  <si>
    <t xml:space="preserve"> Centro Internacional de Física (Decreto 267 de 1984)</t>
  </si>
  <si>
    <t>Centro Internacional de Investigaciones Médicas - CIDEIM (Decreto 578 de 1990)</t>
  </si>
  <si>
    <t>15.500 Nuevos artículos científicos publicados por investigadores colombianos en revistas científicas especializadas
0,90 Citaciones de impacto en producción científica y colaboración internacional</t>
  </si>
  <si>
    <t>Convocatoria para el fortalecimiento de revistas científicas editadas por instituciones editoras colombianas en Publindex al año 2022</t>
  </si>
  <si>
    <t>Sistema de Información Bibliográfico Nacional</t>
  </si>
  <si>
    <t>Convocatoria para financiar la publicación de artículos en revistas científicas incluidas en los índices bibliográficos citacionales WOS - journal citation reports – JCR o Scopus al año 2022</t>
  </si>
  <si>
    <t>TRANSFERENCIAS CORRIENTES - SERVICIO DE CLASIFICACIÓN Y RECONOCIMIENTO DE ACTORES DEL SNCTI - FORTALECIMIENTO DE LAS CAPACIDADES DE LOS ACTORES DEL SNCTEI PARA LA GENERACIÓN DE CONOCIMIENTO A NIVEL  NACIONAL</t>
  </si>
  <si>
    <t>Convocatoria de Indexación de revistas especializadas - Publindex.</t>
  </si>
  <si>
    <t>Convocatoria para financiar la publicación de artículos en revistas científicas incluidas en los índices bibliográficos citacionales JCR o SJR al año 2022</t>
  </si>
  <si>
    <t>Transferencias corrientes - servicio de clasificación y reconocimiento de actores del SNCTI - fortalecimiento de las capacidades de los actores del SNCTI para la generación de conocimiento a nivel nacional</t>
  </si>
  <si>
    <t>Proceso de operación estadística</t>
  </si>
  <si>
    <t>Visibilidad y seguimiento a la producción científica mundial</t>
  </si>
  <si>
    <t>Servicio de acceso a bibliografía especializada - fortalecimiento de las capacidades de los actores del SNCTI para la generación de conocimiento a nivel nacional</t>
  </si>
  <si>
    <t>9 nodos de diplomacia científica fortalecidos
8 Acuerdos para Convocatoria de Movilidad
12 alianzas o redes internacionales formalizadas</t>
  </si>
  <si>
    <t>Fortalecimiento de la inserción de actores del SNCTI en el contexto internacional de ciencia, tecnología e innovación Nacional</t>
  </si>
  <si>
    <t>2021011000106</t>
  </si>
  <si>
    <t>Fomento de la diplomacia científica, tecnológica y de innovación (Estructuración e implementación)</t>
  </si>
  <si>
    <t>Recursos Convenio 638 de  2021</t>
  </si>
  <si>
    <t>Implementar una estrategia de divulgación y visibilización  de oportunidades internacionales de cooperación en CTeI a los actores del sistema</t>
  </si>
  <si>
    <t>Acceso a beneficios de escenarios internacionales de cooperación mediante del pago de cuotas de afiliación y/o membresías)</t>
  </si>
  <si>
    <t>Rendimientos financieros</t>
  </si>
  <si>
    <t>CERN- Compromisos derivados del MoU de actualización de los experimentos CMS</t>
  </si>
  <si>
    <t>Proyecto Transferencia servicio de apoyo financiero para la generación de nuevo conocimiento- fortalecimiento de las capacidades para la generación de conocimiento a nivel nacional</t>
  </si>
  <si>
    <t>CERN-Experimento ATLAS</t>
  </si>
  <si>
    <t xml:space="preserve"> Implementar una estrategia de asistencia técnica para actores regionales en cooperación internacional en CTeI</t>
  </si>
  <si>
    <t>Pacto por la Sostenibilidad: Producir Conservando y Conservar Produciendo</t>
  </si>
  <si>
    <t>Economía Bioproductiva
Diseñar el implementar la misión de bioeconomía  para promover el  aprovechamiento sostenible de la biodiversidad</t>
  </si>
  <si>
    <t xml:space="preserve">
66 Nuevos Bioproductos registrados por el programa Colombia BIO
7 Nuevas expediciones científicas nacionales realizadas con el apoyo de Colciencias y aliados</t>
  </si>
  <si>
    <t>El programa se enmarca en el Pilar de la Mega Economía Bioproductiva, el cual tiene como objetivo Diseñar el implementar la misión de bioeconomía  para promover el  aprovechamiento sostenible de la biodiversidad.</t>
  </si>
  <si>
    <t>66 Nuevos Bioproductos registrados por el programa Colombia BIO
7 Nuevas expediciones científicas nacionales realizadas con el apoyo de Colciencias y aliados</t>
  </si>
  <si>
    <t>Apoyo en la implementación de la Misión de Bioeconomía y generación de bioproductos</t>
  </si>
  <si>
    <t>Acciones Crecimiento Verde: 1,12;1,6;1,13; 1,16;1,19;1,21;1,22;1,23
Acciones CONPES Potencia Bioceánica; 5,12</t>
  </si>
  <si>
    <t>Fomento a la Innovación y Desarrollo Tecnológico</t>
  </si>
  <si>
    <t>Mapeo de Bio productos en Proyectos de I+D+i apoyados por Minciencias</t>
  </si>
  <si>
    <t>Convocatoria para el apoyo a proyectos de I+D+i que contribuyan a resolver los desafíos establecidos en la misión “Colombia hacia un nuevo modelo productivo, sostenible y competitivo” – área estratégica energía</t>
  </si>
  <si>
    <t>FIS</t>
  </si>
  <si>
    <t>Pacto por la Ciencia, Tecnología y la Innovación: un sistema para construir el conocimiento de la Colombia del futuro
Pacto por el emprendimiento</t>
  </si>
  <si>
    <t xml:space="preserve">Sofisticación del Sector Productivo
Impulsar el desarrollo tecnológico y la innovación para la sofisticación del sector productivo 
</t>
  </si>
  <si>
    <t xml:space="preserve">0,35 Inversión en I+D del sector privado como porcentaje del PIB
2,1 cupo de inversión para deducción y descuento tributario
1378 Organizaciones articuladas en los Pactos por la innovación
550 Solicitudes de patentes presentadas por residentes en Oficina Nacional
18 Acuerdos de transferencia de tecnología o conocimiento apoyados por Colciencias
2,0 Porcentaje de investigadores en el sector empresarial </t>
  </si>
  <si>
    <t>El programa busca incentivar la inversión privada en CTeI y el fortalecimiento de la infraestructura de centros e instituciones de educación, a través del otorgamiento de beneficios tributarios a propuestas y solicitudes que cumplan con los requisitos de Ley y los establecidos por el CNBT</t>
  </si>
  <si>
    <t>2,1 cupo de inversión para deducción y descuento tributario
100% Porcentaje de asignación del cupo de inversión para deducción y descuento tributario</t>
  </si>
  <si>
    <t>Convocatoria para el registro de propuestas que accederán a beneficios tributarios por inversiones en ciencia, tecnología e innovación para el año 2022</t>
  </si>
  <si>
    <t>Fortalecimiento de las Capacidades de Transferencia y Uso del Conocimiento Para la Innovación a nivel  Nacional</t>
  </si>
  <si>
    <t>Convocatoria para el registro de solicitudes que accederán a los beneficios tributarios de Ingresos no constitutivos de renta 2021</t>
  </si>
  <si>
    <t>Convocatoria para el registro de solicitudes que accederán a los beneficios tributarios de Ingresos no constitutivos de renta 2022</t>
  </si>
  <si>
    <t xml:space="preserve"> Convocatoria para el registro de propuestas que accederán a la exención del IVA (ventanilla abierta)</t>
  </si>
  <si>
    <t>Beneficios tributarios por donación 2022</t>
  </si>
  <si>
    <t>El objetivo del principal del programa es Incrementar las capacidades en gestión de la innovación en las empresas, promocionar la cultura de la innovación y generar y/o fortalecer conexiones entre actores del sistema CTeI, con el fin de aumentar la competitividad nacional y regional,  contribuyendo al aumento de la inversión en ACTI (Actividades de Ciencia, Tecnología e Innovación).
El instrumento busca apoyar a empresas que le apuestan a la innovación como estrategia de crecimiento a través del desarrollo de capacidades en gestión de la innovación, aumento de la inversión en ACTI y generación y fortalecimiento de conexiones entre actores del sistema CTeI. El instrumento se opera a través de dos programas, que se pueden completar con otras estrategias:
Pactos por la innovación:  La estrategia busca articular los diferentes actores del ecosistema regional de innovación en las regiones dónde se despliega a partir de la generación de capacidades en gestión de la innovación dentro de las empresas. Teniendo en cuenta lo anterior, vincula a las organizaciones con la realización del Autodiagnóstico y desarrolla un portafolio de beneficios en conjunto con la región. Pactos por la innovación se ejecuta a través de convenios con aliados como las Cámaras de Comercio 
Gestión Territorial - Operación Proyecto Oferta Institucional de Innovación Empresarial : entrenamiento en innovación para la generación de capacidades de innovación en las empresas y construcción o fortalecimiento de sistemas de innovación empresarial + financiación de proyectos de innovación para empresas de los departamentos acogidos a la oferta institucional, los cuales seleccionan uno o los dos módulos puestos a disposición por el proyecto oferta de innovación empresarial. 
Las actividades de formación, asesoría, consultoría o servicios tecnológicos se enfocan a promover niveles de madurez tecnológica, acordes con las necesidades de generar capacidades de I+D+i en los beneficiarios.</t>
  </si>
  <si>
    <t xml:space="preserve">1378 Organizaciones articuladas en los Pactos por la innovación
342 Empresas con capacidades en gestión de la innovación </t>
  </si>
  <si>
    <t>Otras fuentes</t>
  </si>
  <si>
    <t>Convenio 025-2022 Celebrado entre Fiduciaria la Previsora y Confecámaras</t>
  </si>
  <si>
    <t>Apoyar actividades relacionadas con la protección de invenciones vía nacional (ante Oficina Nacional) e internacional (a través del Tratado de  Cooperación en materia de Patentes - PCT),  derivadas de actividades de investigación, desarrollo tecnológico e innovación (I+D+i), en todos los sectores tecnológicos que sean susceptibles de protección mediante patente, así como apoyar la gestión de la propiedad intelectual de invenciones con potencial de transferencia.</t>
  </si>
  <si>
    <t>550 Solicitudes de patentes presentadas por residentes en Oficina Nacional
70 Invenciones gestionadas hacia el alistamiento tecnológico y gestión comercial</t>
  </si>
  <si>
    <t>Convocatoria nacional tercerizada para fomentar la protección por patente de resultados de I+D+i que promuevan la potenciación económica del sector empresarial</t>
  </si>
  <si>
    <t>Joinn Red Colombiana de OTRI (representada por TECNNOVA UEE)</t>
  </si>
  <si>
    <t>Convocatoria nacional tercerizada para promover la explotación, comercialización y/o transferencia de las invenciones protegidas o en proceso de protección por patente – Sácale jugo a tu patente 4.0</t>
  </si>
  <si>
    <t>$ 485 (SIC)
$ 84 (Tecnnova UEE)</t>
  </si>
  <si>
    <t>18 Acuerdos de transferencia de tecnología o conocimiento apoyados por Colciencias</t>
  </si>
  <si>
    <t>Invitación a presentar propuesta para la conformación de un listado de proyectos elegibles para la transferencia de dos tecnologías con fines de fabricación e implementación en los departamentos priorizados (Meta y Santander)</t>
  </si>
  <si>
    <t>Convenio 741-2021 Ecopetrol -Minciencias</t>
  </si>
  <si>
    <t>Modernización del Ministerio y Fortalecimiento Institucional
Generar lineamientos a nivel nacional y regional para el fortalecimiento de la institucionalidad y la implementación de procesos de innovación que generen valor público</t>
  </si>
  <si>
    <t xml:space="preserve">
Documento CONPES
100% avance en el Índice ATM</t>
  </si>
  <si>
    <t>100% de avance en las actividades de formulación de política planeadas para la vigencia (VTASC).</t>
  </si>
  <si>
    <t>Apoyo en el diseño de marco normativo (VTASC)</t>
  </si>
  <si>
    <t>Diseño y evaluación de la Política Pública de CTeI Viceministerio de Conocimiento, Innovación y Productividad (VCIP)</t>
  </si>
  <si>
    <t>3 Estudios Base para la definición de políticas públicas basadas en evidencia
Documento CONPES</t>
  </si>
  <si>
    <t>Diseño y Formulación de un plan para la integración de los institutos públicos de investigación</t>
  </si>
  <si>
    <t>Actualización Agenda Normativa en Ciencia, Tecnología e Innovación.</t>
  </si>
  <si>
    <t>Evaluación y Rediseño de la política de Reconocimiento de Actores del Sistema Nacional de Ciencia, Tecnología e Innovación</t>
  </si>
  <si>
    <t>Declaratoria de importancia estratégica de los proyectos de inversión relacionados con la política de ciencia, tecnología e innovación 2023 - 2031 - CONPES DIE</t>
  </si>
  <si>
    <t>Brindar de manera integral un servicio efectivo y eficiente al ciudadano teniendo en cuenta las necesidades y expectativas tanto de la ventanilla hacia afuera como al interior de la entidad,  gestionando esfuerzos para suplir sus necesidades y requerimientos bajo un modelo de optimización y automatización de procesos.</t>
  </si>
  <si>
    <t>80% de Satisfacción de Usuarios
100% Cumplimiento de los requisitos priorizados de transparencia en Minciencias - ATM - Cultura y comunicación de cara al ciudadano
100% Cumplimiento de los requisitos priorizados de Gobierno Digital en Minciencias - ATM - Cultura y comunicación de cara al ciudadano</t>
  </si>
  <si>
    <t>Contribuir a un Minciencias más transparente - Atención al Ciudadano</t>
  </si>
  <si>
    <t>100% Cumplimiento de los requisitos priorizados de transparencia en Minciencias - ATM - Por una gestión administrativa y financiera eficiente e innovadora
100% Cumplimiento de los requisitos priorizados de Gobierno Digital en Minciencias - ATM - Por una gestión administrativa y financiera eficiente e innovadora
100% de cumplimiento de los requisitos  priorizadas de transparencia - Gestión Documental</t>
  </si>
  <si>
    <t xml:space="preserve"> Automatización y modernización de servicios logísticos priorizados</t>
  </si>
  <si>
    <t>Implementación de un Sistema de Gestión electrónica de documentos de Archivo SGDEA  Fase II</t>
  </si>
  <si>
    <t>100% Cumplimiento de los requisitos priorizados de transparencia en Minciencias - ATM - Apoyo jurídico eficiente
100% de cumplimiento de los requisitos  priorizados de Gobierno Digital en Minciencias  - Oficina Asesora Jurídica</t>
  </si>
  <si>
    <t>Actualización normativa de cara al Ministerio de Ciencia, Tecnología e Innovación y a las necesidades del mismo.</t>
  </si>
  <si>
    <t>Plan de Mejora Normativa / Defensa Jurídica</t>
  </si>
  <si>
    <t>100% Calificación de Gestión Estratégica para un talento humano integro, efectivo e innovador - Gestión para un talento humano integro efectivo e innovador
100% Cumplimiento de los requisitos priorizados de transparencia en Minciencias - ATM - Gestión para un talento humano íntegro, efectivo e innovador
100% Cumplimiento de los requisitos priorizados de Gobierno Digital en Minciencias</t>
  </si>
  <si>
    <t>La motivación nos hace más productivos</t>
  </si>
  <si>
    <t>Gestión de la Información del TH</t>
  </si>
  <si>
    <t>Gestión Estratégica del TH</t>
  </si>
  <si>
    <t>Seguimiento Plan Anual de Vacantes</t>
  </si>
  <si>
    <t>Seguimiento Plan de Previsión de Recursos Humanos</t>
  </si>
  <si>
    <t>Seguimiento Plan Estratégico de Talento Humano</t>
  </si>
  <si>
    <t xml:space="preserve"> Seguimiento Plan Institucional de Capacitación – PIC</t>
  </si>
  <si>
    <t>Seguimiento Plan de Bienestar e Incentivos</t>
  </si>
  <si>
    <t>Seguimiento Plan de Trabajo Anual en Seguridad y Salud en el Trabajo</t>
  </si>
  <si>
    <t>Cumplimiento de los requisitos  priorizados de Gobierno Digital en Minciencias</t>
  </si>
  <si>
    <t>100% Avance en las iniciativas priorizadas en el Plan de Transformación Digital - Gobierno y Gestión de TIC para la CTeI
100% Cumplimiento de los requisitos priorizados de transparencia en Minciencias - ATM - Gobierno y Gestión de TIC para la CTeI
100% Cumplimiento de los requisitos priorizados de Gobierno Digital en Minciencias - ATM - Gobierno y Gestión de TIC para la CTeI</t>
  </si>
  <si>
    <t>Apoyo al proceso de transformación digital para la gestión y prestación de servicios de ti en el sector CTeI y a nivel  nacional</t>
  </si>
  <si>
    <t>100% Cumplimiento en la formulación, acompañamiento, seguimiento y evaluación de planes e instrumentos de la planeación
100% de cumplimiento en la estandarización de trámites y servicios  para la transformación digital hacia un Estado Abierto
100% de cumplimiento en la reducción de tiempos, requisitos o documentos en procesos seleccionados
100% de cumplimiento de los requisitos  priorizados de transparencia en Minciencias
100% de cumplimiento de los requisitos  priorizados de Gobierno Digital en Minciencias
100% Avance en el plan de trabajo en la implementación de los requisitos de calidad en las OOEE</t>
  </si>
  <si>
    <t>Planear, acompañar y  evaluar  integral y oportunamente</t>
  </si>
  <si>
    <t>Implementación de Requisitos de Calidad Estadística en la operación de Grupos de Investigación e Investigadores Reconocidos</t>
  </si>
  <si>
    <t>. Contribuir a un Minciencias más transparente - Pacto por un Direccionamiento Estratégico que genere valor público</t>
  </si>
  <si>
    <t>Contribuir a un Minciencias más moderno - Pacto por un Direccionamiento Estratégico que genere valor público</t>
  </si>
  <si>
    <t>Gestión Estratégica de Recursos de CTeI – Dirección de Inteligencia de Recursos</t>
  </si>
  <si>
    <t>Programa estratégico inherente a la gestión de los recursos asignados por el Ministerio de Hacienda con destinación a Inversión del Presupuesto General de la Nación, Ejecución de Recursos del fondo Francisco José de Caldas y la implementación de iniciativas que promuevan el aporte a las metas institucionales y la meta de ejecución presupuestal.</t>
  </si>
  <si>
    <t xml:space="preserve">90 % de ejecución de recursos del Presupuesto General de la Nación
43 % de ejecución de recursos PGN-Minciencias vigencias anteriores del Fondo Francisco José de Caldas </t>
  </si>
  <si>
    <t>Ejecución proyectos de inversión misionales del Ministerio</t>
  </si>
  <si>
    <t>Ejecución de Saldos vigencias anteriores FFJC</t>
  </si>
  <si>
    <t xml:space="preserve">Seguimiento al Plan Anual de Mecanismos </t>
  </si>
  <si>
    <t>100% Ejecución de las auditorías, seguimientos y evaluaciones - Fortalecimiento del enfoque hacia la prevención y el autocontrol
100% Cumplimiento de los requisitos priorizados de transparencia en Minciencias - ATM - Fortalecimiento del enfoque hacia la prevención y el autocontrol</t>
  </si>
  <si>
    <t>En definición de recursos</t>
  </si>
  <si>
    <t>Seguimiento y evaluación a la gestión del riesgo</t>
  </si>
  <si>
    <t>Contribuir a un Minciencias mas transparente – Control Interno</t>
  </si>
  <si>
    <t>100% Iniciativas y programas comunicados - Comunicación estratégica
100% Cumplimiento de los requisitos priorizados de transparencia en Minciencias - ATM - Comunicación estratégica
100% de cumplimiento de los requisitos  priorizados de Gobierno Digital en Minciencias  - Comunicaciones</t>
  </si>
  <si>
    <t>Oficina Asesora de Planeación e Innovación Institucional
Oficina de Tecnologías y Sistemas de Información</t>
  </si>
  <si>
    <t>Información
Participación
Igualdad
Derecho de petición</t>
  </si>
  <si>
    <t>Diciembre de 2022</t>
  </si>
  <si>
    <t>100% de cumplimiento de los requisitos  priorizados de Gobierno Digital en Minciencias</t>
  </si>
  <si>
    <t>Pacto por un Direccionamiento Estratégico que genere valor público
Gobierno y Gestión de TIC para la cite</t>
  </si>
  <si>
    <t>100% avance en el Índice ATM</t>
  </si>
  <si>
    <r>
      <rPr>
        <b/>
        <sz val="11"/>
        <rFont val="Arial"/>
        <family val="2"/>
      </rPr>
      <t>Modernización del Ministerio y Fortalecimiento Institucional</t>
    </r>
    <r>
      <rPr>
        <sz val="11"/>
        <rFont val="Arial"/>
        <family val="2"/>
      </rPr>
      <t xml:space="preserve">
Generar lineamientos a nivel nacional y regional para el fortalecimiento de la institucionalidad y la implementación de procesos de innovación que generen valor público</t>
    </r>
  </si>
  <si>
    <t>Plan de Gestión de la Información Estadística</t>
  </si>
  <si>
    <t>Direcciones Técnicas
Oficina Asesora de Planeación e Innovación Institucional</t>
  </si>
  <si>
    <t>100% Cumplimiento en la formulación, acompañamiento, seguimiento y evaluación de planes e instrumentos de la planeación
100% de cumplimiento de los requisitos  priorizados de transparencia en Minciencias</t>
  </si>
  <si>
    <t>Planear, acompañar y  evaluar  integral y oportunamente  (Incluye: Socializar, acompañar, capacitar y apropiar)</t>
  </si>
  <si>
    <t>Plan de Participación Ciudadana</t>
  </si>
  <si>
    <t>100%  Avance del componente de Gestión del Conocimiento e Innovación Pública Valor</t>
  </si>
  <si>
    <t>Plan de Gestión del Conocimiento y la Innovación Institucional</t>
  </si>
  <si>
    <t xml:space="preserve">Sistemas de Información, Datos y Servicios Digitales </t>
  </si>
  <si>
    <t xml:space="preserve">
100% Avance en las iniciativas priorizadas en el Plan de Transformación Digital
85% de cumplimiento de los requisitos  priorizados de Gobierno Digital en Minciencias </t>
  </si>
  <si>
    <t>Plan de Transformación Digital</t>
  </si>
  <si>
    <t xml:space="preserve">100% de cumplimiento de los requisitos  priorizados de Gobierno Digital en Minciencias
85% de cumplimiento de los requisitos  priorizados de Gobierno Digital en Minciencias </t>
  </si>
  <si>
    <t>Plan de Mantenimiento de Servicios Tecnológicos</t>
  </si>
  <si>
    <t>100% de cumplimiento de los requisitos  priorizados de transparencia en Minciencias</t>
  </si>
  <si>
    <t>Contribuir a un Minciencias ambientalmente responsable</t>
  </si>
  <si>
    <t>Plan de Austeridad y Gestión Ambiental</t>
  </si>
  <si>
    <t>100% Cumplimiento en la formulación, acompañamiento, seguimiento y evaluación de planes e instrumentos de la planeación
100% de cumplimiento de los requisitos  priorizados de transparencia en Minciencias</t>
  </si>
  <si>
    <t>Plan de Inversión y Gasto Público</t>
  </si>
  <si>
    <t>Plan de Seguridad y Privacidad de la Información.</t>
  </si>
  <si>
    <t xml:space="preserve">
100% de cumplimiento de los requisitos  priorizados de Gobierno Digital en Minciencias</t>
  </si>
  <si>
    <t>Plan de Tratamiento de Riesgos de Seguridad y Privacidad de la Información</t>
  </si>
  <si>
    <t>100% Avance en las iniciativas priorizadas en el Plan de Transformación Digital
100% cumplimiento de requisitos priorizados de transparencia en Minciencias
100% de cumplimiento de los requisitos  priorizados de Gobierno Digital en Minciencias</t>
  </si>
  <si>
    <t>Plan Estratégico de Tecnologías de la Información -  PETI</t>
  </si>
  <si>
    <t>100% de ejecución de las auditorías, seguimientos y evaluaciones
100% de cumplimiento de los requisitos  priorizados de transparencia en Minciencias</t>
  </si>
  <si>
    <t>100% de cumplimiento del Índice ATM</t>
  </si>
  <si>
    <t xml:space="preserve">100% cumplimiento de requisitos priorizados de transparencia en Minciencias
100% de cumplimiento de los requisitos  priorizados de Gobierno Digital en Minciencias </t>
  </si>
  <si>
    <t>Gestión de transparencia, integridad y control a la existencia de conflictos de intereses.</t>
  </si>
  <si>
    <t>La motivación nos hace más productivos 1A (MIPG Teletrabajo - Inducción y Reinducción)</t>
  </si>
  <si>
    <t>92,3 % en la calificación de Gestión Estratégica para un talento humano integro, efectivo e innovador.
100% de cumplimiento de los requisitos  priorizados de transparencia en Minciencias</t>
  </si>
  <si>
    <t>La motivación nos hace más productivos 1B (MIPG - Méritos - Carrera - Estadísticas)</t>
  </si>
  <si>
    <t>Contribuir a una Colciencias más moderna</t>
  </si>
  <si>
    <t>Contribuir a una Colciencias más transparente</t>
  </si>
  <si>
    <t>Secretaría General - Atención Ciudadano</t>
  </si>
  <si>
    <t>85% de satisfacción de usuarios
100% de cumplimiento de los requisitos  priorizados de transparencia en Colciencias
100% de cumplimiento de los requisitos  priorizados de Gobierno Digital en Colciencias</t>
  </si>
  <si>
    <t>Afianzar la cultura de servicio al ciudadano al interior de la entidad y la relación con los ciudadanos, haciendo un efectivo monitoreo y seguimiento a PQRDS</t>
  </si>
  <si>
    <t>Cultura y Comunicación de cara al ciudadano</t>
  </si>
  <si>
    <t>100% de cumplimiento de los requisitos  priorizados de transparencia en Colciencias</t>
  </si>
  <si>
    <t>100% cumplimiento en el acompañamiento
100% de cumplimiento de los requisitos  priorizados de transparencia en Minciencias
95% de cumplimiento de los requisitos  priorizados de Gobierno Digital en Minciencias
100% de avance en el plan de racionalización de trámites
100% cumplimiento en la reducción de tiempos, requisitos o documentos en procedimientos seleccionados</t>
  </si>
  <si>
    <t xml:space="preserve">Planear, acompañar y  evaluar  integral y oportunamente </t>
  </si>
  <si>
    <t>Plan Anticorrupción y de Atención al Ciudadano</t>
  </si>
  <si>
    <t>92,3  % en la calificación de Gestión Estratégica para un talento humano integro, efectivo e innovador.
100% de cumplimiento de los requisitos  priorizados de transparencia en Minciencias</t>
  </si>
  <si>
    <t>Plan de Trabajo Anual en Seguridad y Salud en el Trabajo</t>
  </si>
  <si>
    <t>Plan de Bienestar e Incentivos Institucionales</t>
  </si>
  <si>
    <t>Información
Participación
Igualdad
Derecho de petición
Libertad de enseñanza, aprendizaje, investigación y cátedra</t>
  </si>
  <si>
    <t>92,3  % en la calificación de Gestión Estratégica para un talento humano integro, efectivo e innovador.
100% de cumplimiento de los requisitos  priorizados de transparencia en Minciencias
100% de cumplimiento de los requisitos  priorizados de gobierno digital en Minciencias</t>
  </si>
  <si>
    <t>Plan Institucional de Capacitación</t>
  </si>
  <si>
    <t>Plan Estratégico de Talento Humano</t>
  </si>
  <si>
    <t>Plan de Previsión de Recursos Humanos</t>
  </si>
  <si>
    <t>Plan Anual de Vacantes</t>
  </si>
  <si>
    <t>100% cumplimiento de requisitos priorizados de transparencia en Minciencias</t>
  </si>
  <si>
    <t>Plan Anual de Adquisiciones</t>
  </si>
  <si>
    <t>Transformado la Gestión Documental</t>
  </si>
  <si>
    <t>Información
Igualdad
Derecho de petición</t>
  </si>
  <si>
    <t>100% de cumplimiento de los requisitos  priorizadas de transparencia - Gestión Documental</t>
  </si>
  <si>
    <t xml:space="preserve">Gestión del Plan Institucional de Archivos –PINAR </t>
  </si>
  <si>
    <t>Plan Institucional de Archivos de la Entidad –PINAR el cual incluye:
 - Plan de Conservación Documental
-  Plan de Preservación Digital
-  Plan de Gestión Documental</t>
  </si>
  <si>
    <t>DERECHO  QUE SE GARANTIZA</t>
  </si>
  <si>
    <t>METAS PROGRAMÁTICAS</t>
  </si>
  <si>
    <t>INICIATIVAS ESTRATÉGICAS</t>
  </si>
  <si>
    <t>PROGRAMAS
ESTRATÉGICOS</t>
  </si>
  <si>
    <t>METAS ESTRATÉGICAS</t>
  </si>
  <si>
    <t>OBJETIVO ESTRATÉGICO</t>
  </si>
  <si>
    <t>PLAN DE ACCIÓN REQUERIDO POR MIPG</t>
  </si>
  <si>
    <t>No</t>
  </si>
  <si>
    <t>CONTROL DE CAMBIOS AL PLAN DE ACCIÓN INSTITUCIONAL 2022</t>
  </si>
  <si>
    <t>18 de Mayo de 2022</t>
  </si>
  <si>
    <r>
      <rPr>
        <b/>
        <sz val="10.5"/>
        <rFont val="Arial Narrow"/>
        <family val="2"/>
      </rPr>
      <t>Modernización del Ministerio y Fortalecimiento Institucional</t>
    </r>
    <r>
      <rPr>
        <sz val="10.5"/>
        <rFont val="Arial Narrow"/>
        <family val="2"/>
      </rPr>
      <t xml:space="preserve">
-Se actualiza el nombre de la primera iniciativa de la DAF por "Automatización y modernización de servicios logísticos priorizados"  para abordar ampliamente las actividades .
-En la iniciativa "Infraestructura Digital", se modifican los recursos de PGN por $5.314.000.000 los valores reportados como programados para dicha iniciativa en 2022 por parte de la OTSI, al iniciar la vigencia se presentaron ajustes en la planeación, que generan la necesidad de modificar el valor programado, así mismo, en la iniciativa "Sistemas de Información Datos y Servicios Digitales" se ajusta el valor por PGN a $4.686.000.000.
-Se adiciona a la iniciativa "Apoyo en la gestión de lineamientos, evaluaciones de políticas y capacidades regionales de CTeI" $50.000.000 teniendo presente que en esta iniciativa se apoya la estructuración de  los lineamientos de política y que se debe fortalecer y agilizar los diferentes ejercicios de diseño de política para alcanzar las metas del cuatrienio.
-Se modifica el nombre de la iniciativa "Estudio para diseñar la estrategia de  sostenibilidad de la gestión de los centros e institutos públicos de investigación" por "Diseño y Formulación de un plan para la integración de los institutos públicos de investigación", se debe a la actualización  en la acción consignada en el Conpes del CTel que se va a implementar. Así mismo, se aumentan los recursos de PGN de $450.000.000 a $700.000.000.
-Se modifica el nombre de la iniciativa "Actualización Normativa en Ciencia, Tecnología e Innovación" incluyendo la palabra agenda quedando "Actualización Agenda Normativa en Ciencia, Tecnología e Innovación". El cambio obedece a articular la acción del Conpes que se va a implementar, igualmente se disminuyen los recursos de $475.000.000 a $250.000.000.
-Se adiciona la iniciativa "Declaratoria de importancia estratégica de los proyectos de inversión relacionados con la política de ciencia, tecnología e innovación 2023 - 2031 - CONPES DIE", para describir el avance de la gestión realizada en el Consejo Nacional de Política Económica y Social (CONPES) en la Declaración de Importancia Estratégica.
-Se elimina la iniciativa "Gestión de proyectos de inversión y trámites presupuestales asociados en el banco de proyectos" ya que es una apuesta que se realiza su respectivo seguimiento desde la DIR. Así mismo, se agrega la iniciativa "Implementación de Requisitos de Calidad Estadística en la operación de Grupos de Investigación e Investigadores Reconocidos", para visibilizar el avance en cuanto a la calidad estadística del Ministerio.
- Cambiar el aporte al indicador "90 % de ejecución de recursos del Fondo Francisco José de Caldas" a " 43 % de ejecución de recursos PGN-Minciencias vigencias anteriores del Fondo Francisco José de Caldas" teniendo en cuenta la dinámica de desembolsos pactada contractualmente en los contratos y convenios suscritos en el FFJC. 
- Cambio en el nombre de la iniciativa "Ejecución de Recursos FFJC " a "Ejecución de Saldos vigencias anteriores FFJC" teniendo en cuenta la coherencia con la certificación de los recursos a 31 de diciembre 2021.
- Eliminar aporte al indicador "90% Porcentaje de ejecución de recursos programados en la oferta institucional"  para incrementar la frecuencia de seguimiento al Plan Anual de Mecanismos de manera mensual.
- Modificar el nombre de la iniciativa: "Seguimiento al Plan Anual de Mecanismos" para dar la relevancia al último período ejecución del plan anual de mecanismo, propendiendo por el seguimiento a su ejecución.
- Modificar el nombre de la iniciativa por "Ejecución proyectos de inversión misionales del Ministerio"  toda vez que los recursos asignados y ejecutados por la DIR son sólo para inversión y se exceptúan los BPIN 2017011000193 y 2017011000252, que son ejecutados por la DAF y la OTSI.
- Modificar el valor del presupuesto de la iniciativa a la suma de $273,901,433,272 Se ajusta la cifra, pues fueron recursos asignados y ejecutados por la DIR. Se exceptúan los BPIN 2017011000193 y 2017011000252, que son ejecutados por la DAF y la OTSI
-Se crea la iniciativa "Implementación de Requisitos de Calidad Estadística en la operación de Grupos de Investigación e Investigadores Reconocidos", que  busca implementar los requisitos de calidad estadística en la operación Grupos de Investigación e Investigadores Reconocidos de acuerdo con los requisitos de la NTCPE 1000:2020.
-Se elimina el indicador "Seguimiento a la ejecución del Ministerio de CTeI", puesto que continúa como indicador de gestión y no a nivel programático.</t>
    </r>
  </si>
  <si>
    <r>
      <rPr>
        <b/>
        <sz val="10.5"/>
        <rFont val="Arial Narrow"/>
        <family val="2"/>
      </rPr>
      <t>Fortalecer las Capacidades Regionales</t>
    </r>
    <r>
      <rPr>
        <sz val="10.5"/>
        <rFont val="Arial Narrow"/>
        <family val="2"/>
      </rPr>
      <t xml:space="preserve">
-Se ajusta en el nombre del indicador "Conceptualización y diseño de Centros Regionales de Investigación, Innovación y Emprendimiento" por " Conceptualización y diseños de Centros Regionales de Investigación, Innovación y Emprendimiento y Distritos de Innovación", toda vez que, de acuerdo con el equipo técnico responsable del mismo, a partir del año 2022 se contará con los Distritos de Innovación. Igualmente la meta para la vigencia 2022 se articula con lo solicitado en el PEI.
-Se modifica la descripción del programa estratégico "Gestión de Capacidades Regionales en CTeI"  en la necesidad de coherencia que debe existir entre el alcance del programa y Plan de Acción Institucional 2022, se modifica el nombre de la iniciativa  "Brindar asesoría técnica para la planeación regional en CTeI  – Posadas turístico-científicas" por "Brindar asesoría técnica para la planeación regional en CTeI  – Posadas científico - turísticas". Así mismo, se incluye el dato cuantitativo del indicador "Porcentaje de avance en el desarrollo de insumos analíticos de medición de capacidades en CTeI en las regiones" en 100%. Este es un nuevo indicador, por eso no se traen los resultados acumulados del indicador "avance en el diseño e implementación del índice de Capacidades Regionales en CTeI", dado que ya no se construirá un índice, teniendo en cuenta el posicionamiento nacional y regional que ha logrado el Índice Departamental de Innovación para Colombia (IDIC), por eso, se ha considerado pertinente fortalecerlo con los resultados de estos insumos analíticos en CTeI. Por lo anterior, este es el nuevo indicador programático a alcanzar y debe reflejarse en el Plan de Acción Institucional 2022.
- Con el fin de ampliar la meta y recursos para la convocatoria Estancias con Propósito Empresarial del Programa Jóvenes Investigadores e Innovadores, se realizaron los siguientes ajustes al presupuesto en PGN:
   *Para la iniciativa estratégica "Articulación Territorial", el presupuesto establecido es de $150.000.000. 
   *En la iniciativa estratégica "Lineamientos Pedagógicos" , por lo tanto el valor queda en $0.
   *En cuanto a la iniciativa estratégica "Divulgación, Movilidad y Fortalecimiento" se establecieron recursos para su ejecución por valor de $1.011.600.000.
   *Para la iniciativa de "Formulación, ejecución y evaluación de lineamientos de política para vocaciones" se indicó un presupuesto PGN por valor de $1.150.000.000
-En el Programa Jóvenes Investigadores e Innovadores se modificó el nombre de la iniciativa estratégica "Convocatoria Jóvenes Investigadores e Innovadores ANH – Ecopetrol" por "Convocatoria Fortalecimiento actores industria hidrocarburos".  De igual forma se realizó un ajuste al presupuesto "Otras Fuentes", el cual se estableció por valor de $31.247.766.405. 
-Para el programa Jóvenes Investigadores e Innovadores se llevó a cabo una modificación del nombre para la iniciativa estratégica "Convocatoria Jóvenes Innovadores SENA", la cual quedó como "Convocatoria Jóvenes Innovadores en el Marco de la Reactivación Económica".  Así mismo, se realizó un ajuste en el valor del presupuesto PGN ascendiendo a $998.232.660.
-En el programa Jóvenes Investigadores e Innovadores, la iniciativa estratégica "Convocatoria Jóvenes Investigadores e innovadores G&amp;G" modificó su nombre por el de "Convocatoria Estancias con Propósito Empresarial".  Adicionalmente se modificó el presupuesto, el cual quedó con fuente de financiación PGN por valor de $6.333.400.000. 
-Para el programa estratégico de "Formación y vinculación de capital humano en CTeI" se realizó el cambio de nombre de la iniciativa "Convocatoria Conectándonos con ciencia" por "Convocatoria Estancias con Propósito Empresarial".  De igual forma, el presupuesto PGN para esta iniciativa se estableció en $6.333.400.000.
-En el Programa estratégico de "Formación y vinculación de capital humano en CTeI" se crearon las iniciativas "Mapeo beneficiarios otras iniciativas Minciencias y Aliados" y "Estancias internacionales".
-Se modifica la meta del indicador "Becas y nuevos créditos beca para la formación de doctores apoyadas por Colciencias y aliados" a 920 articulando el PND y el PEI del Ministerio.
-Se solicita ajuste a la meta del indicador "Becas, créditos beca para la formación de maestría apoyadas por Minciencias y aliados" teniendo en cuenta que la meta de las convocatorias de formación para las regiones aumentó a 996.
-Se modifica la meta del indicador "Estancias posdoctorales apoyadas por Colciencias y aliados" a 200 articulando el PND y el PEI del Ministerio.
-Dentro del Programa estratégico de "Formación y vinculación de capital humano en CTeI "en la iniciativa "Formación de Capital Humano de Alto Nivel para las Regiones" se llevó a cabo modificación de Presupuesto Otras Fuentes, el cual ascendió a $5.132.376.800, teniendo en cuenta que se amplió la meta a 3 departamentos a los cuáles se le asignarán la totalidad de créditos educativos inicialmente previstos. 
-Se realiza ajuste/disminución los recursos de la iniciativa "Conceptualización y diseños de Centros Regionales de Investigación, Innovación y Emprendimiento y Distritos de Innovación" por valor de $ 10.000.000.000 a $9.650.000.000, debido a que los $ 350.000.000 hacen parte de una propuesta de implementación de un laboratorio para la toma de variables ambientales y del sistema de calidad ambiental y marina, de lo cual es responsable la Dirección de Generación de Conocimiento por un valor total de $1.000.000.000.</t>
    </r>
  </si>
  <si>
    <r>
      <rPr>
        <b/>
        <sz val="10.5"/>
        <rFont val="Arial Narrow"/>
        <family val="2"/>
      </rPr>
      <t xml:space="preserve">Internacionalización del Conocimiento
</t>
    </r>
    <r>
      <rPr>
        <sz val="10.5"/>
        <rFont val="Arial Narrow"/>
        <family val="2"/>
      </rPr>
      <t>-Creación del indicador de Nodos de Diplomacia Científica Fortalecidos, que recoge los resultados del indicador de "Nodos de Diplomacia Científica, con el propósito de desarrollar la siguiente fase de estos nodos, es decir su proceso de implementación y fortalecimiento. En las columnas 2019, 2020 y 2021 debe decir N/A y en la columna "2022" debe decir meta de 9. 
-En la iniciativa "Formulación y diseño de política de la internacionalización de la CTeI y diplomacia científica" se eliminan los recursos de PGN pues se logra financiar con recursos de la vigencia 2021. En la iniciativa "Fomento de la diplomacia científica, tecnológica y de innovación (Estructuración e implementación)" se aumentan los recursos por PGN de 600 millones a 660 y en la columna "Descripción de otras fuentes" se incluye "Recursos Convenio 638 de  2021" y en la columna "Recursos otras fuentes" $1.152.000.000.
-Para la iniciativa "Programa de movilidad de investigadores e innovadores y apoyo a proyectos de investigación", se aumentan los recurso a $1.830'000.000, ya que, desde el área técnica se revisaron las estimaciones y se determinó que se requieren aproximadamente $38 millones adicionales para impulsar cada acuerdo. En cuanto a las iniciativas " Implementar una estrategia de divulgación y visibilización  de oportunidades internacionales de cooperación en CTeI a los actores del sistema" y "Implementar una estrategia de asistencia técnica para actores regionales en cooperación internacional en CTeI" se eliminan los recursos de PGN, puesto que,  se identifican recursos para poder realizar esta actividad sin cargo al presupuesto 2022.
-Se crean las iniciativas: "Acceso a beneficios de escenarios internacionales de cooperación mediante del pago de cuotas de afiliación y/o membresías)", "CERN- Compromisos derivados del MoU de actualización de los experimentos CMS" y "CERN-Experimento ATLAS" para dar cuenta de las acciones de seguimiento al MoU y de las alianzas de cooperación internacional
-Se aumenta la meta del indicador "Acuerdos de Convocatoria de Proyectos" de 6 a 10 acuerdos.
-En la iniciativa Coordinación institucional se adicionan recursos para un total de $ 2,241,545,472 en recursos de inversión, debido a que por reajustes de los recursos del presupuesto de la dirección para el 2022, se realizaron adiciones a esta iniciativa.
-Para la iniciativa "'Ética e Integridad Científica" se ajustan los recursos del programa, por tanto, a la iniciativa le quedan recursos por $512.000.000.
-Se realiza reajuste a la iniciativa "Plataforma Transatlántica T-AP", debido a que por reajustes de los recursos del presupuesto de la dirección para el 2022, se realizaron reducciones en el presupuesto de esta iniciativa.
-En la iniciativa “Convocatoria Conjunta India– Aeroespacial” se realiza el ajuste en los recursos de PGN por valor de $700.000.000 debido a que por reajustes de los recursos del presupuesto de la dirección para el 2022, se realizaron reducciones en el presupuesto de esta iniciativa.
-En la iniciativa "Apoyo a Foco Misión de Sabios" se adicionan recursos para un total de $ 1.795.096.000 en recursos de inversión, debido a que por reajustes de los recursos del presupuesto de la dirección para el 2022, se realizaron adiciones a ésta.
-Se cambia el nombre de la iniciativa "Enfoque Diferencial. Foco Desarrollo Humano" por "Foco Ciencias Sociales, Desarrollo Humano y Equidad" debido al alcance dado desde la Misión de Sabios en el Foco Ciencias Sociales, Desarrollo Humano y Equidad. Así mismo, se retiran los recursos de PGN porque se garantiza su cumplimiento con los recursos asignados con SGR.
-En la iniciativa "Fortalecimiento actores industria hidrocarburífera (Convenio 745-2021)" se requiere modificación del Plan de Acción Institucional, debido a que se realizaron ajustes de recursos en los convenios: Consolida $ 13.473.350.421 (Convenio 745-2021), $13.274.415.984 (Convenios Vigentes), y $ 4.500.000.000 provenientes de la Dirección de Vocaciones para Jóvenes Investigadores (Convenio 751-2021) para un total de $31.247.766.405.
- Se requiere modificación al plan de acción institucional en el nombre de la iniciativa “Transición Energética – Convenio 753-2021” por “convocatoria para el apoyo de proyectos en: medición de captura y secuestro de carbono y procesos de generación de hidrógeno de bajas emisiones” con el fin de ajustar las estrategias a los nombres finales aprobados después de revisión de TDR
-Se requiere la eliminación de la iniciativa "Generación de Nuevo Conocimiento Geocientífico" porque los recursos de esta fueron adicionados a la iniciativa "Fortalecimiento actores industria hidrocarburífera", teniendo en cuenta los lineamientos dados por la ANH.
-Se adicionan recursos de otras fuentes por $6.325.466.601 en la iniciativa "Propuestas ARC 2022".
-Se incluye la iniciativa "Viveros Creativos" que aporta al desarrollo de los focos y recomendaciones de la misión de sabios 
-Se incluyen las iniciativas "Proyecto Nova" y "FAPESP" que aportan al desarrollo de la internacionalización.
-Se agregan las iniciativas "Mapeo de proyectos beneficios tributarios 2022", "Mapeo de proyectos I+D+i financiados por Minciencias y Aliados - Bioeconomía" y "Mapeo de proyectos I+D+i financiados por Minciencias y Aliados - Otras iniciativas", que aportan al análisis y seguimiento de los programas y proyectos de I+D+i, por lo tanto que apoya al cumplimiento de los indicadores programáticos.
-En la iniciativa "DFG - Alemania", debido a reajustes de los recursos del presupuesto de la dirección para el 2022, se realizaron reducciones en el presupuesto de esta iniciativa para un valor de $200.000.000 recursos PGN
-En la iniciativa "Centro Internacional de Física (Decreto 267 de 1984)" se realiza ajuste a los recursos por PGN, el cual queda en $68.709.000.
-Para la iniciativa "Centro Internacional de Investigaciones Médicas - CIDEIM (Decreto 578 de 1990)", se ajustan los recursos de acuerdo con el para el 2022, por valor de $76.343.000
-Se modifica el nombre de la iniciativa "Ecosistema Científico en Salud Mental" por "Convocatoria para el Financiamiento de Ecosistemas Científicos en Alianza que Fortalezcan las Capacidades Nacionales para la Atención y Manejo de la Salud Mental y Convivencia Social en Colombia" debido a que en el Comité del FIS se realizó el ajuste al título, por lo tanto, es necesario su articulación.
-Se ajusta el título de la iniciativa “Convocatoria para el fortalecimiento de capacidades regionales de investigación en salud” por “Convocatoria fortalecimiento de capacidades regionales de investigación en salud pública”, según lo concertado en el marco del comité 
-Se modifica el nombre de la iniciativa "Ecosistema Científico en  Cáncer" por "Convocatoria para el Financiamiento de Ecosistemas Científicos en Alianzas que Fortalezcan las Capacidades Nacionales en Modelos de Atención Integral para la Prevención, Detección Temprana, Tratamiento y Rehabilitación Integral del Control del Cáncer en Colombia" debido a que en el Comité del FIS se realizó el ajuste al título, por lo tanto, es necesario su articulación.
-Se incluye la iniciativa "Respuesta a Pandemias y Sindemias" para impulsar los aprendizajes del COVID-19 para la preparación ante futuras pandemias, Mitigación de efectos negativos en salud pública relacionados con la pandemia por COVID-19.
-Se modifica el nombre de la iniciativa “Ecosistema Científico en Biotecnología – Misión Colombia Productiva y Sostenible” por "Condiciones Transmisibles e Infecciosas (Vacunas) bajo el Modelo: Misión “Colombia hacia un nuevo modelo productivo, sostenible y competitivo” para impulsar Programas de I+D+i que conduzcan a fortalecer las capacidades nacionales para el desarrollo y producción de vacunas”, modificando los recursos quedando $15.000.000.000 por FIS.
-Se crea la iniciativa "Insumos y Reactivos bajo el Modelo: Misión “Colombia hacia un nuevo modelo productivo, sostenible y competitivo”, para las capacidades nacionales y cooperación internacional, para la producción de insumos que favorezcan la independencia tecnológica y el abastecimiento de la cadena de suministros.
-En la iniciativa "Revisión y ajuste de los modelos cienciométricos vigentes" se elimina en otras fuentes la descripción del convenio 408 del 2019 y el valor puesto que, ya tiene todos los recursos comprometidos y en ejecución.
-Se modifica el nombre de la iniciativa "Fortalecimiento de las revistas científicas colombianas indexadas en PUBLINDEX al año 2021 a través de las instituciones editoras" por “Convocatoria para el fortalecimiento de revistas científicas editadas por instituciones editoras colombianas en Publindex al año 2022", así como los recursos de inversión por $406.000.000 para cumplimiento de indicadores con la Misión de Sabios.
-Se adicionan recursos de PGN a la iniciativa "Monitorear los artículos científicos publicados en revistas de alto impacto y las citaciones de impacto en producción científica de colombianos en colaboración internacional" por valor de $140.000.000 con el fin de fortalecer el cumplimiento de metas asociadas al PAI.
-Se adicionan recursos de PGN a la iniciativa "Visibilidad y seguimiento a la producción científica mundial" por valor de $ 5´255.000.000 debido a que por asignaciones en el Plan Anual de Inversión y Gasto Público 2022, se ajustaron rubros con el fin de fortalecer el cumplimiento de metas asociadas al PAI. Por dicha modificación se eliminan los recursos de otras fuentes.
-Se crea la iniciativa "Convocatoria para financiar la publicación de artículos en revistas científicas incluidas en los índices bibliográficos citacionales JCR o SJR al año 2022" con el fin de fortalecer el cumplimiento de metas asociadas al PAI.
-En la iniciativa “Convocatoria de Indexación de revistas especializadas – Publindex” se incluyen $70.000.000 en los recursos PGN debido a que la fuente de financiación y monto fueron ajustados de acuerdo con reasignaciones presupuestales de la dirección.
-Se crea la iniciativa "Proceso de operación estadística" para el cumplimiento de los requisitos de calidad estadística en la operación Grupos de Investigación e Investigadores Reconocidos de acuerdo con los lineamientos de la norma técnica de la NTCPE 1000:2020.</t>
    </r>
  </si>
  <si>
    <r>
      <rPr>
        <b/>
        <sz val="10.5"/>
        <rFont val="Arial Narrow"/>
        <family val="2"/>
      </rPr>
      <t>Economía Bioproductiva</t>
    </r>
    <r>
      <rPr>
        <sz val="10.5"/>
        <rFont val="Arial Narrow"/>
        <family val="2"/>
      </rPr>
      <t xml:space="preserve">
- La meta de la iniciativa estratégica "Apoyo en la implementación de la Misión de Bioeconomía y generación de bioproductos" se deberá modificar así: 66 Nuevos Bioproductos registrados por el programa Colombia BIO, afecta el indicador programático. No obstante, el ajuste al PAI permite la articulación con la información suministrada en la Ficha de Programa Estratégico y cumplir con las metas totales.
- La meta de la iniciativa estratégica " Ampliación de alcance de las expediciones científicas con alianzas regionales, involucrando procesos de innovación social" se deberá modificar así: 7 Nuevas expediciones científicas nacionales realizadas con el apoyo de Colciencias y aliados, afecta el indicador programático. No obstante, el ajuste al PAI permite la articulación con la información suministrada en la Ficha de Programa Estratégico y cumplir con las metas totales.
- La iniciativa estratégica se deberá modificar así: "Convocatoria para el apoyo a proyectos de I+D+i que contribuyan a resolver los desafíos establecidos en la misión “Colombia hacia un nuevo modelo productivo, sostenible y competitivo” – área estratégica energía" el ajuste permite consolidar el nombre de la iniciativa que se valide con el proceso que se va a realizar y sea acorde con los resultados y la información suministrada.
- Modificar la iniciativa estratégica así: Mapeo de Bio productos en Proyectos de I+D+i apoyados por Minciencias  el ajuste permite consolidar el nombre de la iniciativa que se valide con el proceso que se va a realizar y sea acorde con los resultados y la información.
- Eliminar las dos iniciativas relacionadas, puesto que se van a unir en una sola que responda al mapeo realizado en los mecanismos de apoyo de Minciencias y sus aliados:
1. Otras Iniciativas:  Beneficios, Biodiverciudades, Sennainnova, MapBio, Portafolio
2 Mapeo de Proyectos de I+D+i por regalías (2019-2021)
Existen actualmente 3 iniciativas que tienen el mismo propósito de identificar bioproductos en los mecanismos de Minciencias.
-Se unifica el indicador de "Nuevas expediciones científicas al pacífico realizada con el apoyo de Colciencias y aliados" con "Nuevas expediciones científicas nacionales realizadas con el apoyo de Colciencias y aliados", puesto que su desglose está considerado a nivel estratégico, es decir, se garantiza su seguimiento y cumplimiento a través del PEI.</t>
    </r>
  </si>
  <si>
    <r>
      <rPr>
        <b/>
        <sz val="10.5"/>
        <rFont val="Arial Narrow"/>
        <family val="2"/>
      </rPr>
      <t xml:space="preserve">Sofisticación del Sector Productivo
</t>
    </r>
    <r>
      <rPr>
        <sz val="10.5"/>
        <rFont val="Arial Narrow"/>
        <family val="2"/>
      </rPr>
      <t>- Se mantiene  la meta del indicador "Organizaciones articuladas en los Pactos por la innovación"  en 1378, toda vez que no hay rezagos o faltantes por cumplir en la meta del cuatrienio, porque están garantizadas las 600 organizaciones del PND y PEI. Se mantiene esta meta para que el cumplimiento no sobrepase en más del 100% en la vigencia 2022.
- Se ajusta nombre del indicador "Invenciones gestionadas a través de la explotación, comercialización y/o transferencia" por "Invenciones gestionadas hacia el alistamiento tecnológico y gestión comercial".
-Se ajusta la iniciativa estratégica toda vez que se especifica que es una convocatoria tercerizada "Convocatoria nacional tercerizada para promover la explotación, comercialización y/o transferencia de las invenciones protegidas o en proceso de protección por patente – Sácale jugo a tu patente 4.0"
-Se ajustan en el nombre de descripción otras fuentes las iniciativas "Convocatoria nacional para fomentar la protección por patente y su uso comercial de adelantos tecnológicos en I+D+i que promuevan la potenciación económica del sector empresarial 2022" y "Promover la explotación, comercialización y/o transferencia de las invenciones protegidas o en proceso de protección por patente – Sácale jugo a tu patente 4.0", toda vez que no estaba claro que es Joinn Red Colombiana de OTRI (representada por TECNNOVA UEE)
-Se ajusta la meta estratégica del indicador "Solicitudes de patentes por residentes en Oficina Nacional colombiana", con e l propósito de articular las metas consignadas en el PEI, con el PAI y las ficha programáticas del Ministerio a 550 solicitudes.
-En la iniciativa "Pactos por la Innovación", se incluye el valor de la contrapartida en especie y en dinero que aporta el aliado estratégico para la celebración y ejecución del Convenio 025 de 2022. "Descripción de otras fuentes: Convenio 025-2022 Celebrado entre Fiduciaria la Previsora y Confecámaras Recursos otras fuentes (pesos): $509.190.000"
-Los recursos asociados a la iniciativa "Gestión Territorial - Operación Proyecto Oferta Institucional de Innovación Empresarial" se han relacionado desde el año 2019. Se ha postergado varias veces la suscripción y ejecución del convenio con el departamento de Santander, en este sentido, no se relaciona el recurso en el PAI 2022 puesto que el recurso fue relacionado en el PAI 2021 y este mismo recurso financiará lo concerniente a esta iniciativa estratégica. Recursos otras fuentes (pesos): $0.
-Se modifica el nombre de la iniciativa "Convocatoria nacional para fomentar la protección por patente y su uso comercial de adelantos tecnológicos en I+D+i que promuevan la potenciación económica del sector empresarial 2022" por "Convocatoria nacional tercerizada para fomentar la protección por patente de resultados de I+D+i que promuevan la potenciación económica del sector empresarial", toda vez que se especifica que es una convocatoria tercerizada. 
-Se ajusta el nombre de la iniciativa estratégica "Misión Colombia hacia un Nuevo Modelo Productivo, Sostenible y Competitivo" por "Convocatoria para el apoyo a proyectos de I+D+i que contribuyan a resolver los desafíos establecidos en la misión “Colombia hacia un nuevo modelo productivo, sostenible y competitivo” – área estratégica energía", teniendo en cuenta el nombre con el que se publicará el mecanismo.
-Se requiere un aumento de los recursos planteados para evaluación y seguimiento de la iniciativa "Convocatoria para el registro de propuestas que accederán a beneficios tributarios por inversiones en ciencia, tecnología e innovación para el año 2022", toda vez que se estima un crecimiento de las propuestas que serán sometidas a evaluación técnica por pares, en el marco de la convocatoria 913 - 2022. Estos recursos son requeridos para el cumplimiento de la meta “cupo de beneficios tributarios” vinculada al Plan Nacional de Desarrollo, de Recursos PGN inversión (millones de pesos) CSF $450.000.000 a Recursos PGN inversión (millones de pesos) CSF $875.000.000.
-La iniciativa "Convocatoria para el registro de solicitudes que accederán a los beneficios tributarios de Ingresos no constitutivos de renta 2022", iniciará su proceso de evaluación durante la vigencia 2023, por lo tanto, no se requieren recursos de inversión para evaluación técnica con fuente del Presupuesto General de la Nación, asignado al proyecto de la Dirección de Transferencia y Uso de Conocimiento, por tal razón los recursos PGN inversión deben quedar en $0.
-Se realiza una reducción en la iniciativa "Beneficios tributarios por donación 2022", toda vez que no se requieren recursos de evaluación o seguimiento para el desarrollo de este mecanismo, con fuente del Presupuesto General de la Nación asignado al proyecto de la Dirección de Transferencia y Uso de Conocimiento. La operación de este mecanismo se realiza con el personal por prestación de servicios contratado directamente por el Ministerio Recursos PGN inversión (millones de pesos) CSF $0.
-Se crea la iniciativa "Invitación a presentar propuesta para la conformación de un listado de proyectos elegibles para la transferencia de dos tecnologías con fines de fabricación e implementación en los departamentos priorizados (Meta y Santander)" en el programa estratégico "Apoyo a la I+D+i para promover y fortalecer alianzas entre actores  del SNCTI" la cual permite aumentar tener mayor resultado en la meta programática del programa estratégico en relación a  acuerdos de transferencia de tecnología y/o conocimiento, alineado a Impulsar la transferencia de conocimiento y tecnología, en beneficio del incremento de los índices de innovación y competitividad del país.</t>
    </r>
  </si>
  <si>
    <t>100% Cumplimiento de los requisitos priorizados de transparencia en Minciencias - ATM - Comunicación estratégica</t>
  </si>
  <si>
    <t>100% Iniciativas y programas comunicados - Comunicación estratégica</t>
  </si>
  <si>
    <t>100% Cumplimiento de los requisitos priorizados de transparencia en Minciencias - ATM - Fortalecimiento del enfoque hacia la prevención y el autocontrol</t>
  </si>
  <si>
    <t>100% Ejecución de las auditorías, seguimientos y evaluaciones - Fortalecimiento del enfoque hacia la prevención y el autocontrol</t>
  </si>
  <si>
    <t>90 % de ejecución de recursos del Presupuesto General de la Nación</t>
  </si>
  <si>
    <t xml:space="preserve">43 % de ejecución de recursos PGN-Minciencias vigencias anteriores del Fondo Francisco José de Caldas </t>
  </si>
  <si>
    <t>100% Avance en el plan de trabajo en la implementación de los requisitos de calidad en las OOEE</t>
  </si>
  <si>
    <t>100% Cumplimiento de los requisitos priorizados de Gobierno Digital en Minciencias - ATM - Gobierno y Gestión de TIC para la CTeI</t>
  </si>
  <si>
    <t>100% Cumplimiento de los requisitos priorizados de transparencia en Minciencias - ATM - Gobierno y Gestión de TIC para la CTeI</t>
  </si>
  <si>
    <t>100% Avance en las iniciativas priorizadas en el Plan de Transformación Digital - Gobierno y Gestión de TIC para la CTeI</t>
  </si>
  <si>
    <t>100% Cumplimiento de los requisitos priorizados de Gobierno Digital en Minciencias</t>
  </si>
  <si>
    <t>100% Cumplimiento de los requisitos priorizados de transparencia en Minciencias - ATM - Gestión para un talento humano íntegro, efectivo e innovador</t>
  </si>
  <si>
    <t>100% Calificación de Gestión Estratégica para un talento humano integro, efectivo e innovador - Gestión para un talento humano integro efectivo e innovador</t>
  </si>
  <si>
    <t>100% Cumplimiento de los requisitos priorizados de transparencia en Minciencias - ATM - Apoyo jurídico eficiente</t>
  </si>
  <si>
    <t>100% Cumplimiento de los requisitos priorizados de Gobierno Digital en Minciencias - ATM - Por una gestión administrativa y financiera eficiente e innovadora</t>
  </si>
  <si>
    <t>100% Cumplimiento de los requisitos priorizados de transparencia en Minciencias - ATM - Por una gestión administrativa y financiera eficiente e innovadora</t>
  </si>
  <si>
    <t>100% Cumplimiento de los requisitos priorizados de Gobierno Digital en Minciencias - ATM - Cultura y comunicación de cara al ciudadano</t>
  </si>
  <si>
    <t>100% Cumplimiento de los requisitos priorizados de transparencia en Minciencias - ATM - Cultura y comunicación de cara al ciudadano</t>
  </si>
  <si>
    <t>Documento CONPES</t>
  </si>
  <si>
    <t>70 Invenciones gestionadas hacia el alistamiento tecnológico y gestión comercial</t>
  </si>
  <si>
    <t>550 Solicitudes de patentes presentadas por residentes en Oficina Nacional</t>
  </si>
  <si>
    <t xml:space="preserve">342 Empresas con capacidades en gestión de la innovación </t>
  </si>
  <si>
    <t>100% Porcentaje de asignación del cupo de inversión para deducción y descuento tributario</t>
  </si>
  <si>
    <t>7 Nuevas expediciones científicas nacionales realizadas con el apoyo de Colciencias y aliados</t>
  </si>
  <si>
    <t>66 Nuevos Bioproductos registrados por el programa Colombia BIO</t>
  </si>
  <si>
    <t>12 alianzas o redes internacionales formalizadas</t>
  </si>
  <si>
    <t>9 nodos de diplomacia científica fortalecidos</t>
  </si>
  <si>
    <t>N/A</t>
  </si>
  <si>
    <t>0,90 Citaciones de impacto en producción científica y colaboración internacional</t>
  </si>
  <si>
    <t>15.500 Nuevos artículos científicos publicados por investigadores colombianos en revistas científicas especializadas</t>
  </si>
  <si>
    <t>2500 Nuevos  productos de investigación del CENDOC disponibles en Acceso Abierto</t>
  </si>
  <si>
    <t>40 Nuevas instituciones vinculadas a la Red Colombiana de Información Científica</t>
  </si>
  <si>
    <t>100% Cumplimiento de los requisitos priorizados de Gobierno Digital en Minciencias - ATM - Apropiación Social de la CTeI</t>
  </si>
  <si>
    <t>10 Museos y centros de ciencia reconocidos</t>
  </si>
  <si>
    <t xml:space="preserve">15 Nuevas unidades de apropiación social de la CTeI al interior de la IES y otros actores reconocidos del SNCTI </t>
  </si>
  <si>
    <t>100% avance en el Plan Bienal de Convocatorias 2021 - 2022</t>
  </si>
  <si>
    <t>1 Conceptualización y diseños de Centros Regionales de Investigación, Innovación y Emprendimiento y Distritos de Innovación</t>
  </si>
  <si>
    <t>100% Porcentaje de avance en el desarrollo de insumos analíticos de medición de capacidades en CTeI en las regiones</t>
  </si>
  <si>
    <t>996 Becas, créditos beca para la formación de maestría apoyadas por Minciencias y aliados</t>
  </si>
  <si>
    <t>920 becas y nuevos créditos beca para la formación de doctores apoyadas por Colciencias y aliados</t>
  </si>
  <si>
    <t>%  de cumplimiento de meta del programa 2022</t>
  </si>
  <si>
    <t>Meta a 31/12/2022</t>
  </si>
  <si>
    <t>3.175 Jóvenes investigadores e innovadores apoyados por Minciencias y aliados</t>
  </si>
  <si>
    <t>920 becas y nuevos créditos beca para la formación de doctores apoyadas por Colciencias y aliados
996 Becas, créditos beca para la formación de maestría apoyadas por Minciencias y aliados
200 Estancias posdoctorales apoyadas por Colciencias y aliados</t>
  </si>
  <si>
    <t>(PP-21)  10 Nuevos centros de I+D reconocidos - Reconocimiento de actores</t>
  </si>
  <si>
    <t>37 Comunidades o grupos de interés que participan en procesos de apropiación social de conocimiento a partir de la CTeI</t>
  </si>
  <si>
    <t>0.90</t>
  </si>
  <si>
    <t>8 Acuerdos para Convocatoria de Movilidad</t>
  </si>
  <si>
    <t>2,1 cupo de inversión para deducción y descuento tributario</t>
  </si>
  <si>
    <t>2.1</t>
  </si>
  <si>
    <t>0.14</t>
  </si>
  <si>
    <t>0.50</t>
  </si>
  <si>
    <t>1.6</t>
  </si>
  <si>
    <t>1378 Organizaciones articuladas en los Pactos por la innovación</t>
  </si>
  <si>
    <t>100% Porcentaje de avance en el desarrollo de insumos analíticos de medición de capacidades en CTeI en las regiones
1 Conceptualización y diseños de Centros Regionales de Investigación, Innovación y Emprendimiento y Distritos de Innovación</t>
  </si>
  <si>
    <t xml:space="preserve">110 contenidos multiformato para la divulgación de la CTeI </t>
  </si>
  <si>
    <t>80% de Satisfacción de Usuario</t>
  </si>
  <si>
    <t>100% de cumplimiento de los requisitos  priorizados de Gobierno Digital en Minciencias  - Oficina Asesora Jurídica</t>
  </si>
  <si>
    <t>93.92%</t>
  </si>
  <si>
    <t>94.22%</t>
  </si>
  <si>
    <t>96.14%</t>
  </si>
  <si>
    <t>98.94%</t>
  </si>
  <si>
    <t>100% Cumplimiento en la formulación, acompañamiento, seguimiento y evaluación de planes e instrumentos de la planeación</t>
  </si>
  <si>
    <t>100% de cumplimiento en la estandarización de trámites y servicios  para la transformación digital hacia un Estado Abierto</t>
  </si>
  <si>
    <t>100% de cumplimiento en la reducción de tiempos, requisitos o documentos en procesos seleccionados</t>
  </si>
  <si>
    <t>10.35%</t>
  </si>
  <si>
    <t>100% de cumplimiento de los requisitos  priorizados de Gobierno Digital en Minciencias  - Comunicaciones</t>
  </si>
  <si>
    <t>Se cumplio con la meta anual establecida en un 100%</t>
  </si>
  <si>
    <t>Incrementar la visibilidad y el impacto de la producción científica nacional a través de la implementación del Modelo de reconocimiento y clasificación de grupos de investigación y de reconocimiento de investigadores del SNCTeI y el reconocimiento de centros de I+D, año 2022.</t>
  </si>
  <si>
    <t>Dirección de Ciencia</t>
  </si>
  <si>
    <t>Dirección de Vocaciones y Formación</t>
  </si>
  <si>
    <t>Dirección de Capacidades y Apropiación del Conocimiento</t>
  </si>
  <si>
    <t>Dirección de Desarrollo Tecnológico e Innovación</t>
  </si>
  <si>
    <t>Preservación del patrimonio científico nacional</t>
  </si>
  <si>
    <t>Respuesta a Pandemias y Indomias</t>
  </si>
  <si>
    <t>Apoyo a la gestión Institucional</t>
  </si>
  <si>
    <t>Estrategia para fomentar la investigación + creación</t>
  </si>
  <si>
    <t>Reconocimientos Investigadores - Block Chain</t>
  </si>
  <si>
    <t>Plataforma BigData - Elsevier</t>
  </si>
  <si>
    <t>Viceministerio de Talento y Apropiación Social del Conocimiento</t>
  </si>
  <si>
    <t>Viceministerio de Conocimiento, Innovación y Productividad</t>
  </si>
  <si>
    <t>Dirección de Gestión de Recursos para la CTeI</t>
  </si>
  <si>
    <t>ARTICULACIÓN PLANES DE ACCIÓN INSTITUCIONAL INTEGRADOS  2022</t>
  </si>
  <si>
    <r>
      <rPr>
        <b/>
        <sz val="10.5"/>
        <rFont val="Arial Narrow"/>
        <family val="2"/>
      </rPr>
      <t>Apropiación Social y Reconocimiento De Saberes</t>
    </r>
    <r>
      <rPr>
        <sz val="10.5"/>
        <rFont val="Arial Narrow"/>
        <family val="2"/>
      </rPr>
      <t xml:space="preserve">
-Modificación en la descripción del programa estratégico "Estrategia de comunicación pública de la ciencia y divulgación científica", ya que correspondía a otro alcance y el cambio se justifica en que el espíritu de las iniciativas 2022 se alinea con la propuesta del nuevo trabajo de Divulgación del Ministerio y la propuesta de comunicación pública que ha impulsado el Sr. Ministro. Igualmente se crea un nuevo indicador programático que de cuenta de los resultados de contenidos que permitan visibilizar ante el ecosistema CTeI los objetivos, acciones y logros del Ministerio de Ciencia, Tecnología e Innovación llamado "Contenidos multiformato para la divulgación de la CTeI", con una meta de 110. 
-En la iniciativa "Fortalecimiento de Centros de Ciencias Reconocidos - PGN Invitación" se realiza ajuste al recurso de otras fuentes quedando en $1.059.318.079 debido a que se incorporaron saldos presupuestales de vigencias anteriores. Se valida y se confirma que a través del CV 405-2021 OEI se tienen dichos recursos.
-El presupuesto asignado para el programa estratégico asciende a $2.000.000.000, que se distribuyen entre las tres  primeras iniciativas estratégicas, la iniciativa "Política de comunicación pública de la ciencia"  ya está financiada con recursos 2021, por tanto se modifica su presupuesto a 0.
-Se elimina la palabra (RedCol) del nombre del programa estratégico y del indicador programático. Esta modificación obedece a que la Red de Colegios privados de Colombia, RedCol Holding (http://redcol.co/es) ha solicitado al Ministerio no utilizar el nombre RedCol, dado que lo tienen registrado. También se modifican los recursos de 200 millones de pesos a 170 millones de pesos en la columna PGN, ya que, se dará una mayor importancia a dinamizar la generación y difusión de materiales del Centro de documentación del Ministerio (Cendoc) y sus recursos se tomarán de la presente iniciativa.
-Se modifica la meta del indicador de 1.500 nuevos productos de investigación del CENDOC disponibles en Acceso Abierto por 2.500 nuevos productos de investigación del CENDOC disponibles en Acceso Abierto. Este cambio se justifica por dos razones:
1. Es más representativo para Minciencias elevar el número de instituciones, porque posibilita, no solo ampliar la red, sino mayor capacidad de amplificar su aprovechamiento. 2. Sobre la meta de nuevos productos no se tiene tanto control, pues va a depender de la calidad de los repositorios y los materiales científicos de las nuevas instituciones vinculadas, así como de la velocidad con la que puedan ir estandarizando y cargando dichos materiales, así mismo, se consideraron 16000 como otro resultado.
-Eliminación del indicador programático Red de Bioespacios conformada, ya que no es un nuevo indicador, sino un resultado, como se expresa en la nueva versión de la ficha del programa estratégico y está sujeto a las dinámicas de las convocatorias del SGR y lo que pueda implicar en términos de tiempo.
-Se modifican los recursos de PGN de la iniciativa "Gestión del patrimonio científico de Minciencias - CENDOC" pasando a $130.000.000 para dinamizar la generación y difusión de materiales del Centro de documentación del Ministerio (Cendoc).
-Se modifica el nombre del indicador  "Museos y centros de ciencia fortalecidos" por "Museos y centros de ciencia reconocidos" toda vez que, de acuerdo con el equipo técnico responsable del mismo indica que el proceso que se lleva a cabo es el de reconocimiento. Así mismo, la meta de cuatrienio pasa de 10 a 20, por tener un comportamiento acumulativo.</t>
    </r>
  </si>
  <si>
    <t>11 de julio de 2022</t>
  </si>
  <si>
    <r>
      <rPr>
        <b/>
        <sz val="10.5"/>
        <rFont val="Arial Narrow"/>
        <family val="2"/>
      </rPr>
      <t xml:space="preserve">Internacionalización del Conocimiento
</t>
    </r>
    <r>
      <rPr>
        <sz val="10.5"/>
        <rFont val="Arial Narrow"/>
        <family val="2"/>
      </rPr>
      <t>Redistribución Recursos Iniciativas:
-Iniciativa Coordinación institucional pasa de $2.241 millones a $907 millones de pesos. Iniciativa: Apoyo a Foco Misión de Sabios pasa de $1.795 millones a $1.739 millones, Iniciativa: FAPESP pasa de $200 millones a 100 millones a se realiza la modificación del Plan de Acción Institucional, debido a que por reajustes de los recursos del presupuesto de la dirección para el 2022, se realizaron reducciones a esta iniciativa, por el tiempo de ejecución de la misma y para apoyar el desarrollo de otras iniciativas adicionales en la dirección, en pro del desarrollo estratégico de esta.
-DFG - Alemania se retiran los recursos de PGN por el tiempo de ejecución de la misma y para apoyar el desarrollo de otras iniciativas adicionales en la dirección, en pro del desarrollo estratégico de esta. En acuerdo con la contraparte internacional se indica que para este año 2022,  no se procede con la convocatoria conjunta que se tenia prevista.
-Iniciativa: Proyecto Nova pasa de $1700 millones a $1900 millones, Iniciativa: Visibilidad y seguimiento a la producción  científica mundial pasa de $5.255 millones a $5359 millones, debido a que por reajustes de los recursos del presupuesto de la dirección para el 2022, se realizaron adiciones a estas iniciativas, por el tiempo de ejecución de las mismas y para asegurar el cumplimiento de las metas del PAI.
-Creación de la iniciativas: Estrategia para fomentar la investigación + creación y Apoyo a la gestión Institucional del programa estratégico Fomento al desarrollo de programas y proyectos de generación de conocimiento en CTeI que aporta al desarrollo de los programas de la Dirección.
-Creación de las iniciativas: Reconocimientos Investigadores - Block Chain y Plataforma BigData - Elsevier del programa estratégico Modelos Cenciométricos que aportan al desarrollo de los programas de la Dirección.</t>
    </r>
  </si>
  <si>
    <t>Aprobación Jefe de la Oficina Asesora de Planeación e Innovación Institucional</t>
  </si>
  <si>
    <r>
      <rPr>
        <b/>
        <sz val="10.5"/>
        <rFont val="Arial Narrow"/>
        <family val="2"/>
      </rPr>
      <t xml:space="preserve">Fortalecer las Capacidades Regionales
</t>
    </r>
    <r>
      <rPr>
        <sz val="10.5"/>
        <rFont val="Arial Narrow"/>
        <family val="2"/>
      </rPr>
      <t>Se amplía la descripción del programa estratégico "Reconocimiento de Actores"</t>
    </r>
  </si>
  <si>
    <t>11 de agosto de 2022</t>
  </si>
  <si>
    <t>Se realiza el cambio a la columna de Área Responsable de acuerdo con el Decreto 1449 del 3 de agosto de 2022 "Por el cual se  adopta la estructura del Ministerio de Ciencia, Tecnología e Innovación y se dictan otras disposiciones.</t>
  </si>
  <si>
    <t>Decreto 1449 de 2022 del 3 de agosto de 2022</t>
  </si>
  <si>
    <t>OBSERVACIONES OCI</t>
  </si>
  <si>
    <t>Se supero la meta anual establecida con un cumplimiento del 150%</t>
  </si>
  <si>
    <t xml:space="preserve">Dirección de Desarrollo Tecnológico e Innovación </t>
  </si>
  <si>
    <r>
      <rPr>
        <b/>
        <sz val="14"/>
        <color theme="1"/>
        <rFont val="Arial Narrow"/>
        <family val="2"/>
      </rPr>
      <t>CÓDIGO:</t>
    </r>
    <r>
      <rPr>
        <sz val="14"/>
        <color theme="1"/>
        <rFont val="Arial Narrow"/>
        <family val="2"/>
      </rPr>
      <t xml:space="preserve"> D101PR01F20</t>
    </r>
  </si>
  <si>
    <r>
      <rPr>
        <b/>
        <sz val="14"/>
        <rFont val="Arial Narrow"/>
        <family val="2"/>
      </rPr>
      <t xml:space="preserve">VERSIÓN: </t>
    </r>
    <r>
      <rPr>
        <sz val="14"/>
        <rFont val="Arial Narrow"/>
        <family val="2"/>
      </rPr>
      <t>02</t>
    </r>
  </si>
  <si>
    <r>
      <rPr>
        <b/>
        <sz val="14"/>
        <color theme="1"/>
        <rFont val="Arial Narrow"/>
        <family val="2"/>
      </rPr>
      <t>FECHA:</t>
    </r>
    <r>
      <rPr>
        <sz val="14"/>
        <color theme="1"/>
        <rFont val="Arial Narrow"/>
        <family val="2"/>
      </rPr>
      <t xml:space="preserve"> 2022-04-25</t>
    </r>
  </si>
  <si>
    <t>Seguimiento Plan de Acción Institucional 2022</t>
  </si>
  <si>
    <t>Objetivo estratégico</t>
  </si>
  <si>
    <t>Programa estratégico</t>
  </si>
  <si>
    <t>Área responsable</t>
  </si>
  <si>
    <t>Meta anual del programa</t>
  </si>
  <si>
    <t>Análisis / Recomendación</t>
  </si>
  <si>
    <t>Dirección Generación de Conocimiento</t>
  </si>
  <si>
    <t xml:space="preserve">Jóvenes Investigadores e Innovadores
Luz Marina Pulido
</t>
  </si>
  <si>
    <t>Ondas</t>
  </si>
  <si>
    <t>Dirección de Capacidades y Divulgación de la CTeI</t>
  </si>
  <si>
    <r>
      <t xml:space="preserve">37 Comunidades o grupos de interés que participan en procesos de apropiación social de conocimiento a partir de la CTeI
</t>
    </r>
    <r>
      <rPr>
        <b/>
        <i/>
        <sz val="11"/>
        <rFont val="Arial Narrow"/>
        <family val="2"/>
      </rPr>
      <t>A este indicador le aporta adicionalmente el programa de Gestión de Capacidades</t>
    </r>
  </si>
  <si>
    <t>8 Acuerdos para convocatoria de movilidad</t>
  </si>
  <si>
    <t xml:space="preserve">Dirección de Transferencia y Uso de Conocimiento </t>
  </si>
  <si>
    <t xml:space="preserve">2,1  cupo de inversión para deducción y descuento tributario
</t>
  </si>
  <si>
    <t>1378  Organizaciones articuladas en los Pactos por la innovación</t>
  </si>
  <si>
    <t>Viceministerio de Talento y Apropiación de la CTeI</t>
  </si>
  <si>
    <t>100% de avance en las actividades de formulación de política planeadas para la vigencia (VTASC)</t>
  </si>
  <si>
    <t>Viceministerio de Conocimiento, Productividad e Innovación</t>
  </si>
  <si>
    <t>Estudios Base para la definición de políticas públicas basadas en evidencia</t>
  </si>
  <si>
    <t>80% de Satisfacción de Usuarios</t>
  </si>
  <si>
    <t>100%  Cumplimiento de los requisitos priorizados de Gobierno Digital en Minciencias - ATM - Apoyo jurídico eficiente</t>
  </si>
  <si>
    <t>100% Cumplimiento en la formulación, acompañamiento, seguimiento y evaluación de planes e instrumentos de la planeación - Pacto por un direccionamiento estratégico que genere valor público</t>
  </si>
  <si>
    <t>100% Cumplimiento en la estandarización de trámites y servicios para la transformación digital hacia un Estado Abierto - Pacto por un direccionamiento estratégico que genere valor público</t>
  </si>
  <si>
    <t>100% Cumplimiento en la reducción de tiempos, requisitos o documentos en procedimientos seleccionados - Pacto por un direccionamiento estratégico que genere valor público</t>
  </si>
  <si>
    <t>42.3%</t>
  </si>
  <si>
    <t>100% Cumplimiento de los requisitos priorizados de transparencia en Minciencias - ATM - Pacto por un direccionamiento estratégico que genere valor público</t>
  </si>
  <si>
    <t>100% Cumplimiento de los requisitos priorizados de Gobierno Digital en Minciencias - ATM - Pacto por un direccionamiento estratégico que genere valor público</t>
  </si>
  <si>
    <t>Dirección de Inteligencia de Recursos</t>
  </si>
  <si>
    <t>100% Cumplimiento de los requisitos priorizados de Gobierno Digital en Minciencias - ATM - Comunicación estratégica</t>
  </si>
  <si>
    <t>* Los resultados  de la meta estratégica son acumulados y reportados de acuerdo con la frecuencia de medición definida en la hoja de vida del indicador</t>
  </si>
  <si>
    <t xml:space="preserve">** Los resultados de la meta del programa se reportan de acuerdo a los tiempos establecidos en la planeación estratégica </t>
  </si>
  <si>
    <t xml:space="preserve">***No aplica. No se programa meta para el período por planeación de actividades.
</t>
  </si>
  <si>
    <t>**** Metodológicamente, se calcula de acuerdo a lo establecido en la Guía para la Planeación, Seguimiento y Evaluación de la Gestión D101PR01G01 (publicada en GINA) Numeral 8.3.</t>
  </si>
  <si>
    <t>*****Las actividades asociadas a este PAI, contribuyen al cumplimiento de los indicadores de país asociados al PND 2019-2022, relacionados a continuación: "Inversión nacional en ACTI como porcentaje del PIB", "Inversión en I+D del sector privado como porcentaje del PIB" y "Porcentaje de investigadores en el sector empresarial"</t>
  </si>
  <si>
    <t>Se  supero la meta anual establecida con un cumplimiento del 107%</t>
  </si>
  <si>
    <t>Se  supero la meta anual establecida con un cumplimiento del 111%</t>
  </si>
  <si>
    <t>Valores GINA corte 30/09/2022</t>
  </si>
  <si>
    <t>Período de seguimiento: Cuarto trimestre de 2022</t>
  </si>
  <si>
    <t>Resumen de la gestión a 31 de diciembre de 2022</t>
  </si>
  <si>
    <t>Fortalecer las Capacidades Regionales</t>
  </si>
  <si>
    <t>27 nuevos centros de I+D reconocidos</t>
  </si>
  <si>
    <r>
      <rPr>
        <b/>
        <sz val="11"/>
        <rFont val="Arial Narrow"/>
        <family val="2"/>
      </rPr>
      <t>1. Reconocimiento de Actores:</t>
    </r>
    <r>
      <rPr>
        <sz val="11"/>
        <rFont val="Arial Narrow"/>
        <family val="2"/>
      </rPr>
      <t xml:space="preserve">  Durante el cuarto trimestre del año se reconocieron 7 nuevos centros de I+D, los cuales se encuentran distribuidos de la siguiente manera:
- Centros/Institutos de Investigación = 6
- Centros de Innovación y Productividad = 1
En total se encuentran reconocidos 29 nuevos centros de I+D.
</t>
    </r>
    <r>
      <rPr>
        <b/>
        <sz val="11"/>
        <rFont val="Arial Narrow"/>
        <family val="2"/>
      </rPr>
      <t xml:space="preserve">2. Evaluación de pares evaluadores: </t>
    </r>
    <r>
      <rPr>
        <sz val="11"/>
        <rFont val="Arial Narrow"/>
        <family val="2"/>
      </rPr>
      <t>Con corte al 29 de diciembre de 2022 se realizaron un total de 182 evaluaciones de desempeño, correspondientes a los evaluadores que fueron contratados para procesos con las diferentes áreas de la entidad, durante el cuarto trimestre del año. Las evaluaciones que se realizan permiten conocer el desempeño individual del evaluador contratado, y reflejan el impacto de su participación en cada uno de los procesos de evaluación en los que participa. Así mismo se sugiere o no una nueva contratación del evaluador.</t>
    </r>
  </si>
  <si>
    <t>De acuerdo con el seguimiento adelantado por la Oficina Asesora de Planeación e Innovación Institucional al desarrollo de las actividades del plan estratégico, se identificó que el Área Técnica llevó a cabo la gestión necesaria para dar cumplimiento a los indicadores propuestos como meta para el año 2022.</t>
  </si>
  <si>
    <r>
      <rPr>
        <b/>
        <sz val="11"/>
        <rFont val="Arial Narrow"/>
        <family val="2"/>
      </rPr>
      <t>1. Formulación, ejecución y evaluación de lineamientos de política para vocaciones:</t>
    </r>
    <r>
      <rPr>
        <sz val="11"/>
        <rFont val="Arial Narrow"/>
        <family val="2"/>
      </rPr>
      <t xml:space="preserve">  En el proceso de la segunda fase del avance de política se realizaron ciertas acciones que establecen las bases con lo que se ha proyectado una estructura del documento de política. 
En la construcción de los lineamientos de política se consolidó la ruta inicial que establece los fundamentos de la formulación de la política, en donde se plantea la problemática que se aborda a diez años en la implementación. Adicionalmente, se realizó la socialización de los avances con el fin de recibir la retroalimentación de las entidades y en el encuentro nacional de coordinadores ondas. Por lo anterior, se hace la relación de las sesiones de socialización: Buenaventura, Encuentro nacional de Territorios STEM con el Ministerio de Educación, Módulo del Diplomado con 422 asistentes, encuentro con 20 coordinadores Ondas.    
Árbol de problemas de la Política Pública: Se desarrolló el análisis con el equipo de la Dirección de Vocaciones y Formación: se hicieron los procesos de comparación con los árboles de los proyectos tipo, así como mesas técnicas con los equipos técnicos de la Dirección, en donde se consolidó el problema, las causas y el planteamiento de los objetivos de la política.
Contextualización Vocaciones en CTI y Formación en Recurso Humano: En este proceso, la construcción fue colectiva y se consolidó un enfoque epistémico que da el fundamento para la construcción de la política y sus soportes sobre el empleo sistémico para su configuración, generando la importancia de cada uno de los actores y momentos en los que el individuo puede encontrar las oportunidades de formación y vinculación a lo largo de su proyecto de vida. 
Estructura de la Política Pública de Vocaciones y Formación: Con la construcción del documento base de política pública de vocaciones se plantean los fundamentos sobre los cuales se construye el documento base de la política pública, así como sus antecedentes, los principios que trazan la problemática central, así como el proceso que establece la proyección del plan de acción y sobre el cual se enfoca la política. 
Plan de Acción de la política (acercamiento): En este punto, las mesas técnicas con los equipos de la Dirección de Vocaciones y Formación estructuraron las bases conceptuales y de campos de acción de cada uno de los momentos en la ruta de formación de CTI sobre la que tiene injerencia la Dirección de Vocaciones y Formación, así como el proceso de abordaje del fomento a la vinculación en CTI. 
El proceso de invitación de la evaluación de impacto de los programas Ondas y Jóvenes Investigadores e Innovadores entre el año 2001 al 2021 se aperturó con los términos de referencia el lunes 23 mayo 2022 con cierre el martes 21 junio 2022 04:00 pm. Para la invitación se presentaron tres entidades y de las cuales los jurados determinaron que FEDESARROLLO cumplía con lo solicitado. El equipo técnico de la Dirección de Vocaciones y Formación se reunió con esta entidad para solicitar algunos ajustes a la propuesta y el cronograma de trabajo. Adicional a ello, se generaron varios espacios con el COMITÉ DE GESTIÓN DE RECURSOS DE LA CTeI y la aprobación contratación FEDESARROLLO se dio para el 2 de diciembre del 2022. Se realizó la socialización del proceso de evaluación con los coordinadores Ondas en el encuentro nacional.
</t>
    </r>
    <r>
      <rPr>
        <b/>
        <sz val="11"/>
        <rFont val="Arial Narrow"/>
        <family val="2"/>
      </rPr>
      <t>2. Comunidad Virtual Vocaciones NNA y JII en articulación con OTSI:</t>
    </r>
    <r>
      <rPr>
        <sz val="11"/>
        <rFont val="Arial Narrow"/>
        <family val="2"/>
      </rPr>
      <t xml:space="preserve"> Durante el último trimestre de ejecución se realizaron las siguientes actividades: 
a.  Finalización del documento de reestructuración de la plataforma Héroes Ondas que busca articular en una sola plataforma a los dos programas de la dirección de Vocaciones y Formación: Programa Ondas y Jóvenes Investigadores e Innovadores. En esta propuesta se idea por primera vez la creación de un módulo de registro para de beneficiarios del programa y seguimiento a sus proyectos. 
b.  Durante el periodo se realizó el Encuentro Regional Ciencia y Territorio Chocó 2022 del programa Ondas. Este encuentro contó con la participación del JII beneficiarios del departamento del Chocó como jurados de los proyectos de investigación participantes en el encuentro. Igualmente durante el encuentro se realizaron actividades de creación colectiva entre NNA del programa Ondas y los JII para idear estrategias de fortalecimiento de la comunidad. 
c.  Durante el periodo se realizaron actividades de difusión de convocatorias y eventos en el grupo en Facebook de beneficiarios del programa. 
d.  Se empezó el trabajo mancomunado junto con Fedesarrollo para el desarrollo de la segunda evaluación de impacto del Programa Ondas (2001-2021). Se revisó la propuesta y se pidió una segunda versión de documento con ajustes para el fortalecimiento de la evaluación. 
NOTA: el proceso de restructuración de la plataforma tiene retrasos en el cronograma debido a problemas contractuales y de desembolsos de recursos. 
</t>
    </r>
    <r>
      <rPr>
        <b/>
        <sz val="11"/>
        <rFont val="Arial Narrow"/>
        <family val="2"/>
      </rPr>
      <t>3. Convocatoria Fortalecimiento actores industria hidrocarburos:</t>
    </r>
    <r>
      <rPr>
        <sz val="11"/>
        <rFont val="Arial Narrow"/>
        <family val="2"/>
      </rPr>
      <t xml:space="preserve">  El 24 de junio se dio apertura a la Convocatoria No 931 de 2022, la cual estuvo abierta hasta el 19 de agosto de 2022.
Esta convocatoria tiene como objetivo “Fortalecer las capacidades en investigación en áreas relacionadas con el sector de los hidrocarburos en Colombia, a través de la financiación de proyectos de I+D+i, así como la vinculación de Jóvenes Investigadores e Innovadores, que permitan la generación de nuevo conocimiento geo científico del sector de hidrocarburos, el aprovechamiento sostenible del recurso hidrocarburífero y el fomento de vocaciones científicas en el área de geociencias afines al sector de hidrocarburos”.
Está conformada por tres MODALIDADES:
Las MODALIDADES 1 y 2 están dirigidas a grupos de investigación, desarrollo tecnológico e innovación con reconocimiento vigente del MINISTERIO que a la fecha de cierre de la convocatoria se encuentren adscritos a entidades legalmente constituidas. Los grupos se podrán presentar bajo la figura de alianza estratégica
La MODALIDAD 3 está dirigida a actores del SNCTeI, o entidades del Estado o IES, que cuenten con grupos I+D+i con reconocimiento vigente del Ministerio a la fecha de cierre de la convocatoria, interesados en vincular semilleros de investigación, jóvenes investigadores e innovadores de pregrado y recién graduados con formación en Geología, Geociencias, Ingeniería Geológica, Ingenierías de Petróleos, o programas a fines y ciencias de la Tierra o cuyas disciplinas tengan relación directa con éstas, y con la investigación del conocimiento geo científico del sector de hidrocarburos, quienes de vincularán a  propuestas de I+D+i relacionadas con alguna de las 23 cuencas sedimentarias definidas en el Mapa de Tierras de la ANH, mediante 3 mecanismos: No. 1: Financiación de beca pasantía en investigación de jóvenes investigadores e innovadores de pregrado y profesionales recién graduados; No. 2: Financiación de trabajo de grado de estudiantes de pregrado y No. 3: Creación o fortalecimiento de semilleros de I+D+i de estudiantes de pregrado.
La Convocatoria No. 931 cerró el 19 de agosto de 2022.  Del 5 al 7 de septiembre de 2022 se llevó a cabo el proceso de subsanación de documentos; como resultado del proceso se contó con 6 propuestas que pasaron al proceso de evaluación.
Mecanismo 1: Tres (3) propuestas con tres (3) jóvenes.
Mecanismo 2: Tres (3) propuestas con dos (2) jóvenes.
Mecanismo 3: Una (1) propuestas con nueve (9) jóvenes.
En el mes de octubre de 2022 se llevó a cabo el proceso de evaluación por pares evaluadores. El 14 de octubre se publicó el banco preliminar de propuestas elegibles.
El 11 de noviembre de 2022, mediante Resolución No 1817 de 2022 se publicó el Banco Final de propuestas elegibles.  En la modalidad 3 se cuenta con 4 propuestas elegibles y 12 jóvenes. La meta será reportada en el mes de diciembre de 2022.
En el período comprendido entre el 1 y 15 de diciembre se notificó a las entidades ejecutoras el trámite a seguir para la suscripción de contratos de recuperación contingente y proceso de vinculación de los jóvenes investigadores e innovadores. 
</t>
    </r>
    <r>
      <rPr>
        <b/>
        <sz val="11"/>
        <rFont val="Arial Narrow"/>
        <family val="2"/>
      </rPr>
      <t xml:space="preserve">
4. Convocatoria Jóvenes Innovadores en el Marco de la Reactivación Económica:</t>
    </r>
    <r>
      <rPr>
        <sz val="11"/>
        <rFont val="Arial Narrow"/>
        <family val="2"/>
      </rPr>
      <t xml:space="preserve">  La Convocatoria tuvo apertura el 22 de marzo de 2022, mediante Resolución 255 de 2022 y cerró el 27 de mayo de 2022. El 6 de mayo de 2022 se publicó la Adenda No. 1 con el fin de ajustar cuatro secciones de la Convocatoria No. 915 de 2022 y dos de sus anexos.
Tenía como objetivo “Fomentar la vinculación de jóvenes innovadores que estén cursando programas de formación técnica, tecnológica o carrera profesional bajo la modalidad de contrato de aprendizaje, para apoyar en la ejecución de proyectos de investigación, desarrollo tecnológico e innovación en empresas o actores del Sistema Nacional de Ciencia, Tecnología e Innovación (SNCTeI)”.
Estaba dirigía a personas jurídicas o actores reconocidos del Sistema Nacional de CTeI o entidades del gobierno nacional o Instituciones de Educación Superior (IES), interesados en vincular jóvenes innovadores en sus proyectos de investigación, desarrollo tecnológico e innovación (I+D+i).
Al cierre de la convocatoria se inscribieron 312 jóvenes innovadores de las cuales 290 cumplieron con los requisitos y pasaron al proceso de evaluación.
El 8 de julio de 2022 se publicó el banco preliminar de propuestas elegibles. Como resultado del proceso de reclamaciones se recibieron doce (12) solicitudes de aclaración, de las cuales seis (6) correspondían al cumplimiento de requisitos y seis (6) al proceso de evaluación. Las reclamaciones se atendieron en su totalidad y de éstas, tres (3) tuvieron mérito para modificar el listado.
El 29 de julio 2022, mediante Resolución 766 se publicó el Banco Final de Propuestas Elegibles, donde quedaron elegibles 270 jóvenes. Con base en los recursos disponibles a la fecha de apertura por valor de NOVECIENTOS NOVENTA Y OCHO MILLONES DOSCIENTOS TREINTA Y DOS MIL SEISCIENTOS SESENTA PESOS M/CTE ($998.232.660) se financiarán 166 jóvenes innovadores.
El banco de propuestas elegibles tendrá una vigencia de un año a partir de la fecha de publicación, donde quedan pendientes por financiar 104 jóvenes innovadores.
Desde la Dirección de Vocaciones y Formación se apoyó en la elaboración de justificación de trámite de prórroga por 12 meses al Convenio Especial de Cooperación No. 878 de 2020, el cual tiene fecha de finalización en el 14 de junio de 2023, y no alcanza a cobijar el tiempo de 12 meses de los contratos de recuperación contingente.
Lo anterior como requisito para poder iniciar el proceso contractual desde la Dirección de Gestión del Conocimiento con las entidades beneficiarios.
Con base en lo anterior, la contratación de los 166 jóvenes innovadores en 47 entidades se encuentra en trámite desde el mes de noviembre, sin contar a la fecha con algún convenio suscrito, lo cual está generando renuncias por parte de los jóvenes beneficiarios.
</t>
    </r>
    <r>
      <rPr>
        <b/>
        <sz val="11"/>
        <rFont val="Arial Narrow"/>
        <family val="2"/>
      </rPr>
      <t xml:space="preserve">5. Convocatoria Estancias con Propósito Empresarial:  </t>
    </r>
    <r>
      <rPr>
        <sz val="11"/>
        <rFont val="Arial Narrow"/>
        <family val="2"/>
      </rPr>
      <t xml:space="preserve">En Sesión de Comité de Gestión de Recursos del 12 de octubre de 2022, se aprobaron los términos de referencia de la Convocatoria "Estancias con propósito empresarial. Fortalecimiento de la relación entre el sector académico, actores del SNCTI y empresas Colombianas”, la cual tiene como objetivo: Fortalecer la relación entre el sector académico, los actores reconocidos del Sistema Nacional de CTeI y las empresas colombianas, mediante la realización de estancias cortas de investigación, desarrollo tecnológico y/o innovación de interés mutuo y que contribuyan a elevar las capacidades de I+D+i de las empresas con la participación de jóvenes investigadores e innovadores y doctores.
Está dirigida a  * (1) entre una Institución de Educación Superior (IES) o actor reconocido del Sistema Nacional de CTeI **(2) (excepto las Empresas Altamente Innovadoras (EAI) y las Unidades de I+D+i de Empresas, toda vez están en la categoría de empresas) y una empresa ***(3) interesadas en trabajar de manera articulada para contribuir a elevar las capacidades de I+D+i de la empresa, mediante la realización de una estancia corta de investigación, desarrollo tecnológico y/o innovación, en la que participe un joven investigador e innovador y un doctor.
* (1) La alianza se presenta a través del Anexo 1 – Carta de Aval y Compromiso Institucional, no se requiere la constitución previa de uniones temporales, consorcios, entre otros. La alianza puede presentarse de la siguiente manera: (i) Institución de Educación Superior (IES) en alianza con la empresa; (ii) Actor reconocido del Sistema Nacional de CTeI en alianza con la empresa; (iii) La empresa en alianza con la IES; (iv) La empresa en alianza con el actor reconocido del Sistema Nacional de CTeI.
**(2) En el enlace del MINISTERIO que se señala a continuación, puede consultar la relación de los actores reconocidos del Sistema Nacional de CTeI. www.minciencias.gov.co/portafolio/reconocimiento_de_actores.
***(3) Según el Código de Comercio de Colombia, en su artículo 25: "Definición de Empresa. Se entenderá por empresa toda actividad económica organizada para la producción, transformación, circulación, administración o custodia de bienes, o para la prestación de servicios. Dicha actividad se realizará a través de uno o más establecimientos de comercio." Para ésta convocatoria solamente se tendrán en cuenta las empresas creadas como persona jurídica legalmente constituida.
La Convocatoria No 917 de 2022 tuvo apertura el 31 de marzo de 2022 mediante Resolución 311 de 2022 y cerró el 13 de mayo de 2022.
Tenía como objetivo “Fomentar la vinculación de jóvenes investigadores e innovadores y doctores para la realización de estancias cortas posdoctorales de investigación e/o innovación, relacionadas con alguno de los Focos de la Misión Internacional de Sabios, que permita facilitar el desarrollo de nuevas tecnologías, productos y procesos en las empresas”.
Dirigida a Actores reconocidos del Sistema Nacional de CTeI o entidades del gobierno nacional o Instituciones de Educación Superior (IES), que cuenten con investigadores categorizados, que se presenten con el aval de una empresa para el desarrollo de una estancia corta posdoctoral de investigación e/o innovación que contribuya al fortalecimiento de tecnologías, productos o procesos.
Con el fin de presentar propuestas para vinculará jóvenes investigadores e innovadores de pregrado de último año o un profesional de pregrado recién graduado y doctores para realizar una estancia corta posdoctoral de investigación e/o innovación en la empresa.
El 6 de mayo de 2022 se publicó la Adenda No 1 con el fin de ajustar cuatro secciones de la Convocatoria No. 917 de 2022.
Al cierre se inscribieron 89 propuestas, de las 41 cumplieron con la totalidad de los requisitos y pasaron al proceso de evaluación.
El 8 de julio de 2022 se publicó el banco preliminar de propuestas elegibles. El 29 de julio 2022 mediante Resolución 765 de 2022, se publicó el Banco final de propuestas elegibles y financiables para 36 estancias cortas de investigación e/o innovación, con la vinculación de 36 Doctores y 36 jóvenes investigadores e innovadores con una inversión de $1.800.000.000.
De acuerdo con el saldo disponible en el CDR No. 17646 del 2 de mayo de 2022 por valor de $4.293.398.000, el 21 de octubre de 2022 mediante Resolución 1421 se dio apertura a la convocatoria No 932 de 2022 “Estancias con propósito empresarial. Fortalecimiento de la relación entre el sector académico, actores del SNCTI y empresas Colombianas”, la cual estará abierta hasta el 3 de febrero de 2023.
La contratación y vinculación de los jóvenes y doctores para el desarrollo de la estancia de investigación, se llevará a cabo en el segundo semestre de 2023.
En los meses de noviembre y diciembre se realizó divulgación de la convocatoria por redes sociales, lo cual se trabajó en coordinación con el equipo de Comunicaciones del Ministerio.
El 12 de diciembre se realizó socialización de la convocatoria 932 a través de la plataforma ZOOM del Ministerio, donde se presentaron los términos de referencia, se abrió un espacio de dialogo con los actores invitados y se aclararon las inquietudes frente a los términos de la convocatoria y proceso de postulación.
</t>
    </r>
    <r>
      <rPr>
        <b/>
        <sz val="11"/>
        <rFont val="Arial Narrow"/>
        <family val="2"/>
      </rPr>
      <t>6. Convocatoria de la asignación para la CTeI del SGR para la conformación de un listado de propuestas de proyecto elegibles para la vinculación de jóvenes investigadores e innovadores en las regiones para atención de demandas definidas por los CODECTI:</t>
    </r>
    <r>
      <rPr>
        <sz val="11"/>
        <rFont val="Arial Narrow"/>
        <family val="2"/>
      </rPr>
      <t xml:space="preserve">  al cuarto trimestre se aprobaron tres (03) proyectos con apoyos a jóvenes investigadores y se tenía previsto beneficiar 1008 jóvenes investigadores, resultado que evidencia un cumplimiento del 37,5% frente a la meta esperada para el periodo evaluado, por tal motivo no se logra cumplir con la meta prevista para el período.  
Las razones por las cuales no se cumple con la meta:
1.  La convocatoria No. 021 se apertura el día 21 de diciembre de 2021. El cronograma inicial estimaba como fecha de cierre el día 24 de febrero de 2022. Por aprobación del OCAD de CTeI, el cronograma amplió mediante la modificación 01, dejando como fecha de cierre de la convocatoria el día 15 de marzo de 2022.
2.  El 31 de mayo de 2022 se publicó el listado definitivo de elegibles, de 14 propuestas que se radicaron 8 propuestas cumplieron con los requisitos y puntaje mínimo definido en el procedimiento de evaluación establecido en los términos de referencia.
3.  El 15 de junio de 2022 de acuerdo con el cronograma se estableció como fecha máxima para transferir los proyectos a verificación SGR, para esta etapa se presentaron 5 propuestas de las 8 que se encontraban habilitadas.
4.  La modificación 01 de los términos de referencia definió como plazo máximo para cumplimiento de requisitos SGR el día 15 de julio de 2022.
5.  A la fecha de reporte de reporte se aprobaron tres proyectos que benefician a 378 jóvenes. Estas tres (03) propuestas se aprobaron en la sesión de OCAD de CTeI desarrollada el día 28 de julio de 2022.
Según el comportamiento del indicador, no se cumple con la tendencia esperada, por lo cual se detecta riesgo de incumplimiento para el último trimestre del año.
Lo anterior se debe a que las entidades proponentes no cumplieron con los términos establecidos para la convocatoria 21 de jóvenes investigadores, lo que ocasiona que con las propuestas que se tienen con cumplimiento de requisitos de SGR solo se cumpla con una meta del 37,5%, 378 jóvenes beneficiados en las tres (03) propuestas. Es importante mencionar que el cumplimiento de la meta relacionada con los jóvenes investigadores se estableció en la proyección de jóvenes que se pretendían beneficiar por región y esto depende de las propuestas que se presentaran por las entidades o alianzas externas al Ministerio de CTeI, por lo tanto, el cumplimiento de esta meta que se definió estaba sujeta a la presentación y aprobación de las propuestas de proyectos.
</t>
    </r>
    <r>
      <rPr>
        <b/>
        <sz val="11"/>
        <rFont val="Arial Narrow"/>
        <family val="2"/>
      </rPr>
      <t>7. Gestión Territorial, Alianzas Nacionales e Internacionales:</t>
    </r>
    <r>
      <rPr>
        <sz val="11"/>
        <rFont val="Arial Narrow"/>
        <family val="2"/>
      </rPr>
      <t xml:space="preserve"> para el cuarto trimestre se tiene el reporte de la Meta de 75 jóvenes beneficiados con corte a diciembre así:
Como gestión a través del concurso OTTO de Greiff se hizo reporte de 6 estudiantes
Con la Convocatoria - Fondo de CTI - para la conformación de un listado de propuestas de proyectos elegibles para la apropiación social de la CTeI y vocaciones para la consolidación de una sociedad del conocimiento de los territorios del SGR del Departamento de Sucre  se reportan 20 jóvenes.
 Con la Convocatoria Senainnova para el Fomento a la Innovación y desarrollo Tecnológico “por la reactivación del País” 2022 - área estratégica bioeconomía se realiza el reporte de 34 jóvenes beneficiados.
El convenio 431-2021 en alianza con la Universidad Nacional y la Embajada de Francia en Colombia, relaciona a los 3 jóvenes beneficiados con una pasantía en Francia, y
La convocatoria con SGR- caldas se relacionan 12 jóvenes beneficiados con pasantía a los Estados Unidos.
Para llegar al cumplimiento de la meta, los jóvenes pendientes de reportar corresponden al Convenio 588-2021 en alianza con Partners of the Americas, Departamento de Estado de los EE. UU., Embajada de USA en Colombia. Con la Convocatoria 100K Strong in the Americas con el cuál se benefician 60 jóvenes estudiantes de pregrado de IES colombianas. Sólo hasta hoy 10 de febrero de 2023 se cuenta con el listado de los ganadores. A continuación Las 15 instituciones (son (15) subvenciones en las cuales van a participar por lo menos 75 estudiantes (60 estudiantes colombianos y 15 estudiantes estadounidenses).Las entidades ganadoras fueron:
Prime HEIPrime CountryPartner Institution(s)Theme 1
Universidad Pedagógica y Tecnológica de ColombiaColombia&gt; Georgia Institute of Technology (U.S.)* &gt; Universidad del Valle (Colombia)*Robotics
University of Southern CaliforniaUnited States&gt; Universidad del Atlántico (Colombia)*Life and Health Sciences
Universidad EIAColombia&gt; Georgia Southern University (U.S.)* &gt; Universidad Tecnológica del Chocó (Colombia)*Oceanography and Hydrobiology
Drexel UniversityUnited States&gt; Universidad de los Andes (Colombia)*Life and Health Sciences
Rice University*United States&gt; Pontificia Universidad Javeriana (Colombia)Convergent Technologies â€“ Industry 4.0
Universidad CESColombia&gt; University of Florida* (U.S.)Biotechnology, Environment, Bio-economics
Texas A&amp;M University-Texarkana*United States&gt; Universidad Pedagógica y Tecnológica de Colombia (Colombia)Biotechology
Fundación Universitaria Juan N. Corpas*Colombia&gt; Universidad Ana G. Méndez (U.S.)* &gt; Universidad Simón Bolívar (Colombia)* &gt; Corporación Universitaria Minuto de Dios (Colombia)*Life and Health Sciences
Universidad Católica de Manizales*Colombia&gt; Bemidji State University (U.S.)Oceanography and Hydrobiology
Lewis University (2Y, 0N, 5M)United States&gt; Universidad de La Salle (Colombia)* &gt; University of Delaware (U.S.)*Food and Agricultural Sciences
Oklahoma State University (1Y, 0N, 6M)United States&gt; Universidad de La Sabana (Colombia)* &gt; Universidad Tecnológica de Bolivar (Colombia)*Convergent Technologies â€“ industry 4.0
Universidad Pontificia Bolivariana (2Y, 2N, 2M)Colombia&gt; University of Texas at San Antonio (U.S.)*Agroindustry
The University of Texas at Dallas* (2Y, 3N, 3M)United States&gt; Universidad EAFIT (Colombia)*Human Rights and Public Policy
Universidad Icesi (3Y, 1N, 4M)Colombia&gt; Washington State University (U.S.)*Sustainable Energy
</t>
    </r>
    <r>
      <rPr>
        <b/>
        <sz val="11"/>
        <rFont val="Arial Narrow"/>
        <family val="2"/>
      </rPr>
      <t xml:space="preserve"> 
8. +Mujer + Ciencia + Equidad:  </t>
    </r>
    <r>
      <rPr>
        <sz val="11"/>
        <rFont val="Arial Narrow"/>
        <family val="2"/>
      </rPr>
      <t>Se realiza reporte de 1845 mujeres para 2022, beneficiadas de +Mujer +Ciencia +Equidad quienes culminaron los cursos de formación del programa. La meta se ha superado en 161 beneficiarias, debido a que los cursos del programa se encuentran disponibles hasta el cierre del mismo, para que todas las inscritas tengan la oportunidad de cursarlos, certificarse y desarrollar competencias en áreas STEAM, Proyectos y segundo idioma (inglés o portugués).</t>
    </r>
  </si>
  <si>
    <t>La Oficina Asesora de Planeación e Innovación Institucional - OAPII realizó el seguimiento al plan "Jóvenes Investigadores e Innovadores" para la vigencia 2022, ante lo cual se evidenció que, si bien el área técnica planificó y llevó a cabo las actividades encaminadas al logro de los objetivos y metas, estas no fueron suficientes para dar cumplimiento a los mismos.  En este sentido se recomienda que para próximos ejercicios de planificación se consideren las lecciones aprendidas y se tomen las decisiones que se consideren pertinentes para garantizar la culminación de las propuestas dentro del periodo a reportar.</t>
  </si>
  <si>
    <r>
      <rPr>
        <b/>
        <sz val="11"/>
        <rFont val="Arial Narrow"/>
        <family val="2"/>
      </rPr>
      <t xml:space="preserve">1.  Articulación Territorial: </t>
    </r>
    <r>
      <rPr>
        <sz val="11"/>
        <rFont val="Arial Narrow"/>
        <family val="2"/>
      </rPr>
      <t xml:space="preserve"> En el marco de la articulación territorial del programa Ondas para el mes de Octubre se desarrolló el Comité Nacional, el cual tuvo como propósito construir de manera colectiva con el Ministerio de Ciencia, Tecnología e Innovación los lineamientos de política nacional para el fomento de las vocaciones científicas en los niños, las niñas y los adolescentes del país y los procesos de apropiación y construcción colectiva de la investigación en el programa, así como de evaluación y mejoramiento de este. En Comité Nacional del programa Ondas contó con la participación de los coordinadores departamentales de: Antioquia, Arauca, Atlántico, Bolívar, Boyacá, Caldas, Cauca, Caquetá, Chocó, Cundinamarca, Guaviare, Huila, La Guajira, Norte de Santander, Quindío, Risaralda, San Andrés, Providencia y Santa Catalina, Santander, Sucre y Valle del Cauca. (Como evidencia se adjunta la agenda y los registros de asistencia del evento).
Para el mes de noviembre de 2022 como parte de la implementación del programa Ondas se realizaron los encuentros departamentales “Ciencia y Territorio” del Atlántico, Cauca, La Guajira, Quindío y Santander, donde los grupos de investigación Ondas socializaron los resultados de proyectos.
Los encuentros departamentales “Ciencia y Territorio” se realizan en el marco del convenio 203-2021 suscito entre el Fondo Francisco José de Caldas y la Organización de Estados Americanos para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A través de una estrategia descentralizada que les da autonomía a los territorios, durante el año 2022 el programa Ondas Minciencias se implementó en 19 departamentos, 11 financiados a través del PGN (Atlántico, Bolívar, Boyacá, Cauca, Cundinamarca, Guaviare, La Guajira, Meta, Quindío, Santander y Valle del Cauca), 6 financiados a través del SGR (Arauca, Caldas, Chocó, Huila, San Andrés y Providencia, Sucre) y 2 con recursos de Entidades Territoriales (Antioquia y Risaralda). Logrando así el cumplimiento de la meta planeada para el año de 8.500 niños, niñas y adolescentes certificados en procesos de fortalecimiento de sus capacidades en investigación y creación a través del Programa Ondas y sus entidades aliadas.
</t>
    </r>
    <r>
      <rPr>
        <b/>
        <sz val="11"/>
        <rFont val="Arial Narrow"/>
        <family val="2"/>
      </rPr>
      <t xml:space="preserve">2.  Comunidad Virtual: </t>
    </r>
    <r>
      <rPr>
        <sz val="11"/>
        <rFont val="Arial Narrow"/>
        <family val="2"/>
      </rPr>
      <t xml:space="preserve"> a.  Se realizó el seguimiento y control a la gestión de datos de investigadores Ondas, asesores, grupos y proyectos de investigación dentro de la plataforma Héroes Ondas. En esta actividad se entregaron  3 informes de seguimiento de finalización de reporte en la plataforma del Programa Ondas. También se ha hecho acompañamiento a los distintos  departamentos en el seguimiento del proceso de creación de grupos y proyectos y el desarrollo de la ruta metodológica del programa Ondas de manera virtual. Igualmente se hizo seguimiento puntual y capacitación al reporte de la Universidad Nacional en el departamento de San Andrés.
b.  Durante el último trimestre del año se dio soporte a los usuarios de la plataforma y se levantaron los requerimientos necesarios en la Oficina Tic de Minciencias para dar solución a cada caso. Se colocaron 9 casos de servicio ante la oficina de sistemas de Minciencias. 
c.  Se empezó el trabajo mancomunado junto con Fedesarrollo para el desarrollo de la segunda evaluación de impacto del Programa Ondas (2001-2021). En este sentido se ha trabajado de forma colaborativa con cada entidad coordinadora del programa en el levantamiento de bases de datos que evidencien el trabajo desarrollado por el programa Ondas y sus entidades aliadas en cada departamento durante los años señalados. 
d.  Se desarrolló toda la ruta de inscripción, calificación, y entrega de certificados para la realización del Encuentro Regional Ciencia y territorio Chocó 2022. Igualmente se habilitó el módulo de encuentros virtuales para este encuentro. Se realizaron capacitaciones presenciales a los jurados de los proyectos participantes.
</t>
    </r>
    <r>
      <rPr>
        <b/>
        <sz val="11"/>
        <rFont val="Arial Narrow"/>
        <family val="2"/>
      </rPr>
      <t xml:space="preserve">3. Lineamientos Pedagógicos:  </t>
    </r>
    <r>
      <rPr>
        <sz val="11"/>
        <rFont val="Arial Narrow"/>
        <family val="2"/>
      </rPr>
      <t xml:space="preserve">A lo largo de la operación se revisaron, crearon y se hicieron correcciones sobre los documentos previamente contratados con el CERLALC como parte de las necesidades de lineamientos diferenciales para la ejecución del programa. De igual manera, se diseñaron diversos apartados que proponían cambios en la metodología y en la forma en la que se ejecutaba el programa Ondas, incluyendo unidades de costo, comunidad Ondas, y se revisaron los manuales operativos del programa, con el fin de proponer cambios en todos los niveles que permitieran una mejor ejecución del programa Ondas. De igual manera, se avanzó en las memorias del encuentro nacional de coordinadores Ondas, documento base para los cambios necesarios para la operación de ondas, lo mismo que el documento marco para la re estructuración del programa Ondas. Esta estructura base no solo propone un documento general para el desarrollo de los cambios del programa, sino que es el documento base para ejecutar Ondas con diferentes fuentes de financiación y diferentes formatos. </t>
    </r>
    <r>
      <rPr>
        <b/>
        <sz val="11"/>
        <rFont val="Arial Narrow"/>
        <family val="2"/>
      </rPr>
      <t xml:space="preserve">
</t>
    </r>
    <r>
      <rPr>
        <sz val="11"/>
        <rFont val="Arial Narrow"/>
        <family val="2"/>
      </rPr>
      <t>4. Divulgación, Movilidad y Fortalecimiento:</t>
    </r>
    <r>
      <rPr>
        <b/>
        <sz val="11"/>
        <rFont val="Arial Narrow"/>
        <family val="2"/>
      </rPr>
      <t xml:space="preserve">  Estrategia de Divulgación, Movilidad y Fortalecimiento Ondas, Cuarto trimestre (mes de octubre 2022)</t>
    </r>
    <r>
      <rPr>
        <sz val="11"/>
        <rFont val="Arial Narrow"/>
        <family val="2"/>
      </rPr>
      <t xml:space="preserve">
Para el cumplimiento de esta acción en el mes de octubre, se realizaron las siguientes actividades: 
Como parte de la implementación de estrategias para el fortalecimiento que implican acciones de divulgación de la CTeI y movilidad internacional de niños, niñas, adolescentes y jóvenes Ondas, se brindó asesoría en reunión virtual y por correo electrónico, a 6 grupos para la presentación oral de sus proyectos de investigación en la Expo ciencias Nacional de Chile 2022, realizada del 25 al 28 de octubre del presente año, en la ciudad de Santiago, en las dependencias de la Facultad de Ciencias de la Salud de la Universidad Central de Chile. En este escenario internacional, se lograron los siguientes resultados: 
Primer lugar de la Categoría de Primaria:
 Proyecto de investigación: Con la Educación Inclusiva, rompemos barreras.
Institución Educativa: Escuela Normal Superior, Neiva, Huila
Grupo de investigación Ondas: Caleidoscopio 2
Investigadores Ondas: Samuel Alejandro López Forero y Jordán Estiben Bustos Silva
Maestro coinvestigador Ondas: Wilson Andrés Losada Trujillo
Segundo lugar de la Categoría de Primaria:
 Proyecto de investigación: San Javier: una hermosa historia por descubrir y mucho por escribir
Institución Educativa: Institución Educativa Rural Roberto López Gómez, Sede San Javier, vereda San Javier, municipio Santo Domingo, Antioquia.
Grupo de investigación Ondas: Los Pequeños Superhéroes de San Javier
Investigadores Ondas: Mariana Mejía Mejía y Leidy Carolina Vargas Ríos
Maestro coinvestigador Ondas: Sindy Yuriena Bolívar Urrego
Segundo Categoría Educación secundaria:
 Proyecto de investigación: Caracterización de la fauna del Municipio Santo Domingo – Antioquia,
Institución Educativa: Técnico Industrial Tomás Carrasquilla, municipio de Santo Domingo.
 Grupo de investigación Ondas: Fuera de Contexto
Investigadores Ondas: María Isabel Vásquez Giraldo y Karen Tatiana Vargas Betancur
Maestro coinvestigador Ondas: Eliel Enrique Doria Mesquidaz.
Como evidencia de la participación de los 9 grupos de investigación se anexa certificados de participación y el enlace de la Ceremonia de premiación y clausura de la Expo ciencias Nacional de Chile 2022: https://fb.watch/gs2iBH7tlg/
b. Como parte de la implementación de estrategias para el fortalecimiento que implican acciones de divulgación de la CTeI y movilidad internacional de niños, niñas, adolescentes y jóvenes Ondas, se brindó asesoría en reunión virtual a los 3 grupos que divulgaron sus proyectos de investigación en la Muestra Internacional de Ciencia e Tecnología - MOSTRATEC 2022 y la Mostrarte Junior 2022, celebrada del 24 al 28 del mes de octubre del presente año. Estos grupos con su participación en este espacio de divulgación internacional lograron los siguientes resultados (reconocimientos y premios):
MOSTRATEC JUNIOR 2022
 Educación infantil:
Primer Lugar en la Categoría Elemental Mostrarte Junior, Grado de Primero a Quinto.
 Proyecto de investigación: Practicas ciudadanas para la preservación del medioambiente de la Institución Educativa Juan Bautista Migani
Institución Educativa: Institución Educativa Juan Bautista Migani
Grupo de investigación Ondas: Club de niños cuidadores del planeta tierra
Investigadores Ondas: Nikol Yulieth Piamba Martínez y Valery Luciana Viracacha Ocampo
Maestro coinvestigador Ondas: Marina Vela Escandón
Muestra Internacional de Ciencia e Tecnología - MOSTRATEC 2022
 Escuela secundaria/técnica:
Premio CASIO – Tecnología e Innovación
Acreditación a la feria INFOMATRIX MUNDIAL- México
DESTAQUE POPULAR MOSTRATEC (Proyectos más votados del público)
2° lugar Engenharia ambiental e sanitaria (Ingenierías ambientales y sanitarias)
 Proyecto de investigación: CCM (Celda de Combustión Microbiana) y potabilización de aguas residuales
Institución Educativa: Colegio Minuto de Dios
Grupo de investigación Ondas: Warbot´s
Investigadores Ondas: Juan Camilo Abril Parra y Ricardo Andrés Lugo Prada
Maestro coinvestigador Ondas: Jorge Ignacio Fiquitiva Cano 
4° LUGAR: Ciencias da Saúde (Ciencias de la Salud)
 Proyecto de investigación: CONTROL DEL MOSQUITO Aedes Aegypti, CON EL DESARROLLO DE PROTOTIPOS TECNOLÓGICOS.
Institución Educativa: Colegio Comercial de envigado
Grupo de investigación Ondas: Engineers for the Future
Investigadores Ondas: Esteban Arango Blandón y Jorge Eduardo Usma Hernández
Maestro coinvestigador Ondas: Jhon Alexander Echeverri Acosta
Como evidencia se comparte el enlace de la “Cerimonia Premiação Mostrarte 2022”:
https://youtu.be/04O5p9QXy4c
Estrategia de Divulgación, Movilidad y Fortalecimiento Ondas, Cuarto trimestre (mes de noviembre 2022)
Para el cumplimiento de esta acción en el mes de noviembre, se realizaron las siguientes actividades: 
Como parte de la implementación de estrategias para el fortalecimiento que implican acciones de divulgación de la CTeI y movilidad internacional de niños, niñas, adolescentes y jóvenes Ondas, se brindó asesoría a 5 grupos de investigación Ondas (Guardianes del arroyo, de Bolívar; Agroindustria, de Caldas; Cantaoras de la luz, de Chocó; Pequeños Ingenieros, de Bogotá; y Manos a la obra, de Atlántico) inscritos como expositores en la Expo ciencias Nacional de México 2022, a celebrarse del 6 al 10 de noviembre del presente año, en San Luís de Potosí, México, en las dependencias del Centro de Convenciones San Luis Potosí. Como evidencia, se anexa documento: 1. Cartas de invitación.
En el marco de la movilidad de investigadores del Programa Ondas y con miras crear una demanda internacional de formación en CTeI, se realizó el acompañamiento y movilidad de 3 estudiantes e investigadoras Ondas Minciencias y 2 supervisores/tutores a Tokio, Japón, quienes participan actualmente en el Sakura Science Program 2022, del 27 de noviembre al 3 de diciembre del presente año. Como evidencia, se anexa documento. 1. Program Schedule for Sakura Science High School Program 2022
Con el propósito de divulgar los resultados de las investigaciones realizadas por los niños, niñas y adolescentes se ejecutó el Encuentro Regional Chocó "Ciencia y Territorio" 2022, el cual se llevó a cabo en la ciudad de Quibdó, los días 8, 9, 10 y 11 del mes de noviembre del presente año. En este encuentro participaron 30 niños, niñas, adolescentes Ondas, entre 7 y 19 años de edad, acompañados de 14 maestros coinvestigadores Ondas de los departamentos de Chocó, Caldas, Bogotá y Santander; y 11 beneficiarios del programa Jóvenes Investigadores e Innovadores del proyecto piloto desarrollado en convenio con la Universidad de Tecnológica de Chocó). Como evidencia, se anexan documentos. 1. Agenda General, y 2. Bases de datos de los participantes.
Para el cumplimiento de esta acción, en el mes de diciembre se realizaron las siguientes actividades: 
a. Como parte del fortalecimiento de los proyectos de investigación que implican acciones de divulgación y movilidad internacional de niños, niñas, adolescentes y jóvenes Ondas; 5 grupos de investigación presentaron cinco (5) proyectos de investigación en la Expo ciencias Nacional de México 2022, realizada en la ciudad de San Luis de Potosí, México, en las dependencias del Centro de Convenciones San Luís de Potosí, del 6 al 10 de diciembre de 2022. Como resultados los grupos obtuvieron los siguientes reconocimientos como Proyectos internacionales destacados: Área de Medio Ambiente: PRIMER LUGAR - Grupo de investigación Ondas Guardianes del arroyo (Departamento de Bolívar): Medalla de Oro como proyecto internacional destacado en el área de Medio Ambiente, en la categoría de pandilla Juvenil. TERCER LUGAR - Grupo de investigación Ondas Manos a la obra (Departamento de Atlántico): Medalla de Bronce como proyecto internacional destacado en el área de Medio Ambiente, en la categoría de pandilla Juvenil. Área de Ciencias Sociales y Humanidades PRIMER LUGAR – Grupo de investigación Cantaoras de la luz (Departamento de Chocó): Medalla de Oro como proyecto internacional destacado en el área de Ciencias Sociales y Humanidades, en la categoría de pandilla Juvenil. Área de Computación y Software PRIMER LUGAR – Grupo de investigación Pequeños Ingenieros (Bogotá D.C.: Medalla de Oro como proyecto internacional destacado en el área de Computación y Software, en la categoría de media superior. Como evidencia, se anexa documento, se anexan documentos: 1. Certificados de participación de NNA en eventos internacionales 2022, y 2. Certificados de reconocimientos logrados por grupos Ondas, en eventos internacionales 2022.
CONCLUSIONES
En el primer trimestre se realizó la producción del “Documento de planeación, diseño pedagógico y comunicativo”, como Trabajo planeación y diseño pedagógico y comunicativo del espacio nacional de divulgación de la CTeI 2022. Por otro lado, En el marco del Acuerdo Binacional de Transferencia del Conocimiento, y su propuesta de trabajo para el desarrollo del proceso de transferencia de conocimiento del Programa Ondas a Guatemala, se realizaron las siguientes la acciones de la Actividad No. 4: 1. Elaboración de la propuesta de adaptación de lineamientos del Programa Ondas, al registro lingüístico territorial de la República de Guatemala, 2. Elaboración del plan de trabajo y cronograma, 3. Realización de reuniones de trabajo para la revisión, aprobación de la adaptación y redición de los siguientes lineamientos: Guía para grupos de investigación de jóvenes, El Viaje de la Investigación, Lineamientos para maestros Ondas y los Lineamientos para asesores del Programa Ondas.Como evidencia, se anexa documento: Documento de planeación, diseño pedagógico y comunicativo
En el segundo trimestre se implementó el espacio nacional de divulgación de la CTeI, y se elaboraron las “Memorias de encuentro nacional 2022 (Memorias del Campus48 Puerto Colombia 2022)” que dan cuenta de la implementación del Encuentro nacional de divulgación de la CTeI (Campus48 Puerto Colombia 2022). Como evidencia, se anexa documento: Memorias del Campus48 Puerto Colombia 2022.
En el tercero trimestre en el marco del circuito de los espacios de divulgación de la CTeI del Programa Ondas, se elaboraron las “Memorias de encuentros regionales 2022” que dan cuenta de la implementación del espacio regional de divulgación de la CTeI (Encuentro Regional Chocó “Ciencia y Territorio” 2022). Como evidencia, se anexa documento: 1. Memorias de encuentros regionales 2022, y 2. Agenda general del Encuentro Regional Chocó “Ciencia y Territorio” 2022.
Finalmente, en el cuarto trimestre se reportaron 15 grupo de investigación Ondas participando como expositores en espacios de divulgación internacionales. En este marco, se lograron 13 reconocimientos o premios.</t>
    </r>
  </si>
  <si>
    <t>A partir del seguimiento adelantado por la Oficina Asesora de Planeación e Innovación Institucional - OAPII se identificó que el Área Técnica llevó a cabo la planeación y el adecuado desarrollo de las actividades tendientes al cumplimiento de la meta establecida para el año 2022.</t>
  </si>
  <si>
    <r>
      <rPr>
        <b/>
        <sz val="11"/>
        <rFont val="Arial Narrow"/>
        <family val="2"/>
      </rPr>
      <t xml:space="preserve">1.  Convocatoria de la asignación para la CTeI del SGR para la conformación de un listado de propuestas de proyecto elegibles para la formación doctoral en las regiones: </t>
    </r>
    <r>
      <rPr>
        <sz val="11"/>
        <rFont val="Arial Narrow"/>
        <family val="2"/>
      </rPr>
      <t xml:space="preserve"> En el marco de la convocatoria No 22 del SGR denominada: "Convocatoria de la asignación para la CTeI del SGR para la conformación de un listado de propuestas de proyecto elegibles para la formación doctoral en las regiones", se logró la aprobación por parte del OCAD de CTeI de tres proyectos de inversión, otorgando la asignación de  231 créditos condonables, sin embargo se menciona que durante el cuarto trimestre no se reportaron beneficiarios adicionales a los reportados durante el tercer trimestre de 2022. No obstante lo anterior, se acompañó a las entidades proponentes de los proyectos de inversión aprobados por el OCAD para culminar el proceso de cumplimiento de requisitos previos al inicio de la ejecución y puedan dar inicio cuanto antes a la ejecución del proyecto de inversión.  Se adjunta como evidencia de lo mencionado las actas de las sesiones de  OCAD No.22 de mayo 31 de 2022 y No. 25 de julio 28 de 2022, donde se aprobaron los tres proyectos de inversión.    
</t>
    </r>
    <r>
      <rPr>
        <b/>
        <sz val="11"/>
        <rFont val="Arial Narrow"/>
        <family val="2"/>
      </rPr>
      <t>2.   Formación de Capital Humano de Alto Nivel para las Regiones – Convocatorias</t>
    </r>
    <r>
      <rPr>
        <sz val="11"/>
        <rFont val="Arial Narrow"/>
        <family val="2"/>
      </rPr>
      <t xml:space="preserve">
Para el cuarto trimestre de 2022, el indicador Convocatoria para la formación de capital humano de alto nivel para las Regiones se publicaron los bancos de elegibles y financiables de las convocatorias para las regiones relacionadas a continuación:
*  Convocatoria 916-2022 "Convocatoria para la formación de capital humano de alto nivel para las regiones - docentes de establecimientos educativos oficiales de Cundinamarca", donde se presentaron 47 propuestas por un valor de $1.385.048.000, de las cuales se consideraron elegibles y financiables 33 beneficiarios para formación de maestría en Colombia por un valor de $975.016.000 los cuales fueron reportados en el tercer trimestre de 2022.Teniendo en cuenta que solo fueron seleccionados y financiados 33 profesionales de los 100 inicialmente previstos se realizó un segundo corte de la convocatoria, para lo cual se publicaron el 05 de agosto de 2022 los términos de referencia y la resolución de apertura (Resolución 0786 de 2022) de la convocatoria. Al cierre de la misma el 12 de octubre de 2022 se presentaron 93 candidatos. Se publicó el banco definitivo de elegibles y financiables de la segunda cohorte de la convocatoria el 05 de diciembre de 2022, según resolución 2044 de diciembre 05 de 2022, en la que fueron seleccionados para financiación 67 beneficiarios por un valor de $1.81.784.000 Para un total de 100 beneficiarios seleccionados en las dos cohortes establecidas por un valor de $2.536.632.000, dando cumplimiento al indicador programado. Se anexan Términos de referencia y resolución 0786 de agosto 05 de 2022 de apertura del segundo cohorte de la convocatoria, la resolución 2044 de diciembre 05 de 2022 por la cual se publica el banco definitivo de candidatos elegibles y financiables del segundo cohorte y el banco de elegibles y financiables de la misma, para un total de 100 beneficiarios de la convocatoria en las dos cohortes establecidas, dando cumplimiento al indicador programado.
* Convocatoria 924-2022 "Convocatoria para la formación de capital humano de alto nivel para las regiones-Servidores públicos del Departamento del Atlántico", se recibieron 249 propuestas por un valor de $11.043.050.000, de las cuales se seleccionaron para su financiación 22 propuestas por un valor de $975.700.000. Los términos de referencia de la convocatoria, las resoluciones de apertura y publicación del banco elegibles y financiables, así como el soporte del indicador con la información de los 22 beneficiarios de la convocatoria, fueron reportados en el tercer trimestre dando cumplimiento al indicador programado
* En lo que respecta a la convocatoria programada para el Departamento del Cauca, que tenía prevista la formación de 24 Médicos a nivel de especializaciones Médico - quirúrgicas, esta no se realizó durante la vigencia 2022, dado que la Universidad del Cauca, entidad oferente, no abrió durante la vigencia de 2022 los respectivos programas de formación.
Por lo anteriormente expuesto, durante la vigencia 2022, a través de la iniciativa: formación de capital humano de alto nivel para las regiones, se han financiado 122 beneficiarios de los 146  programados para formación a nivel de maestría, dando cumplimiento a un 83.6% del indicador programado.
Se adjuntan términos de referencia de la segunda cohorte de la convocatoria 916-2022, resoluciones de apertura y de publicación del banco de elegibles y financiables y el banco de candidatos elegibles y financiables.
</t>
    </r>
    <r>
      <rPr>
        <b/>
        <sz val="11"/>
        <rFont val="Arial Narrow"/>
        <family val="2"/>
      </rPr>
      <t xml:space="preserve"> 
3. Convocatoria Estancias con Propósito Empresarial: </t>
    </r>
    <r>
      <rPr>
        <sz val="11"/>
        <rFont val="Arial Narrow"/>
        <family val="2"/>
      </rPr>
      <t xml:space="preserve"> Durante el cuarto trimestre de 2022, teniendo en cuenta que en la convocatoria 917-2022 “Convocatoria de estancias con propósito empresarial” acorde con los resultados de la misma y la publicación del listado de propuestas financiables según resolución 0765 – 2022 del 27 de julio de 2022, se seleccionaron para su financiación únicamente 36 estancias posdoctorales de las 87 propuestas recibidas, para dar cumplimiento al compromiso establecido de financiar 120 estancias posdoctorales en empresas, se dio apertura a una segunda convocatoria, convocatoria 932-2022 “Convocatoria estancias con propósito empresarial. Fortalecimiento de la relación entre el sector académico, actores del SNCTI y empresas colombianas” a la cual se dio apertura según resolución No.1421 de 2022 el pasado 21 de octubre de 2022 y de acuerdo a la corrección de la misma, según resolución No.1623 de noviembre 03 de 2023 y de los términos de referencia de la misma, tiene como fecha de cierre y de publicación de resultados definitivos el próximo 21 de abril de 2023. Por lo anteriormente expuesto solo hasta el segundo trimestre de 2023 se contará con los resultados de la convocatoria para dar cumplimiento al indicador programado. Se anexan Términos de referencia de la convocatoria 932-2022, así como las resoluciones No.1421 de 2022 y No.1623 de 2022.
</t>
    </r>
    <r>
      <rPr>
        <b/>
        <sz val="11"/>
        <rFont val="Arial Narrow"/>
        <family val="2"/>
      </rPr>
      <t xml:space="preserve">4. Convocatoria Estancias con Propósito: </t>
    </r>
    <r>
      <rPr>
        <sz val="11"/>
        <rFont val="Arial Narrow"/>
        <family val="2"/>
      </rPr>
      <t xml:space="preserve"> Durante el tercer trimestre de 2022 se publicaron los resultados de la invitación "Estancias con propósito" realizada por la Organización de Estados Iberoamericanos para la Educación, la Ciencia y la Cultura (OEI) a través del convenio interinstitucional 80740-203-2021, entre Minciencias y la OEI, cuya fecha de apertura fue el pasado 20 de mayo de 2022, fecha de cierre el 24 de junio de 2022 y de publicación de resultados el 21 de julio de 2022. Se cuenta con el informe presentado por la OEI el 27 de julio en relación al proceso de evaluación y selección de los beneficiarios. de las 26 propuestas preseleccionadas acorde al proceso de evaluación establecido en los términos de referencia de la invitación, 20 fueron seleccionadas para su financiación por parte del comité de expertos externos a Minciencias, dando cumplimiento al 100% del indicador programado que tiene como meta la financiación de 20 propuestas de estancias de investigación en las que participan un doctor, dos jóvenes investigadores e innovadores y niños ondas en los 8 focos identificados y establecidos por la Misión internacional de sabios. Se anexan términos de la invitación y el informe de selección presentado por la OEI con la información de los 20 beneficiarios seleccionados
</t>
    </r>
  </si>
  <si>
    <t>Teniendo en cuenta el seguimiento adelantado por la Oficina Asesora de Planeación e Innovación Institucional del Ministerio, se reconocen los esfuerzos llevados a cabos por el área técnica; no obstante, se evidencia que para el caso del indicador relacionado con estancias postdoctorales, no se logró el cumplimiento esperado de la meta.  Por lo tanto, se recomienda para futuros ejercicios de planeación y ejecución contemplar alternativas y tomar decisiones, que de manera oportuna permitan alcanzar los resultados planeados.</t>
  </si>
  <si>
    <r>
      <rPr>
        <b/>
        <sz val="11"/>
        <rFont val="Arial Narrow"/>
        <family val="2"/>
      </rPr>
      <t>1.1. 4 Realizar un estudio estratégico para el fortalecimiento regional en CTeI:</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ante lo cual se han encontrado diferencias y rezagos en cuanto a las actividades.  A la fecha de corte de este informe de supervisión, se encuentra pendiente el envío de este documento por parte de la OEI.
a. Documento de estudio estratégico para el fortalecimiento regional de las capacidades regionales en CTeI. Propuesta técnica conceptual y metodológica que defina los lineamientos para concebir, diseñar, construir, socializar, aprovechar, gestionar y evaluar los entregables propios de esta actividad elaborada:  Aún no se dispone de la propuesta del documento conceptual y metodológico.
b. Metodología de scouting, que permita seleccionar los actores que serán el público objetivo de las actividades propias de este proyecto diseñada e implementada:  Se encuentra pendiente el envío de la metodología mencionada por parte de la OEI.
c. Metodología que se llevará a cabo para la elaboración del mapa de actores, el cual debe incluir los 32 departamentos y el Distrito Capital y de experiencias exitosas propuesta: A la fecha no ha sido remitido el documento con el avance de la metodología por parte de la OEI.
d. Caracterización conceptual de los tipos de relaciones y redes que tejen los mencionados actores en su interacción, con énfasis en las actividades de ciencia, tecnología e innovación territorial, co-creada con actores aliados en el territorio, antes de los primeros 45 días de ejecución del convenio:  Se encuentra pendiente el envío de la propuesta del documento conceptual y metodológico por parte de la OEI.
e. Mapa de actores territoriales en CTeI - Mapa georreferenciado de actores de CTEI por departamento realizado:  La OEI presentó documento de avance con corte a 30 de junio de 2022, por lo que se encuentra pendiente el envío del documento actualizado.
f. Banco de experiencias exitosas en CTEI:  La OEI presentó avances documentales al 30 de junio de 2022 y está pendiente la versión actualizada del documento.
g. Caja de herramientas para la CTeI Regional desarrollada: elaborar o identificar, documentar y catalogar guías, metodologías, manuales y otro tipo de materiales que sean referencias de utilidad para fortalecer los procesos de generación, uso, documentación, transferencia, monetización y apropiación del conocimiento:  aún no se dispone del documento presentado por la OEI.
h. Talleres regionales de socialización realizados: no se han remitido las evidencias de la realización de los talleres regionales de socialización. 
</t>
    </r>
    <r>
      <rPr>
        <b/>
        <sz val="11"/>
        <rFont val="Arial Narrow"/>
        <family val="2"/>
      </rPr>
      <t>1.2. Fortalecer la formulación de políticas públicas territoriales en CTeI Política CTeI dptal:</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identificando que aún se encuentra pendiente el envío de los soportes de las actividades adelantadas por la OEI.
a. Un (1) documento de evaluación de resultados PEDCTI con sus respectivos documentos finales de política pública de CTeI territorial de hasta 15 territorios:  la OEI aún no ha remitido el resultado obtenido en relación con este producto.
b. 33 planes de trabajo departamentales para la formulación de la política generados: a la fecha no se dispone de la versión final de los planes de trabajo, posteriores a los ejercicios de formulación.
c. Una (1) metodología construida y evaluación de los 33 PAED:  se dispone de avance al documento presentado con corte a 30 de junio por parte de la OEI.  Se encuentra pendiente su actualización.
d. Un (1) capítulo de referencia a los PEDCTI desarrollado: a la fecha de corte de este informe, no se cuenta con la presentación del capítulo de referencia del PEDCTI por parte de la OEI.
e. Formulación de 33 documentos de Políticas Públicas Territoriales en CTeI:  Los documentos de lineamientos de política presentados por la OEI presentan en su mayoría diagnósticos básicos del territorio por los ejes definidos en el CONPES 4069, a partir de fuentes secundarias faltando, en su mayoría la problemática identificada directamente con los territorios. Son documentos básicos que presentan "recomendaciones" de nivel operativo e instrumental, quedando pendiente el componente estratégico, consistentes con los diagnósticos elaborados. Se presentan documentos de lineamientos de política de 31 de los 33 departamentos. En algunos casos no se presentan desarrollos en varios capítulos del esquema general utilizado para su elaboración, como es el caso del departamento del Vaupés.
Si bien la OEI hace entrega de 31 productos a la fecha de corte de este informe, el documento presenta condiciones técnicas básicas.  Es importante señalar que acorde con el documento contractual del Convenio y al presupuesto asignado para el mismo, se requiere el diseño de políticas departamentales. La ejecución de estos productos se cierra a esta fecha con un avance del 60%.
f. Sesiones de socialización y profundización de la política de CTEI incluidas en encuentros departamentales y regionales previstos en actividades del convenio:  no se dispone de información en relación con el avance de este producto.
g. Un (1) documento con Informe general de tendencias nacionales de política de CTeI con su respectivo análisis, que contenga entre otros, el inventario de buenas prácticas y las tendencias departamentales y regionales:  Se presenta documento titulado "Tendencias de política pública nacional a partir de los lineamientos departamentales" en el cual se identifican seis (6) tendencias a tener en cuenta en el diseño de políticas públicas nacionales de CTeI con visión territorial.  Por lo anterior, se identifica un nivel de avance correspondiente al 80%.  Se recibe el documento con tendencias departamentales, quedando pendiente el inventario de buenas prácticas.
</t>
    </r>
    <r>
      <rPr>
        <b/>
        <sz val="11"/>
        <rFont val="Arial Narrow"/>
        <family val="2"/>
      </rPr>
      <t>1.3  Fortalecer la formulación de políticas públicas territoriales en CTeI Insumos analíticos:</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y rezagos en las actividades.
a.  Un (1) modelo de sostenibilidad organizativo que comprenda: perfiles por rol, tiempos, acciones y resultados proyectados de quienes, en territorio, estarán a cargo del registro eficiente de los datos elaborado:  aún no se dispone del avance en cuanto al desarrollo de este producto.
b.  Un (1) aplicativo o herramienta digital que adelante automáticamente los cálculos, arroje los resultados numéricos, presente gráficos indicando las características de licenciamiento o derechos de usabilidad: la OEI se encuentra pendiente de remitir el avance en el desarrollo de este producto.
c.  Al menos seis (6) eventos de capacitación de funcionarios del Ministerio, de las gobernaciones y de los integrantes de los CODECTI sobre el registro, sostenibilidad y utilidad de esta batería de indicadores realizados:  aún no se cuenta con el avance en el desarrollo de este producto.
d. Documento final con la batería de indicadores ajustada:  la OEI no ha presentado el avance en el desarrollo de este producto.
*  Plan de trabajo y conformación de grupo de trabajo - alianza internacional y alianza con actores territoriales, al menos uno por región elaborado: La OEI presentó informe con corte a 30 de junio de 2022; se encuentra pendiente su actualización.
*  Marco conceptual base para definir el alcance y las variables soporte de una batería de indicadores elaborado: El documento presentado por la OEI con corte a 30 de septiembre de 2022 incluye un numeral denominado "Marco Conceptual" en donde se desarrolla el tema de indicadores y trae las definiciones de CTeI de manuales internacionales, sin embargo no define "capacidades regionales de CTeI" ni hace referencia a sus potencializadores, definiciones que son la base para la estructuración de una batería de indicadores de "capacidades regionales"
*  Documento de antecedentes y diagnóstico de posibles indicadores de capacidades regionales en CTeI de Colombia, sustentado en el marco conceptual construido, elaborado: 20%:
El documento presentado por la OEI con corte a 30 de septiembre de 2022 incluye un numeral denominado "Antecedentes y diagnóstico de indicadores de capacidades regionales (mundial y regional)" en el cual muestran los casos de cinco (5) países. Sin embargo, la selección no fue la indicada como efectivamente se manifiesta en el apartado así "Las experiencias mencionadas hasta este punto se caracterizan por ser parte de sistemas científicos, tecnológicos y de innovación de gran envergadura, que le dan mayor énfasis a los indicadores de corte nacional más que subnacional. China e India llaman la atención por contar con limitada información a este nivel. Esto da cuenta que la construcción de grandes baterías de indicadores a nivel subnacional es escasa." (Negrilla por fuera del texto). Igualmente se hace un análisis del IDIC, GII y ICC.
*  Documento con Análisis de complementariedad y diferenciación entre una Batería de indicadores de capacidades regionales de CTeI, IDIC, OCYT, IDC y, el Índice de Competitividad de Ciudades, elaborado:  El documento presentado por la OEI hace un recuento de los indicadores del IDIC, GII así como IDIC, los cuales se centran en la medición de la innovación en los departamentos y no en la medición de las capacidades regionales en CTEI.
*  Documento con métricas cuantitativas y cualitativas para la construcción de insumos analíticos que comprenda: a) Lista de indicadores, entidades que invierten en CTeI en los departamentos y en los municipios, caracterización de la población beneficiaria b) Documento metodológico de cálculo de los indicadores, c) Protocolo de observación, levantamiento y gobernanza de datos, d) Protocolo de análisis de resultados de la medición, elaborado:  En el documento presentado por la OEI se afirma que sería de "gran utilidad diseñar un conjunto de indicadores complementarios (seleccionando indicadores distribuidos en diferentes pilares del IDIC o integrando nuevos) que configuren una herramienta más directamente relacionada con las demandas informativas de las políticas contenidas en el CONPES de ciencia, tecnología e innovación." No obstante, se encuentra pendiente la construcción de una batería de indicadores para medir las capacidades regionales de CTeI ya que se plantean no solo indicadores complementarios al IDIC sino que éstos respondan a las demandas informativas del Conpes 4069, es decir la OEI pretende medir por un lado innovación regional y por el otro el CONPES 4069.
El archivo Excel que entrega lo OEI presenta por cada eje estructurante del CONPES 4069 indicadores nacionales regionalizados.
*  Realización de una (1) prueba piloto en una muestra representativa de territorios donde se aplicará la batería de indicadores formulados/creados y entrega del informe del análisis resultado de este pilotaje bajo parámetros sobre prototipos públicos: El documento presentado por la OEI con corte a 30 de septiembre incluye un índice para la "realización de una prueba piloto" pero se encuentra pendiente la presentación de los resultados de haberla puesto en marcha.
*  Análisis de pertinencia para la creación de un posible índice de capacidades regionales en CTeI de Colombia, junto con un modelo metodológico, matemático y estadístico para la implementación de dicho índice en caso de encontrarse su creación pertinente. 
El documento de insumos analíticos presentado por la OEI con corte a 30 de septiembre afirma lo siguiente: "Teniendo en cuenta la hoja de ruta propuesta por el documento CONPES 4069, para el abordaje de la Política Nacional de Ciencia, Tecnología e Innovación, sus objetivos, líneas de acción y estrategias, se presenta a continuación una matriz que considera los objetivos específicos del documento y una batería de indicadores para su medición. Esta batería de indicadores puede establecerse como un instrumento más apropiado para la medición y caracterización de las capacidades de ciencia, tecnología e innovación de los departamentos de Colombia." En ningún momento Minciencias solicito una batería de indicadores para medir el CONPES 4069, lo cual desconfigura lo establecido como productos del Convenio 405/2021.
Los indicadores propuestos por la OEI se estructuran por sub-pilares o sub-temáticas que corresponden a cada uno de los objetivos del CONPES 4069. En otro aparte del documento presentado se afirma que los indicadores que se desarrollen son de capacidades regionales de innovación.
</t>
    </r>
    <r>
      <rPr>
        <b/>
        <sz val="11"/>
        <rFont val="Arial Narrow"/>
        <family val="2"/>
      </rPr>
      <t xml:space="preserve">2.1.4 Servicios de asistencia técnica a los actores de los sistemas territoriales de CTeI Capacitación: </t>
    </r>
    <r>
      <rPr>
        <sz val="11"/>
        <rFont val="Arial Narrow"/>
        <family val="2"/>
      </rPr>
      <t xml:space="preserve">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presentados por la OEO.
 Aún no se dispone del avance en relación con la elaboración del documento de Reporte de personas inscritas al proceso y consolidado de asistencia a los cursos del portafolio.
a.  Reporte de personas inscritas al proceso y consolidado de asistencia:  
* Un (1) documento de plan de acción: Hace referencia a la programación semipresencial de portafolio de cursos, capacitadores y cronograma de operación en territorio:  A la fecha de corte de este informe de supervisión no se dispone del documento correspondiente por parte de la OEI.
*  Un (1) portafolio de cursos sobre la gestión de la CTeI para entes y organizaciones territoriales: se contará con el diseño metodológico, pedagógico, la estructura curricular del portafolio de cursos y los módulos virtuales:  La OEI no presenta avances adicionales a los presentados con corte a 30 de junio.  Se evidencia la ejecución reportada al 50%.
2.2.4 Servicios de asistencia técnica a los actores de los sistemas territoriales de CTeI Asistencia técnica: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logrados.
 Se presentan los soportes de la realización de 17 sesiones de Codecti los cuales en su mayoría se convocaron para la socialización de los entregable del Convenio adelantados por la OEI, entre los más recurrentes fueron los lineamientos de política.  
a. Documento con las memorias de las mesas realizadas (incluye listado de asistencia y registro fotográfico):   
*  Al menos 60 mesas técnicas realizadas (Mesas de asistencia técnica departamentales en CTeI): al respecto se presentan los soportes de la realización de 17 sesiones de Codecti, los cuales en su mayoría se convocaron para la socialización de los entregable del Convenio adelantados por la OEI, entre los más recurrentes fueron los lineamientos de política.
*  Orientación para la institucionalidad de la CTeI: se brindará exclusivamente a las administraciones públicas y puede cubrir varias líneas: Institucionalidad, política pública y propuestas de proyectos: aún no se dispone del avance en cuanto a la ejecución de este producto por parte de la OEI.
</t>
    </r>
    <r>
      <rPr>
        <b/>
        <sz val="11"/>
        <rFont val="Arial Narrow"/>
        <family val="2"/>
      </rPr>
      <t>2.3.4 Servicios de asistencia técnica a los actores de los sistemas territoriales de CTeI Codecti:</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presentados en cuanto al desarrollo de estos productos, los cuales se encuentran pendientes.  
a. Hasta 6 espacios de capacitación regional para los CODECTI, en temáticas como habilidades duras, habilidades blandas y temáticas organizativas:  no se dispone de los documentos que reflejen la ejecución adicional de este producto.  Se cuenta con el avance presentado con corte a 30 de junio de 2022
b.  Documento final de la capacitación con lecciones aprendidas, a manera de memorias que incluya: cumplimiento objetivo, balance de saberes y recomendaciones, carpeta compartida en la nube: aún no se cuenta con el avance en la ejecución de este producto.
c. Un (1) documento de diagnóstico del estado de los 33 CODECTI:  aún no ha sido remitido el avance de este producto por parte de la OEI.
d. 33 anexos digitales con los informes del estado de cada uno de los CODECTI´s:  no se dispone aún del avance en relación con la ejecución de este producto.
e. Una (1) estrategia de comunicación de los CODECTI co-creada y con despliegue:  La OEI presentó informe de avance con corte a 30 de junio de 2022, en el cual se presenta una ejecución correspondiente al 10%.
f. Seis (6) sesiones de capacitación para los CODECTI (una por región): se dispone del informe de avance presentado por la OEI con corte a 30 de junio de 2022.  Se encuentra pendiente su actualización.
g. Un (1) informe de temas, contenidos y metodología a desarrollar en la cada jornada de capacitación regional: la OEI se encuentra pendiente de remitir el avance en cuanto a la ejecución de este producto.
h. Un (1) documento con el respectivo balance y evaluación de conocimientos: aún no se dispone del informe de avance realizado por la OEI en cuanto al desarrollo de este producto.
i. Presentación ejecutiva en formato ppt con la explicación exhaustiva de la metodología empleada y los principales hallazgos del proceso por cada Región: la OEI se encuentra pendiente del envío del informe correspondiente.
• 3 reportes de invitación de participantes indígenas a las sesiones de los Codecti de la Amazonía (uno mensual):  Se realizaron los reportes respectivos de Sinergia para los meses de octubre, noviembre y diciembre de 2022.
</t>
    </r>
    <r>
      <rPr>
        <b/>
        <sz val="11"/>
        <rFont val="Arial Narrow"/>
        <family val="2"/>
      </rPr>
      <t xml:space="preserve">3.4 Brindar asesoría técnica para la planeación regional en CTeI:  </t>
    </r>
    <r>
      <rPr>
        <sz val="11"/>
        <rFont val="Arial Narrow"/>
        <family val="2"/>
      </rPr>
      <t xml:space="preserve">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A la fecha, se adelantó la invitación directa a presentar propuestas, la evaluación de propuestas, se publicó el listado de 19 experiencias ganadoras, se suscribieron los contratos respectivos, no obstante, a diciembre de 2022 se encuentra pendiente la realización de los desembolsos. 
• 1 documento con el resultado de la ejecución:
a. Documento del diagnóstico del estado del turismo científico en Colombia, que describa los marcos teóricos utilizados, las entidades involucradas, los programas desarrollados, los proyectos gubernamentales existentes, las experiencias exitosas y fracasadas:  La OEI presenta un documento denominado "Diagnóstico del turismo científico en Colombia", el cual contiene un componente conceptual, un marco legal y de política, una alusión a las regiones de Colombia para el turismo científico y la identificación de 32 experiencias.  Falta la identificación de las entidades involucradas, los programas desarrollados, los proyectos gubernamentales existentes y la identificación de experiencias exitosas y fracasadas.  Su nivel de avance se encuentra al 70%.
b. Un (1) mapa de áreas seguras para turismo científico: Con corte a 30 de junio se presentó un mapeo de 32 experiencias.  Se logró la totalidad de este producto: 100%.
c.  Divulgación de los productos generados por los grupos de interés del Ecosistema CTel, para el fortalecimiento de turismo científico: no se dispone de la presentación del informe respecto por parte de la OEI.
d. Encuentros regionales de los grupos de interés del Ecosistema CTel, seleccionados mediante invitación para la definición de los lineamientos de la Política de Turismo Científico:  se encuentra pendiente el envío del informe de avance por parte de la OEI.  
e. Financiar mínimo 20 propuestas derivadas de la invitación para el fortalecimiento y adecuación de posadas para el turismo científico: A la fecha, se adelantó la invitación directa a presentar propuestas, la evaluación de propuestas, se publicó el listado de 19 experiencias ganadoras, se suscribieron los contratos respectivos, sin embargo, se encuentra pendiente el envío del informe de avance correspondiente y la realización de los desembolsos por parte de la OEI.
f. 20 informes finales de la ejecución de los fortalecimientos derivados de la invitación: se encuentra pendiente la confirmación en la realización de los desembolsos por parte del a OEI.
g. Fortalecer 20 posadas científicas:  se encuentra pendiente la presentación del informe de avance que evidencie el desarrollo de este producto, ya que si bien se avanzó en el proceso de contratación no se ha identificado la realización de los desembolsos para la ejecución de las posadas y por ende su fortalecimiento.
• 1 documento de lineamientos interinstitucionales para una Política Pública Nacional de turismo científico:  Documento de lineamientos interinstitucionales para una Política de turismo científico:  se encuentra pendiente por parte de la OEI el envío del documento que de cuenta de los lineamientos institucionales relacionados con la Política Pública Nacional de Turismo Científico.
</t>
    </r>
    <r>
      <rPr>
        <b/>
        <sz val="11"/>
        <rFont val="Arial Narrow"/>
        <family val="2"/>
      </rPr>
      <t xml:space="preserve">4.1.4 Servicios de coordinación institucional Extensionsimo CTeI para la innovación: </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realizados por la OEI.
Documento con el reporte final de las acciones de extensionismo realizadas: aún se encuentra pendiente el envío de dicho documento por parte de la OEI.
a. 33 acciones de extensionismo CTeI adelantadas: se encuentra pendiente la actualización del reporte de los avances logrados por parte de la OEI, pues se dispone del informe con corte a 30 de junio de 2022.
b. Un (1) documento de la estrategia "Extensionismo CTeI ? Innovación regional para la reactivación económica" elaborado:  la OEI aún no ha remitido la actualización de los avances presentados a corte 30 de junio de 2022.
c. Un (1) concurso de Extensionismo CTeI realizados, que incluya un (1) plan, un (1) documento de términos de referencia y un (1) documento de sistematización:  aún no se ha remitido informe de avance adicional al presentado con corte a 30 de junio de 2022.
d. Plan de trabajo y cronograma de intervención en cada departamento: la OEI no ha remitido información adicional en relación con la ejecución de este producto. 
e. Documento con el reporte de avance del plan de trabajo y carpetas departamentales por cada sesión donde se incluirá lo propio respecto al seguimiento y acompañamiento: Listados de asistencia y evidencia fotográfica:  no se dispone aún de información actualizada por parte de la OEI.  
• Documento de memorias de los encuentros departamentales y uno distrital de Extensionismo (incluye listados de asistencia y registro fotográfico):  32 encuentros departamentales y uno (1) distrital de extensionismo realizados:  se encuentra pendiente el envío del informe relacionado con el avance en el desarrollo de estos eventos
• Documento con la reseña de las invenciones promesa ganadoras, premiadas:  Reseña de las 18 invenciones promesa ganadoras, premiadas con acompañamiento en CTeI:  la OEI aún no ha remitido el informe relacionado con el avance en este producto.
•  Documento que de cuenta de las gestiones de innovación realizadas en cada departamento: Documento con el reporte final de las acciones de extensionismo realizadas: no se dispone aún del documento soporte relacionado con el desarrollo de este producto.
</t>
    </r>
    <r>
      <rPr>
        <b/>
        <sz val="11"/>
        <rFont val="Arial Narrow"/>
        <family val="2"/>
      </rPr>
      <t xml:space="preserve">4.2.4 Servicios de coordinación institucional Articulación: </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efectuados por parte de la OEI.
a.  Hasta 6 eventos presenciales regionales para la innovación pública desarrollados: no se dispone de la información relacionada con el desarrollo de este producto.</t>
    </r>
  </si>
  <si>
    <t>En relación con la ejecución con el plan "Gestión de Capacidades Regionales en CTeI DTUC - 2022" es importante señalar que, si bien se tenía claridad en cuanto al detalle de los productos y resultados a obtener al final de la vigencia, no se evidenció el cumplimiento de los mismos a excepción del establecido en el indicador de conceptualización y diseños de Centros Regionales de Investigación, Innovación y Emprendimiento y Distritos de Innovación.
Así mismo es importante resaltar que su ejecución estaba directamente vinculada al desarrollo de un convenio interinstitucional con la OEI, que, de acuerdo con lo manifestado por el área técnica, se adelantaron las diferentes actividades relacionadas con el seguimiento a través de revisiones y mesas técnicas al interior del Ministerio y con la OEI directamente sin que se lograra un adecuado engranaje para que se desarrollaran a cabalidad los productos y resultados comprometidos.
Por lo tanto, y dado que no se dio el cumplimiento  esperado en este plan estratégico, se recomienda que se identifiquen y analicen los aspectos principales por los cuales no se obtuvieron los resultados planteados, se tomen las acciones preventivas para evitar futuros acontecimientos similares y se establezcan las medidas necesarias que permitan subsanar las repercusiones o impactos derivados de la no ejecución identificada.</t>
  </si>
  <si>
    <r>
      <rPr>
        <b/>
        <sz val="11"/>
        <rFont val="Arial Narrow"/>
        <family val="2"/>
      </rPr>
      <t>2.2.4 Servicios de asistencia técnica a los actores de los sistemas territoriales de CTeI Asistencia técnica:</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importantes y rezagos en las actividades que no han permitido cumplir con lo planeado.
Se presentan los soportes de la realización de 17 sesiones de Codecti los cuales en su mayoría se convocaron para la socialización de los entregable del Convenio adelantados por la OEI, entre los más recurrentes fueron los lineamientos de política.
Las actividades presentadas por la OEI no corresponden al objetivo especificado en el plan de trabajo adoptado para la ejecución del convenio, que es maximizar el aprovechamiento de la oferta Minciencias por parte de los departamentos.
a. Documento con las memorias de las mesas realizadas (incluye listado de asistencia y registro fotográfico):  
*  Al menos 60 mesas técnicas realizadas (Mesas de asistencia técnica departamentales en CTeI): 0%
Se presentan los soportes de la realización de 17 sesiones de Codecti los cuales en su mayoría se convocaron para la socialización de los entregable del Convenio adelantados por la OEI, entre los más recurrentes fueron los lineamientos de política.
Las actividades presentadas por la OEI no corresponden al objetivo especificado en el plan de trabajo adoptado para la ejecución del convenio, que es maximizar el aprovechamiento de la oferta Minciencias por parte de los departamentos.
A la fecha de corte de este informe de supervisión, este producto presenta un alto riesgo de no poder desarrollarse y cumplirse el total de mesas proyectado con el objetivo establecido para las mesas, por lo que, si no se avanza decididamente en la ejecución en el próximo trimestre, deberá cancelarse y los recursos destinados al mismo deberán ser devueltos por la OEI a Minciencias.
*  Orientación para la institucionalidad de la CTeI: se brindará exclusivamente a las administraciones públicas y puede cubrir varias líneas: Institucionalidad, política pública y propuestas de proyectos: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t>
    </r>
    <r>
      <rPr>
        <b/>
        <sz val="11"/>
        <rFont val="Arial Narrow"/>
        <family val="2"/>
      </rPr>
      <t xml:space="preserve">2.3.4 Servicios de asistencia técnica a los actores de los sistemas territoriales de CTeI Codecti:   </t>
    </r>
    <r>
      <rPr>
        <sz val="11"/>
        <rFont val="Arial Narrow"/>
        <family val="2"/>
      </rPr>
      <t xml:space="preserve">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importantes y rezagos en las actividades que no han permitido cumplir con lo planeado.
No se conoce avance en la ejecución del documento con las memorias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a. Hasta 6 espacios de capacitación regional para los CODECTI, en temáticas como habilidades duras, habilidades blandas y temáticas organizativas: 0%
La OEI no presenta avances adicionales a los presentados con corte a 30 de junio de 2022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b.  Documento final de la capacitación con lecciones aprendidas, a manera de memorias que incluya: cumplimiento objetivo, balance de saberes y recomendaciones, carpeta compartida en la nube: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c. Un (1) documento de diagnóstico del estado de los 33 CODECTI: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Es de anotar que no se cumplió el plazo de entrega de este producto estipulado en el documento estratégico acordado de abril de 2022.
d. 33 anexos digitales con los informes del estado de cada uno de los CODECTI´s: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e. Una (1) estrategia de comunicación de los CODECTI co-creada y con despliegue: 10%:
La OEI no presenta avances adicionales a los presentados con corte a 30 de junio de 2022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f. Seis (6) sesiones de capacitación para los CODECTI (una por región): 0%
La OEI no presenta avances adicionales a los presentados con corte a 30 de junio de 2022.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g. Un (1) informe de temas, contenidos y metodología a desarrollar en la cada jornada de capacitación regional: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h. Un (1) documento con el respectivo balance y evaluación de conocimientos: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i. Presentación ejecutiva en formato ppt con la explicación exhaustiva de la metodología empleada y los principales hallazgos del proceso por cada Región: 0%
No se conoce avance en la ejecución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 3 reportes de invitación de participantes indígenas a las sesiones de los Codecti de la Amazonía (uno mensual):  Se realizaron los reportes respectivos de Sinergia para los meses de octubre, noviembre y diciembre de 2022, los cuales se adjuntan.
</t>
    </r>
    <r>
      <rPr>
        <b/>
        <sz val="11"/>
        <rFont val="Arial Narrow"/>
        <family val="2"/>
      </rPr>
      <t xml:space="preserve">3.4 Brindar asesoría técnica para la planeación regional en CTeI:  </t>
    </r>
    <r>
      <rPr>
        <sz val="11"/>
        <rFont val="Arial Narrow"/>
        <family val="2"/>
      </rPr>
      <t xml:space="preserve">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importantes y rezagos en las actividades que no han permitido cumplir con lo planeado.
A la fecha, se adelantó la invitación directa a presentar propuestas, la evaluación de propuestas, se publicó el listado de 19 experiencias ganadoras, se suscribieron los contratos respectivos, pero a diciembre de 2022 la OEI no ha procedido con los desembolsos. Esto se había reportado en el tercer trimestre y se mantiene igual.
A la fecha de corte de este informe de supervisión, la OEI no ha procedido con los desembolsos, por lo que transcurrido el 70% del plazo para la ejecución del convenio, restando menos de cinco (5) meses para su terminación y teniendo en cuenta que se requieren seis (6) para la ejecución de los contratos, no se considera ni oportuna ni pertinente su continuación. Deberá cancelarse y los recursos destinados al mismo deberán ser devueltos por la OEI a Minciencias 
• 1 documento con el resultado de la ejecución:
a. Documento del diagnóstico del estado del turismo científico en Colombia, que describa los marcos teóricos utilizados, las entidades involucradas, los programas desarrollados, los proyectos gubernamentales existentes, las experiencias exitosas y fracasadas: 70%:
La OEI presenta un documento denominado "Diagnóstico del turismo científico en Colombia", el cual contiene un componente conceptual, un marco legal y de política, una alusión a las regiones de Colombia para el turismo científico y la identificación de 32 experiencias.
Falta la identificación de las entidades involucradas, los programas desarrollados, los proyectos gubernamentales existentes y la identificación de experiencias exitosas y fracasadas.
La OEI debe dar cumplimiento a la entrega de este producto en su totalidad antes del culminarse el plazo de ejecución del convenio, con el fin de contar con este insumo para futuras iniciativas que adelante Minciencias en este tema, lo cual no debe implicar gasto alguno de recursos adicionales a los ya comprometidos a 30 de junio de 2022.
b. Un (1) mapa de áreas seguras para turismo científico: 100%:
Con corte a 30 de junio se presentó un mapeo de 32 experiencias.
Producto cumplido.
c.  Divulgación de los productos generados por los grupos de interés del Ecosistema CTel, para el fortalecimiento de turismo científico: 0%:
No se presenta avance en este producto, ya que el proceso de contratación con las comunidades no se ha adelantado.
A la fecha de corte de este informe de supervisión, no se presenta este documento, por lo que transcurrido el 70% del plazo para la ejecución del convenio no se considera ni oportuna ni pertinente su elaboración. Deberá cancelarse y los recursos destinados al mismo deberán ser devueltos por la OEI a Minciencias
d. Encuentros regionales de los grupos de interés del Ecosistema CTel, seleccionados mediante invitación para la definición de los lineamientos de la Política de Turismo Científico (Sin cuantificación): 0%:
No se conoce avance en el desarrollo de este producto, ni tampoco evidencia de que está siendo desarrollado por la OEI.
A la fecha de corte de este informe de supervisión, este producto presenta un alto riesgo de no poder desarrollarse y cumplirse, por lo que, si no se avanza decididamente en la ejecución en el próximo trimestre, deberán cancelarse y los recursos destinados al mismo deberán ser devueltos por la OEI a Minciencias.
e. Financiar mínimo 20 propuestas derivadas de la invitación para el fortalecimiento y adecuación de posadas para el turismo científico: 0%:
A la fecha, se adelantó la invitación directa a presentar propuestas, la evaluación de propuestas, se publicó el listado de 19 experiencias ganadoras, se suscribieron los contratos respectivos, pero a diciembre de 2022 la OEI no ha procedido con los desembolsos.
A la fecha de corte de este informe de supervisión, la OEI no ha procedido con los desembolsos, por lo que transcurrido el 70% del plazo para la ejecución del convenio, restando menos de cinco (5) meses para su terminación y teniendo en cuenta que se requieren seis (6) para la ejecución de los contratos, no se considera ni oportuna ni pertinente su continuación. Deberá cancelarse y los recursos destinados al mismo deberán ser devueltos por la OEI a Minciencias
f. 20 informes finales de la ejecución de los fortalecimientos derivados de la invitación: 0%:
A la fecha, la OEI no ha realizado los desembolsos, por lo que no es posible iniciar la ejecución, lo cual imposibilita la elaboración de los informes requeridos.
A la fecha de corte de este informe de supervisión, la OEI no ha procedido con los desembolsos, por lo que transcurrido el 70% del plazo para la ejecución del convenio, restando menos de cinco (5) meses para su terminación y teniendo en cuenta que se requieren seis (6) para la ejecución de los contratos, no se considera ni oportuna ni pertinente su continuación. Deberá cancelarse y los recursos destinados al mismo deberán ser devueltos por la OEI a Minciencias
g. Fortalecer 20 posadas científicas: 0%:
No se presenta avance en este producto, ya que si bien se avanzó en el proceso de contratación no se han realizado los desembolsos por lo que es imposible que se inicie la ejecución de las posadas y por ende su fortalecimiento.
A la fecha de corte de este informe de supervisión, la OEI no ha procedido con los desembolsos, por lo que transcurrido el 70% del plazo para la ejecución del convenio, restando menos de cinco (5) meses para su terminación y teniendo en cuenta que se requieren seis (6) para la ejecución de los contratos, no se considera ni oportuna ni pertinente su continuación. Deberá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 1 documento de lineamientos interinstitucionales para una Política Pública Nacional de turismo científico:  Documento de lineamientos interinstitucionales para una Política de turismo científico: 0%
No se conoce avance en el desarrollo de este producto, ni tampoco evidencia de que está siendo desarrollado por la OEI.
A la fecha de corte de este informe de supervisión, no se presenta este documento, por lo que transcurrido el 70% del plazo para la ejecución del convenio no se considera ni oportuna ni pertinente su elaboración, ya que faltando solo cinco (5) meses para la ejecución del convenio no es posible adelantar las actividades técnicas requeridas. Deberá cancelarse y los recursos destinados al mismo deberán ser devueltos por la OEI a Minciencias.
</t>
    </r>
    <r>
      <rPr>
        <b/>
        <sz val="11"/>
        <rFont val="Arial Narrow"/>
        <family val="2"/>
      </rPr>
      <t>4.1.4 Servicios de coordinación institucional Extensionsimo CTeI para la innovación:</t>
    </r>
    <r>
      <rPr>
        <sz val="11"/>
        <rFont val="Arial Narrow"/>
        <family val="2"/>
      </rPr>
      <t xml:space="preserve">  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importantes y rezagos en las actividades que no han permitido cumplir con lo planeado.
Documento con el reporte final de las acciones de extensionismo realizadas: 0%: No se conoce avance en el desarrollo de este producto,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a la fecha no es viable técnica ni financieramente que se desarrolle este producto, por lo que este entregable debe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a. 33 acciones de extensionismo CTeI adelantadas: 0%
La OEI no presenta avances adicionales a los presentados con corte a 30 de junio de 2022.
A la fecha de corte de este informe de supervisión, y teniendo en cuenta que la OEI ejecutó recursos para la contratación de 33 extensionistas departamentales, actividad que no corresponde con la aprobada en el plan de trabajo aprobado para la ejecución del convenio, no es viable técnica ni financieramente que se desarrollen estos encuentros, por lo que estos entregables debe cancelarse y los recursos destinados a los mismos deberán ser devueltos por la OEI a Minciencias.
b. Un (1) documento de la estrategia "Extensionismo CTeI ? Innovación regional para la reactivación económica" elaborado: 0%
La OEI no presenta avances adicionales a los presentados con corte a 30 de junio de 2022.
A la fecha de corte de este informe de supervisión, y teniendo en cuenta que la OEI ejecutó recursos para la contratación de 33 extensionistas departamentales, actividad que no corresponde con la aprobada en el plan de trabajo aprobado para la ejecución del convenio, no es viable técnica ni financieramente que se desarrolle esta estrategia, por lo que estos entregables debe cancelarse y los recursos destinados a los mismos deberán ser devueltos por la OEI a Minciencias.
c. Un (1) concurso de Extensionismo CTeI realizados, que incluya un (1) plan, un (1) documento de términos de referencia y un (1) documento de sistematización: 0%
La OEI no presenta avances adicionales a los presentados con corte a 30 de junio de 2022.
A la fecha de corte de este informe de supervisión, y teniendo en cuenta que la OEI ejecutó recursos para la contratación de 33 extensionistas departamentales, actividad que no corresponde con la aprobada en el plan de trabajo aprobado para la ejecución del convenio, no es viable técnica ni financieramente que se desarrolle esta estrategia, por lo que estos entregables debe cancelarse y los recursos destinados a los mismos deberán ser devueltos por la OEI a Minciencias.
d. Plan de trabajo y cronograma de intervención en cada departamento: 0%
No se conoce avance en el desarrollo de este producto,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a la fecha no es viable técnica ni financieramente que se desarrolle este producto, por lo que este entregable debe cancelarse y los recursos destinados al mismo deberán ser devueltos por la OEI a Minciencias.
e. Documento con el reporte de avance del plan de trabajo y carpetas departamentales por cada sesión donde se incluirá lo propio respecto al seguimiento y acompañamiento: Listados de asistencia y evidencia fotográfica: 0%
No se conoce avance en el desarrollo de este producto,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a la fecha no es viable técnica ni financieramente que se desarrolle este producto, por lo que este entregable debe cancelarse y los recursos destinados al mismo deberán ser devueltos por la OEI a Minciencias.
• Documento de memorias de los encuentros departamentales y uno distrital de Extensionismo (incluye listados de asistencia y registro fotográfico):  32 encuentros departamentales y uno (1) distrital de extensionismo realizados: 0%
No se conoce avance en el desarrollo de estos eventos,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no es viable técnica ni financieramente que se desarrollen estos encuentros, por lo que estos entregables debe cancelarse y los recursos destinados a los mismos deberán ser devueltos por la OEI a Minciencias.
• Documento con la reseña de las invenciones promesa ganadoras, premiadas:  Reseña de las 18 invenciones?promesa ganadoras, premiadas con acompañamiento en CTeI: 0%
No se conoce avance en el desarrollo de este producto,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a la fecha no es viable técnica ni financieramente que se desarrollen estos productos, por lo que estos entregables deben cancelarse y los recursos destinados a los mismos deberán ser devueltos por la OEI a Minciencias.
•  Documento que de cuenta de las gestiones de innovación realizadas en cada departamento: Documento con el reporte final de las acciones de extensionismo realizadas: 0%
No se conoce avance en el desarrollo de este producto, ni tampoco evidencia de que está siendo desarrollado por la OEI.
A la fecha de corte de este informe de supervisión, y teniendo en cuenta que la OEI ejecutó recursos para la contratación de 33 extensionistas departamentales, actividad que no corresponde con la aprobada en el plan de trabajo aprobado para la ejecución del convenio, a la fecha no es viable técnica ni financieramente que se desarrolle este producto, por lo que este entregable debe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t>
    </r>
    <r>
      <rPr>
        <b/>
        <sz val="11"/>
        <rFont val="Arial Narrow"/>
        <family val="2"/>
      </rPr>
      <t xml:space="preserve">4.2.4 Servicios de coordinación institucional Articulación:  </t>
    </r>
    <r>
      <rPr>
        <sz val="11"/>
        <rFont val="Arial Narrow"/>
        <family val="2"/>
      </rPr>
      <t xml:space="preserve">De acuerdo con el cambio de administración y de supervisión del Convenio 405-2021, se ha venido adelantando una revisión exhaustiva del estado real de cada uno de los componentes de la Dirección de Capacidades y Apropiación del Conocimiento frente a los informes y entregables reportados por la OEI, para lo cual se han realizado mesas técnicas al interior del ministerio y mesas técnicas con la OEI para determinar los avances y alcances y se ha encontrado diferencias importantes y rezagos en las actividades que no han permitido cumplir con lo planeado.
A la fecha de corte de este informe de supervisión, la totalidad de los productos de esta iniciativa estratégica presentan un alto riesgo de no poder desarrollarse y cumplirse, por lo que, si no se avanza decididamente en la ejecución en el próximo trimestre, deberán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a.  Hasta 6 eventos presenciales regionales para la innovación pública desarrollados: 0%
No se conoce avance en el desarrollo de estos eventos, ni tampoco evidencia de que está siendo desarrollado por la OEI.
A la fecha de corte de este informe de supervisión, la totalidad de los productos de esta iniciativa estratégica presentan un alto riesgo de no poder desarrollarse y cumplirse, por lo que, si no se avanza decididamente en la ejecución en el próximo trimestre, deberán cancelarse y los recursos destinados al mismo deberán ser devueltos por la OEI a Minciencias.
Es de anotar que el no cumplimiento de estos productos le acarrea al Ministerio de Ciencia, Tecnología e Innovación el consecuente incumplimiento en la ejecución del proyecto de inversión respectivo, fuente de los recursos de este convenio.
</t>
    </r>
  </si>
  <si>
    <r>
      <rPr>
        <b/>
        <sz val="11"/>
        <rFont val="Arial Narrow"/>
        <family val="2"/>
      </rPr>
      <t>1.4 Centros regionales de investigación, innovación y emprendimiento:</t>
    </r>
    <r>
      <rPr>
        <sz val="11"/>
        <rFont val="Arial Narrow"/>
        <family val="2"/>
      </rPr>
      <t xml:space="preserve">   INFORMACIÓN CONVENIOS ESPECIALES DE COOPERACIÓN CRIIEURABA, CORDOBA Y GUAJIRA, Y DISTRITO DE INNOVACIÓN ATLANTICO.
Convenio especial de cooperación 80740-438-2021 CRIIE Urabá
Objeto: Aunar esfuerzos técnicos, administrativos, financieros y jurídicos para la adecuación, conceptualización, direccionamiento y sostenibilidad para dar origen al Centro Regional de Investigación, Innovación y Emprendimiento - CRIIE Urabá ´- Distrito de Turbo, en el marco del estudio de las organizaciones para el fomento del uso y apropiación de la CTeI.
Duración: 30 meses
Fecha de inicio: 26-11-2021
Fecha fin: 26-05-2024
Financiación: $4.857.500.000
Contrapartida: $ 688.056.380
Valor total: $5.545.556.380
Octubre 2022:
Retroalimentación a propuesta de Otrosí del convenio 80740-438-2021 propuesto por la entidad cooperante Universidad de Antioquia en relación a los espacios físicos para el
funcionamiento del CRIIE Urabá, los cuales se esperaban que estuvieran disponibles como resultado de la ejecución del convenio interadministrativo No. 200 de 2021, suscrito entre el
Departamento de Antioquia, IDEA y Turbo Distrito Portuario, Logístico, Industrial Turístico y Comercial. Anexo 1.
Se realizó la revisión con el propósito de verificar si los docentes que integran la comisión científica del CRIIE se encuentran reconocidos por el Ministerio para realizar el proceso de evaluación de las propuestas presentadas en la convocatoria del CRIIE Urabá. Anexo 2.
Se llevó a cabo la revisión y retroalimentación de los términos de referencia de la convocatoria de proyectos del CRIIE Urabá “CONVOCATORIA ABIERTA PARA LA SELECCIÓN Y
COFINANCIACIÓN DE PROYECTOS DE INVESTIGACIÓN, INNOVACIÓN Y EMPRENDIMIENTO EN AGROINDUSTRIA, LOGÍSTICA, MEDIOAMBIENTE Y BIODIVERSIDAD EN LA SUBREGIÓN DE
URABÁ”. Anexo 3.
Se realizó comité operativo con el propósito de conocer los posibles espacios para los laboratorios del CRIIE Urabá (Sede Ciencias del Mar Universidad de Antioquia, Sede Tulenapa
Universidad de Antioquia, Normal Superior de Turbo). Anexo 4.
Noviembre 2022:
Se brindó apoyo en la consecución de evaluadores reconocidos por el Ministerio para el proceso de evaluación de las propuestas presentadas en el marco de la convocatoria del CRIIE Urabá, “CONVOCATORIA ABIERTA PARA LA SELECCIÓN Y COFINANCIACIÓN DE PROYECTOS DE INVESTIGACIÓN, INNOVACIÓN Y EMPRENDIMIENTO EN AGROINDUSTRIA,
LOGÍSTICA, MEDIOAMBIENTE Y BIODIVERSIDAD EN LA SUBREGIÓN DE URABÁ”. Anexo 5.
Se elaboró informe de supervisión técnico – financiero del convenio especial de cooperación 80740-438-2021 que tiene como objeto Aunar esfuerzos técnicos, administrativos, financieros y jurídicos para la adecuación, conceptualización, direccionamiento y sostenibilidad para dar origen al Centro Regional de Investigación
Innovación y Emprendimiento - CRIIE Urabá ´- Distrito de Turbo, en el marco del estudio de las organizaciones para el fomento del uso y apropiación de la CTeI. Anexo 6.
Diciembre 2022:
Se realizó retroalimentación a la propuesta presentada por la Universidad de Antioquia,
propuesta de espacios CRIIE Urabá. Anexo 7.
Convenio especial de cooperación 80740-433-2021 CRIIE GUAJIRA – CORDOBA
Objeto: Aunar esfuerzos técnicos, administrativos, financieros y jurídicos, para la adecuación, conceptualización, direccionamiento y sostenibilidad de las organizaciones para el fomento del uso y apropiación de la CTeI para dar origen a los centros regionales de investigación, innovación y emprendimiento regional – CRIIE en los departamentos de Córdoba y la Guajira.
Duración: 30 meses
Fecha de inicio: 22-10-2021
Fecha fin: 22-04-2024
Financiación: $10.000.000.000
Contrapartida: $1.120.000.000
Valor total: $11.120.000.000
Octubre 2022:
Se realizó retroalimentación a la solicitud enviada por la entidad cooperante Fundación Centro de Excelencia en Sistemas de Innovación CESI relacionada con la reestructuración
de la remuneración del rubro personal vinculado al convenio 433-2021 CRIIE Córdoba y Guajira. Anexo 8.
Se realizó la retroalimentación al cronograma de actividades propuesto por la entidad cooperante para el desarrollo de las actividades del convenio especial de cooperación
durante el mes de octubre 2022 para el CRIIE Córdoba y Guajira. Anexo 9.
Se realizó la retroalimentación de la metodología propuesta por la entidad cooperante Fundación Centro de Excelencia en Sistemas de Innovación CESI sobre el modelo de
gobernanza del CRIIE Córdoba y Guajira para el desarrollo de la mesa técnica No.4 sobre modelo de gobernanza. Anexo 10.
Se dio aprobación del cambio de Analista de Emprendimiento del CRIIE Córdoba en el marco del convenio especial de cooperación 80740-433-2021 suscrito entre Fiduciaria La
Previsora S.A. y Fundación Centro de Excelencia en Sistemas de Innovación – CESI. Anexo
11.
Se realizó el envío del acta del comité técnico No.2 del convenio especial de cooperación 433-2021 firmada por las partes. Anexo 12.
Se realizó seguimiento técnico y financiero a la ejecución del convenio 433-2021 y se asistió a la mesa técnica No.4 sobre modelo de gobernanza para los CRIIES de los departamentos de Córdoba y Guajira. Anexo 13.
Noviembre 2022:
Se realizó la revisión y retroalimentación de las correcciones enviadas por la entidad cooperante Fundación Centro de Excelencia en Sistemas de Innovación CESI de los
términos de referencia de la convocatoria de proyectos “CONVOCATORIA PARA LA BUSQUEDA DE SOLUCIONES A LOS RETOS EN EL MARCO DE UN PROGRAMA DE INNOVACIÓN ABIERTA, COMO UNA ESTRATEGIA DENTRO DE LA CREACIÓN DEL CENTRO REGIONAL DE INVESTIGACIÓN, INNOVACIÓN Y EMPRENDIMIENTO “CRIIE” CÓRDOBA, BAJO
EL CONVENIO ESPECIAL DE COOPERACIÓN No. 80740-433-2021. Anexo 14.
Se realizó acompañamiento y retroalimentación en la reunión con Hocol sobre la
propuesta de laboratorio del CRIIE Guajira al interior del Centro de Innovación y
Emprendimiento de la Guajira. Anexo 15.
Se realizó retroalimentación a la ejecución del convenio por medio de oficio firmado por la supervisión Información relevante para el desarrollo de actividades en el marco del
convenio especial de cooperación 80740-433-2021 suscrito entre Fiduciaria la Previsora S.A. y Fundación Centro de Excelencia en Sistemas de Innovación – CESI. Anexo 16. Diciembre 2022:
Se realizó revisión y retroalimentación de los términos de referencia de la convocatoria de proyectos del convenio especial de cooperación 433-2021, tercera versión
CONVOCATORIA PARA LA BUSQUEDA DE SOLUCIONES A LOS RETOS EN EL MARCO DE UN PROGRAMA DE INNOVACIÓN ABIERTA, COMO UNA ESTRATEGIA DENTRO DE LA CREACIÓN
DEL CENTRO REGIONAL DE INVESTIGACIÓN, INNOVACIÓN Y EMPRENDIMIENTO “CRIIE” CÓRDOBA, BAJO EL CONVENIO ESPECIAL DE COOPERACIÓN No. 80740-433-2021. Anexo
17.
Se realizó revisión del cronograma de actividades a desarrollar durante el mes de Diciembre de 2022 en el marco del convenio 433-2021. Anexo 18. Convenio especial de cooperación 80740-667-2021 DIIE Atlántico
Objeto: Aunar esfuerzos técnicos, administrativos, financieros y jurídicos, para diseñar e implementar una estrategia de especialización inteligente materializada en un Distrito de Innovación de Industrias Creativas y Culturales, que se conecte con las potencialidades del departamento del Atlántico para su desarrollo sostenible.
Duración: 30 meses
Fecha de inicio: 17-12-2021
Fecha fin: 17-06-2024
Financiación: $4.850.000.000
Contrapartida: $560.000.000
Valor total: $5.410.000.000
Octubre 2022:
Se realizó la revisión y posterior aprobación de la solicitud de cambio de coordinador de formación en industrias creativas y culturales del convenio. Anexo 19.
Se llevó a cabo la revisión de la solicitud de reestructuración de la remuneración del personal vinculado al convenio. Anexo 20.
Se realizó el envío del acta correspondiente al comité técnico No.2 del convenio especial de cooperación 80740-667-2021.
Noviembre 2022:
Se realizó la retroalimentación de la metodología propuesta por la entidad cooperante Fundación Centro de Excelencia en Sistemas de Innovación CESI sobre la mesa técnica
No.4 para la construcción del modelo de gobernanza del Distrito de Innovación Inteligente Especializado. Anexo 22.
Se llevó a cabo la retroalimentación del cronograma de actividades del mes de Noviembre de 2022 del Distrito de Innovación Inteligente Especializado. Anexo 23. Diciembre 2022:
Se realizó la retroalimentación del cronograma de actividades propuesto para la ejecución del convenio durante el mes de Diciembre de 2022. Anexo 24.</t>
    </r>
  </si>
  <si>
    <r>
      <rPr>
        <b/>
        <sz val="11"/>
        <rFont val="Arial Narrow"/>
        <family val="2"/>
      </rPr>
      <t>1.  Presentación de proyectos a OCAD para asignación de recursos del SGR:</t>
    </r>
    <r>
      <rPr>
        <sz val="11"/>
        <rFont val="Arial Narrow"/>
        <family val="2"/>
      </rPr>
      <t xml:space="preserve">  Durante el cuarto trimestre de 2022 se llevaron 20 proyectos para priorización, viabilización y aprobación del OCAD de CTeI del SGR por $115.903 millones y 2 ajustes a proyectos aprobados en vigencias anteriores por $192 millones, para un total de recursos aprobados por $116.096 millones de la Asignación para la Ciencia, Tecnología e Innovación.
Los 20 proyectos pertenecen a las convocatorias del Bienio 2021-2022, así:
-1 proyecto de la Convocatoria 17 de Fortalecimiento Territorial por $2.293 millones
-3 proyectos de la Convocatoria 20 de Apropiación Social por $9.570 millones
-5 proyectos de la Convocatoria 23 de Investigación, Innovación, Infraestructura y Apropiación $52.0829 millones
-2 proyectos de la Convocatoria 26 de Industrias Creativas por $1.666 millones
-1 proyecto de la Convocatoria 27 de Ciencias Sociales por $10.000 millones
-8 proyectos de la Convocatoria 29 de Tejido Empresarial por $39.544 millones
Con los resultados del cuarto trimestre, se logró un valor acumulado por $853.522 millones, con lo cual se cumplió la meta de aprobación de los recursos de la Asignación para la Ciencia, Tecnología e Innovación en un 128%.
</t>
    </r>
    <r>
      <rPr>
        <b/>
        <sz val="11"/>
        <rFont val="Arial Narrow"/>
        <family val="2"/>
      </rPr>
      <t xml:space="preserve">
2.  Puesta en marcha de las Convocatorias Públicas, Abiertas y Competitivas: </t>
    </r>
    <r>
      <rPr>
        <sz val="11"/>
        <rFont val="Arial Narrow"/>
        <family val="2"/>
      </rPr>
      <t xml:space="preserve"> El siguiente informe presenta avances y actividades que se llevaron a cabo para la puesta en marcha de las convocatorias públicas, abiertas y competitivas de la asignación de Ciencia, Tecnología e Innovación del Sistema General de Regalías, para el periodo comprendido entre el 01 de octubre y el 31 de diciembre de 2022.
Con el cambio de gobierno y la posesión del nuevo Ministro de Ciencia, Tecnología e Innovación, entre los hitos definidos para los 100 días de gobierno, se estableció la apertura de una convocatoria financiada con los recursos de la Asignación para la Ciencia, Tecnología e Innovación, que contribuyera con los pilares del Plan Nacional de Desarrollo para el cuatrienio 2023-2026.
Es así, que desde la Secretaría Técnica del OCAD, se inició un proceso de verificación de las demandas territoriales que estuviera alineada con los pilares, encontrando que los temas de derecho a la alimentación es uno de los retos con los cuales se podría atender las siguientes líneas temáticas:
1.I+D+i para la producción sostenible orientada al incremento de la disponibilidad de alimentos
2. I+D+i para el aseguramiento del acceso a los alimentos
3.I+D+i en utilización de alimentos para mejorar su calidad y la condición nutricional de la población
4.I+D+i para la estabilidad alimentaria
De esa manera, se realizaron las mesas de trabajo con los miembros del OCAD para lograr la aprobación de los términos de referencia para una nueva convocatoria:
CONVOCATORIA 32: Convocatoria para la conformación de un listado de proyectos elegibles que contribuyan a resolver los retos asociados con el derecho a la alimentación ? Colombia por un campo productivo y sostenible, por valor de $111.000 millones. Los recursos que financian la convocatoria provienen de la Asignación para la Ciencia, Tecnología e Innovación del Sistema General de Regalías, de saldos no ejecutados de convocatorias que se cerraron y cuyos resultados de aprobación fueron inferiores a los montos indicativos aprobados en los términos de referencia.
Con la puesta en marcha de esta convocatoria, se alcanza un total de 10 convocatorias abiertas durante el año 2022, lo cual representa un cumplimiento en el indicador de 143%, porcentaje superior al 100% planeado. Es pertinente mencionar que estos resultados obedecen a decisiones del Órgano Colegiado de Administración y Decisión de la Asignación CTeI, cuya finalidad siempre es la ejecución de convocatorias que atiendan las necesidades de los territorios en temas de CTeI, optimizando el uso de los recursos de la Asignación para la Ciencia, Tecnología e Innovación del Sistema General de Regalías
Por último, se informa que el Indicador de avance del Plan Bienal de Convocatorias no forma parte de los indicadores estratégicos incluidos en el Plan Estratégico Institucional 2019-2022.</t>
    </r>
  </si>
  <si>
    <t>Acorde con el seguimiento realizado por la Oficina Asesora de Planeación e Innovación Institucional, se identificó que se planearon y ejecutaron las actividades tendientes al logro de las metas planteadas.  Así mismo, se evidencia que la gestión de los recursos permitiera alcanzar resultados muy por encima del tope establecido.</t>
  </si>
  <si>
    <t>Apropiación Social y Reconocimiento De Saberes</t>
  </si>
  <si>
    <r>
      <rPr>
        <b/>
        <sz val="11"/>
        <rFont val="Arial Narrow"/>
        <family val="2"/>
      </rPr>
      <t>1.4. A Ciencia Cierta: 6 concurso en el tema de Economía Circular - 4to trimestre:</t>
    </r>
    <r>
      <rPr>
        <sz val="11"/>
        <rFont val="Arial Narrow"/>
        <family val="2"/>
      </rPr>
      <t xml:space="preserve"> Durante el cuarto trimestre de 2022 se tenía previsto el desarrollo de los encuentros locales con los 17 fortalecimientos ganadores, debido al incumplimiento por parte de la OEI en la entrega de los materiales y la logística requerida para su ejecución. Minciencias se vio en la obligación de reprogramar para el 2023 la ejecución de los mismos.
Para dar cumplimiento al propósito del programa y contrarrestar las demoras presentadas en el desarrollo del mismo. Se definió desarrollar la fase de encuentros locales de manera simultánea con tres equipos de trabajo, para contar con los contratos firmados y legalizados en el primer trimestre del 2023.
</t>
    </r>
    <r>
      <rPr>
        <b/>
        <sz val="11"/>
        <rFont val="Arial Narrow"/>
        <family val="2"/>
      </rPr>
      <t xml:space="preserve">
2.4 Implementación de la Política Nacional de Apropiación Social del Conocimiento en el marco de la CTeI - 4to trimestre: </t>
    </r>
    <r>
      <rPr>
        <sz val="11"/>
        <rFont val="Arial Narrow"/>
        <family val="2"/>
      </rPr>
      <t xml:space="preserve">+ Avance por parte de las Universidades en el proceso de creación de la Unidad de Apropiación Social del Conocimiento en Instituciones de Educación Superior IES. 
+ Finalización de la sexta y última cohorte 2022 del Diplomado Virtual de Apropiación Social del Conocimiento. 
+ Definición de acciones para la actualización de la Política Pública de Apropiación Social del Conocimiento en el marco de la CTeI con respecto a la implementación de los instrumentos Ideas para el Cambio y A Ciencia Cierta. 
</t>
    </r>
    <r>
      <rPr>
        <b/>
        <sz val="11"/>
        <rFont val="Arial Narrow"/>
        <family val="2"/>
      </rPr>
      <t>3.4 Fortalecimiento de centros de ciencia - PGN - 4to trimestre:</t>
    </r>
    <r>
      <rPr>
        <sz val="11"/>
        <rFont val="Arial Narrow"/>
        <family val="2"/>
      </rPr>
      <t xml:space="preserve"> Se suspendió la convocatoria para el fortalecimiento de centros de ciencia reconocidos. Se anexa informe de acciones ejecutadas.
Se anexa el acta de la mesa técnica realizada entre OEI y Ministerio de Ciencia del 30 09 2022. 
</t>
    </r>
    <r>
      <rPr>
        <b/>
        <sz val="11"/>
        <rFont val="Arial Narrow"/>
        <family val="2"/>
      </rPr>
      <t>4.4 Reconocimiento de centros de ciencia - 4to trimestre:</t>
    </r>
    <r>
      <rPr>
        <sz val="11"/>
        <rFont val="Arial Narrow"/>
        <family val="2"/>
      </rPr>
      <t xml:space="preserve"> Durante el cuarto trimestre se gestionó la solicitud de reconocimiento de los siguientes centros de ciencia: 1. Museo Universidad de Antioquia: se notificó la decisión de aprobación de reconocimiento a través de la resolución 2069 de 2022
2. Jardín Botánico del Quindío: se notificó la decisión de aprobación de reconocimiento a través de la resolución 2070 de 2022.
3. Centro de Ciencia Francisco José de Caldas: se notificó la decisión de aprobación de reconocimiento a través de la resolución 2068 de 2022.
4. Tecnoacademia SENA seccional Quindío, se elaboró resolución negación de reconocimiento.
5. Se recibió solicitud de reconocimiento como Centro de Ciencia del Parque de la Conservación, con radicado número 8066, del 23 de diciembre de 2022.
6. En total, durante el 2022, se acompañó en el proceso de preparación de solicitud de reconocimiento a 24 Centros de Ciencia.
</t>
    </r>
    <r>
      <rPr>
        <b/>
        <sz val="11"/>
        <rFont val="Arial Narrow"/>
        <family val="2"/>
      </rPr>
      <t>5.4 Fortalecimiento de centros de ciencia - SGR - 4to trimestre:</t>
    </r>
    <r>
      <rPr>
        <sz val="11"/>
        <rFont val="Arial Narrow"/>
        <family val="2"/>
      </rPr>
      <t xml:space="preserve"> A la fecha se ha asignado BPIN a los proyectos asignados a las siguientes regiones:
BPIN 2022000100065- REGIÓN PACÍFICA 
BPIN 2022000100092 - REGIÓN LLANOS
BPIN 2022000100097-  REGIÓN CARIBE
</t>
    </r>
    <r>
      <rPr>
        <b/>
        <sz val="11"/>
        <rFont val="Arial Narrow"/>
        <family val="2"/>
      </rPr>
      <t xml:space="preserve"> 6.4 Red de Bioespacios Museo de Historia Natural de Colombia - 4to trimestre:</t>
    </r>
    <r>
      <rPr>
        <sz val="11"/>
        <rFont val="Arial Narrow"/>
        <family val="2"/>
      </rPr>
      <t xml:space="preserve"> El proyecto de inversión titulado: "Consolidación de la Red de espacios y actores territoriales del Museo de Historia Natural y Cultural de Colombia a nivel Nacional" se le Ha asignado código BPIN 2022000100067 y está completando la documentación requerida para dar continuidad.
</t>
    </r>
    <r>
      <rPr>
        <b/>
        <sz val="11"/>
        <rFont val="Arial Narrow"/>
        <family val="2"/>
      </rPr>
      <t xml:space="preserve">7.4 Política Integral de Conocimiento Ancestral Tradicional - 4to trimestre: </t>
    </r>
    <r>
      <rPr>
        <sz val="11"/>
        <rFont val="Arial Narrow"/>
        <family val="2"/>
      </rPr>
      <t xml:space="preserve">Se entrega en este avance una recopilación cronológica de las acciones de socialización y los avances de mayor relevancia y lecciones aprendidas para la formulación y formalización de la PPICAT en 2022 y otras actividades derivadas
</t>
    </r>
  </si>
  <si>
    <t>El área técnica durante la vigencia del año 2022, realizó diferentes actividades conforme a lo planeado, buscando cumplir con los indicadores propuestos. 
Se sugiere para una próxima planeación de indicadores, identificar todas las variables y componentes que pueden afectar su cumplimiento, con el propósito de definir metas alcanzables que procedan con las actividades y la gestión que se lleva a cabo en el Ministerio.</t>
  </si>
  <si>
    <r>
      <rPr>
        <b/>
        <sz val="11"/>
        <rFont val="Arial Narrow"/>
        <family val="2"/>
      </rPr>
      <t xml:space="preserve">1.4 Contenidos audiovisuales multiformato - 4to trimestre: </t>
    </r>
    <r>
      <rPr>
        <sz val="11"/>
        <rFont val="Arial Narrow"/>
        <family val="2"/>
      </rPr>
      <t xml:space="preserve">Durante el cuarto trimestre del año 2022, se lograron 10 microcontenidos audiovisuales y 3 contenidos reempaquetados. Por lo tanto, se logra y supera la meta de la planificación para el año correspondiente, resultado que permite alcanzar un 100% de cumplimiento, por lo cual no es necesario realizar ninguna acción de mejora.
Dentro de la iniciativa se encontraban la producción microcontenidos y contenidos reempaquetados, siendo así´, se desarrollaron las series: Origen Colombia y La Ciencia de Amelia.
Finalmente se reportaron durante el año:
Trimestre 1 – 2 microcontenidos
Trimestre 2 – 10 microcontenidos
Trimestre 3 – 14 microcontenidos
Trimestre 4 – 10 microcontenidos
Alcanzando una meta total de 46 contenidos multiformato para la divulgación de la CTeI en la iniciativa de contenidos audiovisuales multiformato.
</t>
    </r>
    <r>
      <rPr>
        <b/>
        <sz val="11"/>
        <rFont val="Arial Narrow"/>
        <family val="2"/>
      </rPr>
      <t>2.4 Estrategias digitales - 4to Trimestre:</t>
    </r>
    <r>
      <rPr>
        <sz val="11"/>
        <rFont val="Arial Narrow"/>
        <family val="2"/>
      </rPr>
      <t xml:space="preserve"> Durante el cuarto trimestre del año 2022, se lograron 10 contenidos sonoros, 2 publicaciones digitales temáticas y 1 informe de medición de redes sociales. Por lo tanto, se logra la meta de la planificación para el periodo correspondiente, resultado que permite alcanzar un 100% de cumplimiento, por lo cual no es necesario realizar ninguna acción de mejora. Dentro de la iniciativa de estrategias digitales se encuentran los 10 diálogos sonoros producidos y las publicaciones digitales temáticas, siendo así, se desarrollaron el podcast R4.0 un viaje por la ciencia y la revista digital QuarksCo. Como otro resultado esperado esta´ contemplado el informe de medición de redes que da cuenta del periodo de septiembre a diciembre.
1. ENLACES WEB DE 10 CONTENIDOS SONOROS PRODUCIDOS
Para el cuarto trimestre y dentro de la iniciativa de estrategias digitales multiformato en la ficha técnica, se encuentra el reporte de: enlaces web de los 10 contenidos sonoros producidos.
Se relacionan documentos del podcast R4.0 Un viaje por la ciencia como; cronograma de trabajo de octubre a diciembre, guiones, sinopsis y enlaces.
2. ENLACES WEB DE 2 PUBLICACIONES TEMÁTICAS DIGITALES
Para el cuarto trimestre y dentro de la iniciativa de estrategias digitales multiformato en la ficha técnica, se encuentra el reporte de: enlaces web de 2 publicaciones temáticas.  Se relacionan documentos de la revista digital Quarks como; cronograma de trabajo de octubre a diciembre, enfoques y enlaces.
3. 1 INFORME DE MEDICION DE REDES Para el cuarto trimestre dentro de la iniciativa de estrategias digitales multiformato en la ficha técnica y como otro resultado esperado, se encuentra: 1 informe de medición de redes sociales. Por lo tanto, se adjunta el documento correspondiente y el enlace en el repositorio de la estrategia. Finalmente se reportaron durante el año: 
Trimestre 1 2 contenidos sonoros producidos / 1 diagnóstico de redes
Trimestre 2 10 contenidos sonoros producidos / 2 publicaciones digitales temáticas / 1 informe de medición de redes
 Trimestre 3 12 contenidos sonoros producidos / 2 publicaciones digitales temáticas / 1 informe de medición de redes
 Trimestre 4 10 contenidos sonoros producidos / 2 publicaciones digitales temáticas 1 informe de medición de redes
 Alcanzando una meta total de 40 contenidos multiformato para la divulgación de la CTeI en la iniciativa de estrategias digitales.
</t>
    </r>
    <r>
      <rPr>
        <b/>
        <sz val="11"/>
        <rFont val="Arial Narrow"/>
        <family val="2"/>
      </rPr>
      <t>3.4 Activaciones regionales - 4to Trimestre:</t>
    </r>
    <r>
      <rPr>
        <sz val="11"/>
        <rFont val="Arial Narrow"/>
        <family val="2"/>
      </rPr>
      <t xml:space="preserve"> Teniendo en cuenta que anteriores reportes se superó la meta esperada, para este trimestre del año 2022 se reporta 5 historias regionales, resultado que permite alcanzar un 100% de cumplimiento anual, por lo cual no es necesario realizar ninguna acción de mejora. Dentro de la iniciativa se encontraban la producción historias regionales, por lo cual se desarrolló la serie Origen Colombia que está distribuida para 2 iniciativas de la ficha.
 1. ENLACES WEB DE LOS 5 HISTORIAS REGIONALES
 Para el cuarto trimestre y dentro de la iniciativa de activaciones regionales en la ficha técnica de la estrategia, se encuentra el reporte de: enlaces web de las 11 historias regionales, sin embrago, teniendo en cuenta que en anteriores reportes se realizaron más historias de las esperadas, para este periodo final se reportan 5 historias regionales. Se relacionan documentos de la serie Origen Colombia como; cronograma de trabajo de octubre a diciembre, fichas de investigación de los microcontenidos audiovisuales, sinopsis y enlaces.
Finalmente se reportaron durante el año:
Trimestre 1 8 historias regionales / 1 espacio de valor
Trimestre 2 12 historias regionales / memorias del espacio de valor
Trimestre 3 15 historias regionales
Trimestre 4 5 historias regionales
Es importante tener en cuenta que se realizaron 5 espacios de valor con otras áreas del ministerio en donde el equipo de divulgación tuvo la responsabilidad del diseño, ejecución y cierre de cada uno de ellos. Esos espacios se reportaron como otros resultados esperados en los trimestres 2 y 3 del presente año. Alcanzando una meta total de 40 contenidos multiformato para la divulgación de la CTeI en la iniciativa de activaciones regionales.
</t>
    </r>
  </si>
  <si>
    <t>Durante la vigencia 2022, el equipo de trabajo cumplió con lo planeado en sus actividades trimestrales, las cuales permitieron alcanzar la meta planificada. Debido a lo anterior, no es necesario realizar ningún tipo de recomendación.</t>
  </si>
  <si>
    <r>
      <rPr>
        <b/>
        <sz val="11"/>
        <rFont val="Arial Narrow"/>
        <family val="2"/>
      </rPr>
      <t xml:space="preserve">1.4 Política y Lineamientos de Ciencia Abierta - 4to. Trimestre: </t>
    </r>
    <r>
      <rPr>
        <sz val="11"/>
        <rFont val="Arial Narrow"/>
        <family val="2"/>
      </rPr>
      <t xml:space="preserve">Se realiza el reporte de avance de la estrategia de socialización y pedagogía de la Política y lineamientos de Ciencia Abierta. Por otro lado, a partir de la adopción de la Política Nacional de Ciencia Abierta 2022-2031 el 3 de agosto de 2022, se dio inicio con acciones de socialización entre los actores del SNCTI para lograr fomentar una cultura de apertura al conocimiento científico que permita su uso y apropiación en beneficio de la sociedad y la ciencia.
</t>
    </r>
    <r>
      <rPr>
        <b/>
        <sz val="11"/>
        <rFont val="Arial Narrow"/>
        <family val="2"/>
      </rPr>
      <t xml:space="preserve">2.4 Acceso de Publicaciones científicas del componente Conocimiento Científico Abierto - 4to. Trimestre: </t>
    </r>
    <r>
      <rPr>
        <sz val="11"/>
        <rFont val="Arial Narrow"/>
        <family val="2"/>
      </rPr>
      <t xml:space="preserve">Se realiza reporte del avance al acompañamiento institucional del cuarto semestre del 2022 referente a las acciones de socialización de la estrategia, vinculación, fortalecimiento del repositorio institucional e implementación del piloto de estadísticas de uso, evidenciándose la importancia de contar con los espacios de acompañamiento a las instituciones para articular las acciones previstas en el acceso al conocimiento científico del país. Igualmente, a partir de lo definido en la estrategia para este segundo lineamiento se avanzó en el ajuste del curso "Curso Buenas prácticas en Acceso Abierto, Repositorios, Metadatos y Descripción en productos de investigación", actualizando de acuerdo con nuevos documentos nacionales e internacionales como la Política Nacional de Ciencia Abierta, Lineamientos de Acceso a Publicaciones Científica y Lineamientos de Datos de Investigación
</t>
    </r>
    <r>
      <rPr>
        <b/>
        <sz val="11"/>
        <rFont val="Arial Narrow"/>
        <family val="2"/>
      </rPr>
      <t>3.4 Acceso a Datos de Investigación del componente Conocimiento Científico Abierto - 4to. Trimestre:</t>
    </r>
    <r>
      <rPr>
        <sz val="11"/>
        <rFont val="Arial Narrow"/>
        <family val="2"/>
      </rPr>
      <t xml:space="preserve"> Reporte de avance en el desarrollo del plan de trabajo de Datos de Investigación del componente Conocimiento Científico Abierto en lo relacionado en la sensibilización de las Directrices Metadatos de Datos de Investigación del Ministerio de Ciencia, Tecnología e Innovación, así como el avance en buenas prácticas de Datos de investigación en el marco del 2do Encuentro de la Red Colombiana de Información Científica “Con Ciencia Abierta para la Equidad” realizado los días los días 17 y 18 de noviembre de manera virtual por parte del Minciencias. En él se contó con la participación de ponentes nacional e internacionales y más de cerca de mil quinientas personas inscritas a los espacios de conferencias y talleres del evento. A partir de lo anterior, se llevaron a cabo los talleres de “Directrices de Metadatos para Repositorios de Datos de Investigación” y de “Lineamientos para la Preservación del Patrimonio del Conocimiento Científico” que se describen en el documento de avance.
</t>
    </r>
    <r>
      <rPr>
        <b/>
        <sz val="11"/>
        <rFont val="Arial Narrow"/>
        <family val="2"/>
      </rPr>
      <t>4.4 Preservación del patrimonio científico nacional - 4to. Trimestre:</t>
    </r>
    <r>
      <rPr>
        <sz val="11"/>
        <rFont val="Arial Narrow"/>
        <family val="2"/>
      </rPr>
      <t xml:space="preserve"> Se realiza el reporte de avance en la socialización de los Lineamientos de Preservación del Patrimonio del Conocimiento Científico Colombiano en el marco del 2do Encuentro de la Red Colombiana de Información Científica y de acuerdo con el plan definido en la estrategia.
</t>
    </r>
    <r>
      <rPr>
        <b/>
        <sz val="11"/>
        <rFont val="Arial Narrow"/>
        <family val="2"/>
      </rPr>
      <t>5.4 Gestión del patrimonio científico de Minciencias - CENDOC - 4to. Trimestre:</t>
    </r>
    <r>
      <rPr>
        <sz val="11"/>
        <rFont val="Arial Narrow"/>
        <family val="2"/>
      </rPr>
      <t xml:space="preserve"> Se logró un avance del 69% del Plan de Trabajo el cual se refleja en el cargue masivo de 1.633 autorizaciones al aplicativo y creación de 301 instituciones nuevas; ajuste de metadatos en 3.222 registros de información; inventario en 4.155 recursos de información alojados en la biblioteca del CENDOC, de los cuales 2.500 fueron cargados al repositorio institucional. La digitalización de los productos del CENDOC cargados en el repositorio tIenen pendiente la digitalización de los documentos para incluirlos y ponerlos en Acceso Abierto para su consulta.
</t>
    </r>
  </si>
  <si>
    <t>Para el cuarto trimestre del año 2022, el área técnica junto al equipo calidad levantaron la acción de mejora con código AD-0088 para manejo del incumplimiento del indicador "Nuevas instituciones vinculadas a la Red Colombiana de Información Científica", el cual alcanzó, solo un 43% de avance frente a la meta. En cuanto al reporte de la gestión, se visualiza de forma clara las actividades realizadas entorno a lo establecido en el programa estratégico, permitiendo el cumplimiento del indicador "Nuevos productos de investigación del CENDOC disponibles en Acceso Abierto".
No se sugiere ningún tipo de recomendación, pues ya se está ejecutando una acción de mejora para el indicador que no alcanzó cumplimiento.</t>
  </si>
  <si>
    <t>Internacionalización del Conocimiento</t>
  </si>
  <si>
    <r>
      <rPr>
        <b/>
        <sz val="11"/>
        <rFont val="Arial Narrow"/>
        <family val="2"/>
      </rPr>
      <t>Apoyo a la gestión Institucional - 4to Trimestre:</t>
    </r>
    <r>
      <rPr>
        <sz val="11"/>
        <rFont val="Arial Narrow"/>
        <family val="2"/>
      </rPr>
      <t xml:space="preserve"> la Dirección de Ciencia socializó el 9 de diciembre de 2022 en la V Reunión del Comité Técnico Nacional de Ciencia, Tecnología e Innovación, los resultados obtenidos con la encuesta realizada por regiones en cuanto a Investigación en Ciencias Oceánicas y recursos Hidrobiológicos, como culminación del proyecto que se venía generado de la iniciativa. 
Estrategia para fomentar la investigación + creación - 4to Trimestre: El diseño de estas estrategias está comprometidas desde el Conpes 4069 en la acción 2.4.  Para ello se generó una propuesta que contempló un objeto contractual, entregables y metodología y equipo sugerido para una contratación externa para adelantar diseñar estas estrategias. Durante el cuarto trimestre desde la Dirección de Ciencia, se replanteó el proceso por lo que se solicitó finalización unilateral del contrato debido a que el ejecutor no cumplía con las condiciones para la ejecución del contrato. Actualmente se está a la espera de nuevas directrices para adelantar o replantear la tarea en el transcurso del año 2023.
</t>
    </r>
    <r>
      <rPr>
        <b/>
        <sz val="11"/>
        <rFont val="Arial Narrow"/>
        <family val="2"/>
      </rPr>
      <t>1.4 Coordinación institucional - 4to trimestre:</t>
    </r>
    <r>
      <rPr>
        <sz val="11"/>
        <rFont val="Arial Narrow"/>
        <family val="2"/>
      </rPr>
      <t xml:space="preserve"> Para informe correspondiente al 4to Periodo, Se adjunta documento con el Informe de Gestión de Avances en el desarrollo de la estrategia.
</t>
    </r>
    <r>
      <rPr>
        <b/>
        <sz val="11"/>
        <rFont val="Arial Narrow"/>
        <family val="2"/>
      </rPr>
      <t xml:space="preserve">2.4 Diseño e implementación de políticas de CTI 4to trimestre: </t>
    </r>
    <r>
      <rPr>
        <sz val="11"/>
        <rFont val="Arial Narrow"/>
        <family val="2"/>
      </rPr>
      <t xml:space="preserve">Se adjunta documento como Informe de Gestión de Avances en el desarrollo de la estrategia, adicionalmente se adjuntan los anexos relacionados complementos del cumplimiento de la estrategia. El 11 de noviembre de 2022 se abrió la invitación a presentar propuesta para el diseño de una propuesta de financiamiento basal, la cual tiene por objeto que el proponente "Diseñe una propuesta de financiamiento basal para el fortalecimiento y sostenibilidad de los Centros/Institutos de investigación autónomos o independientes, Centros/Institutos de investigación dependientes, Centros de desarrollo tecnológico autónomos o independientes, Centros desarrollo tecnológico dependientes en Colombia". La asignación presupuestal para desarrollo de esta actividad es de $500.000.000.
</t>
    </r>
    <r>
      <rPr>
        <b/>
        <sz val="11"/>
        <rFont val="Arial Narrow"/>
        <family val="2"/>
      </rPr>
      <t>3.4 Ética e Integridad Científica 4to trimestre:</t>
    </r>
    <r>
      <rPr>
        <sz val="11"/>
        <rFont val="Arial Narrow"/>
        <family val="2"/>
      </rPr>
      <t xml:space="preserve"> Documento listo para revisión de estilo y publicación. Incluye avances en la implementación de la política. Se publicó este documento resultado del trabajo de las Mesas de trabajo referenciadas. 
</t>
    </r>
    <r>
      <rPr>
        <b/>
        <sz val="11"/>
        <rFont val="Arial Narrow"/>
        <family val="2"/>
      </rPr>
      <t xml:space="preserve">4.4 Plataforma Transatlántica T-AP - 4to trimestre: </t>
    </r>
    <r>
      <rPr>
        <sz val="11"/>
        <rFont val="Arial Narrow"/>
        <family val="2"/>
      </rPr>
      <t xml:space="preserve">Se finalizó el proceso de aprobación y contratación de tres (3) contratos nuevos como resultado de la convocatoria. Durante el cuarto trimestre se realizaron las siguientes actividades En el marco de la convocatoria: Trans-Atlantic Platform Recovery, Renewal and Resilience in a Post-Pandemic World (RRR), se finalizó el proceso de aprobación y contratación de tres (3) contratos nuevos como resultado de la convocatoria. Durante el cuarto trimestre se realizaron las siguientes actividades:
Se finalizó trámite de elaboración de contratos según solicitudes radicados: 20221870373223, 20221870375203, 20221870375413.
Se legalizaron tres (3) contratos tipo recuperación contingente, así: CT 094_2022 con la Universidad de Caldas, CT 112-2022 con la Universidad Nacional de Colombia, CT 093-2022 con la Universidad de los Andes Se realizaron tres (3) pagos, correspondientes al primer desembolso de cada uno de los contratos legalizados. Los contratos se encuentran en ejecución. 
</t>
    </r>
    <r>
      <rPr>
        <b/>
        <sz val="11"/>
        <rFont val="Arial Narrow"/>
        <family val="2"/>
      </rPr>
      <t xml:space="preserve">
5.4 Convocatoria Conjunta India - Aeroespacial - 4to trimestre:</t>
    </r>
    <r>
      <rPr>
        <sz val="11"/>
        <rFont val="Arial Narrow"/>
        <family val="2"/>
      </rPr>
      <t xml:space="preserve"> Si bien la Convocatoria Conjunta con la República de la India para temas Aeroespaciales estaba prevista para el 3er trimestre de este año, a pesar de los esfuerzos realizados por el Ministerio para la consecución de esta meta, con corte al 28 de diciembre de 2022, no se ha recibido respuesta por parte del Indian Space Research Organisation – ISRO de India.  A continuación, se describen las acciones realizadas por el Ministerio para abrir la convocatoria en el cuarto (4to) trimestre:
El 10 de octubre de 2022 se envió un correo electrónico de seguimiento a Angélica María Patiño Repizo, Segundo Secretario E.F.C. de la Embajada de Colombia ante la India, solicitando apoyo para insistirle a Indian Space Research Organisation – ISRO con una respuesta (Soporte 1).
El 11 de octubre Angélica Patiño, de la Embajada de Colombia ante la India, le envió un correo electrónico al Babu Govindha Raj K., de la Oficina de Cooperación Internacional e Interinstitucional de ISRO, recordándole que MinCiencias seguía muy pendiente de su respuesta (Soporte 2).
El 23 de noviembre se envió un correo electrónico al Sr. Babu Govindha Raj K., con copia al Sr. Joshi, representante de ISRO para las Américas, entre otros; manifestando que MinCiencias sigue atento y a la espera de los comentarios y/u observaciones al respecto. Asimismo, se le preguntó al Sr.  Govindha si las comunicaciones futuras debían dirigirse a él, o si él podría indicar quién está a cargo de la cooperación con Colombia en ISRO. Junto con el correo electrónico se envió un oficio adjunto firmado por el Viceministro de Conocimiento, Innovación y Productividad, Sergio Cristancho, para dar seguimiento a la implementación del MoU para el Uso y la Exploración Pacífica del Espacio Ultraterrestre (Soporte 3). En el primer trimestre del 2023 se coordinará una reunión con el Embajador de India en Colombia para que con su apoyo podamos tener una respuesta oficial por parte de ISRO. 
</t>
    </r>
    <r>
      <rPr>
        <b/>
        <sz val="11"/>
        <rFont val="Arial Narrow"/>
        <family val="2"/>
      </rPr>
      <t>6.4 Apoyo a Foco Misión de Sabios - 4to trimestre:</t>
    </r>
    <r>
      <rPr>
        <sz val="11"/>
        <rFont val="Arial Narrow"/>
        <family val="2"/>
      </rPr>
      <t xml:space="preserve"> Luego de las revisiones en los cumplimientos contractuales de los contratos del personal mencionado anteriormente, los contratistas y desde la supervisión se solicitó en ciertos casos terminaciones anticipadas de estos, y otros casos culminaron con normalidad hasta el 21 de diciembre de 2022, Se remite informe de gestión de avance de ejecución de la estrategia y cierre de la misma.
</t>
    </r>
    <r>
      <rPr>
        <b/>
        <sz val="11"/>
        <rFont val="Arial Narrow"/>
        <family val="2"/>
      </rPr>
      <t>7.4 Foco de Océanos y Recursos Hidrobiológicos - 4to trimestre:</t>
    </r>
    <r>
      <rPr>
        <sz val="11"/>
        <rFont val="Arial Narrow"/>
        <family val="2"/>
      </rPr>
      <t xml:space="preserve"> La Universidad Simón Bolívar inició el proceso de cumplimiento de requisitos para emisión de resolución y el desarrollo del proyecto. Es de anotar que en este punto la supervisión y actividades de inicio del proyecto son lideradas por la Secretaría Técnica del Sistema General de Regalías de Minciencias. Para el 4to trimestre, La Universidad Simón Bolívar en alianza con la Universidad del Magdalena, Universidad Popular del Cesar, SERVIALIMENTOS DEL NOROCCIDENTE S.A., ESTABLECIMIENTO PUBLICO AMBIENTAL BARRANQUILLA VERDE, BANANERA EL RUBI S.A.S, COOPERATIVA DE PRODUCTORA Y COMERCIALIZADORA DE PRODUCTOS AGRICOLAS DEL SUR DEL ATLANTICO, ejecutora del proyecto Código 91018. "Aprovechamiento de los ecosistemas marinos costeros como una alternativa para aumentar tolerancia a la sequía y a la salinidad del suelo en las plantas de interés agrícola y de los bosques de manglar en la región Caribe", inició el proceso de cumplimiento de requisitos para emisión de resolución y el desarrollo del proyecto. Es de anotar que en este punto la supervisión y actividades de inicio del proyecto son lideradas por la Secretaría Técnica del Sistema General de Regalías de Minciencias.
</t>
    </r>
    <r>
      <rPr>
        <b/>
        <sz val="11"/>
        <rFont val="Arial Narrow"/>
        <family val="2"/>
      </rPr>
      <t>8.4 Foco de Industrias Creativas - 4to trimestre:</t>
    </r>
    <r>
      <rPr>
        <sz val="11"/>
        <rFont val="Arial Narrow"/>
        <family val="2"/>
      </rPr>
      <t xml:space="preserve"> La convocatoria PARA LA CONFORMACIÓN DE UN LISTADO DE PROPUESTAS DE PROYECTO ELEGIBLES ENFOCADOS EN LA IMPLEMENTACIÓN DE LAS RECOMENDACIONES DE LA MISIÓN DE SABIOS PARA EL FOCO: INDUSTRIAS CREATIVAS Y CULTURALES dio apertura el pasado 22 de febrero de 2022 y su cierre se llevó a cabo el pasado 25 de marzo de 2022. A la fecha de cierre, se presentaron un total de once (11) propuestas de proyecto solicitando a la Asignación para la Ciencia, Tecnología e Innovación del SGR recursos por valor de $12.166.666.660, para los dos mecanismos de participación habilitados para la presente convocatoria. De las propuestas recibidas ocho (8) propuestas de proyecto cumplieron con los requisitos de participación y surtieron el proceso de evaluación que se llevó a cabo entre el 11 de abril y el 24 de mayo de 2022.
Para la presente convocatoria un total de seis (6) propuestas de proyecto conformaron el listado definitivo de elegibles y quedaron habilitados para el cargue y transferencia de proyectos en la plataforma SUIFP_SGR que cerró el pasado 23 de junio se dio cierre a la plataforma SUIFP_SGR para el cargue de las propuestas, proceso en el cual solo se presentaron 2, y tras ampliar el plazo hasta el 29 de julio, se presentaron 4 propuestas (1 para mecanismo 1 y 3 para mecanismo 2). 
Durante el tercer trimestre se realizó la última verificación de requisitos de SGR, se estableció la lista definitiva de propuestas a presentar al OCAD para su aprobación final en la cual se cuenta con 1 propuesta para el mecanismo 1 y 2 para el mecanismo 2. Es importante señalar que debido a la modificación del cronograma que contempló la ampliación del cargue de las propuestas en la plataforma, ha traído como consecuencias que la aprobación y viabilización de las propuestas por parte del OCAD se realice durante el cuarto trimestre de 2022 y por lo tanto, no se haya realizado la financiación durante el tercer trimestre. Durante el cuarto trimestre, el OCAD aprobó dos proyectos una para el mecanismo 1 y otro en mecanismo 2: MECANISMO 1 Por valor $500.000.000 Nombre del Proyecto Tipo de Proyecto Nombre Entidad Ejecutora Desarrollo y socialización de una agenda regional de Investigación + Creación para las Industrias Creativas y Culturales en la Región Caribe Atlántico Investigación Aplicada FUNDACIÓN CENTRO DE EXCELENCIA EN SISTEMAS DE INNOVACION. MECANISMO 2 por valor de $1.166.666.666 Implementación del Vivero Creativo: Cuerpos emergentes para la cualificación fortalecimiento y aceleración de emprendimientos culturales de las artes escénicas en la región del pacífico en los departamentos de Chocó Cauca Valle del Cauca Nariño Innovación UNIVERSIDAD JORGE TADEO LOZANO. Para proceder con la contratación el OCAD debe realizar el proceso de cumplimiento de requisitos previo al inicio de ejecución de la propuesta y surtido este paso, para el proceso de contratación se tienen hasta seis meses más para concretar el proceso con el ejecutor. En ese sentido, la contratación de la propuesta se daría si se cumplen con todos los procesos previos, durante el segundo semestre del 2023. Vale la pena resaltar que los tiempos señalados son propios de las dinámicas de las convocatorias del Sistema General de Regalías.
</t>
    </r>
    <r>
      <rPr>
        <b/>
        <sz val="11"/>
        <rFont val="Arial Narrow"/>
        <family val="2"/>
      </rPr>
      <t xml:space="preserve">
9.4 Foco Ciencias Sociales, Desarrollo Humano y Equidad- 4to trimestre: </t>
    </r>
    <r>
      <rPr>
        <sz val="11"/>
        <rFont val="Arial Narrow"/>
        <family val="2"/>
      </rPr>
      <t xml:space="preserve">Durante el cuarto trimestre de 2022, esta entidad no ha logrado finalizar los procesos de contratación debido a:
El ICETEX ha sufrido constantes cambios en sus directivas factor que ha dificultado la elaboración y aprobación de las minutas para contratación.
Durante la revisión de minutas se ha identificado que se deben realizar ajustes para cumplir con la tipología de recuperación contingente.
Las minutas se han tenido que reelaborar al menos en cuatro oportunidades.
Por lo anterior, si bien las cinco propuestas identificadas y seleccionadas para financiación se encuentran surtiendo el proceso de contratación, a la fecha las minutas no se encuentran legalizadas y atendiendo a las dinámicas propias del Icetex para adelantar los procesos, se estima que para el primer trimestre del año 2023 se cuente con los contratos legalizados para que las propuestas puedan iniciar ejecución.
</t>
    </r>
    <r>
      <rPr>
        <b/>
        <sz val="11"/>
        <rFont val="Arial Narrow"/>
        <family val="2"/>
      </rPr>
      <t xml:space="preserve">10.4 Foco Industrias 4.0 - 4to trimestre: </t>
    </r>
    <r>
      <rPr>
        <sz val="11"/>
        <rFont val="Arial Narrow"/>
        <family val="2"/>
      </rPr>
      <t xml:space="preserve">Se reporta nuevamente el avance, haciendo la precisión solicitada por la OAPII, para ajustar los recursos consumidos, en tal sentido se señala:
En términos generales se mantiene para el cuarto trimestre el estado reportado en el  tercer trimestre, es decir la decisión adoptada por el ÓRGANO COLEGIADO DE ADMINISTRACIÓN Y DECISIÓN DE CIENCIA, TECNOLOGÍA E INNOVACIÓN DEL SISTEMA GENERAL DE REGALÍAS, en su Acuerdo No. 25 del 9 de agosto, en el sentido de  viabilizar, priorizar y aprobar  los siguientes proyectos de inversión resultantes de la convocatoria 25 “convocatoria para la innovación y transferencia de tecnología enfocadas en la implementación de las recomendaciones de la misión internacional de sabios 2019 en el foco temático de tecnologías convergentes e industrias 4.0”:
“Implementación de plataforma web y móvil para fortalecer la comercialización de la producción artística mediante el uso de NFT y contratos inteligentes bajo tecnología blockchain en el departamento del Atlántico”. “Desarrollo y apropiación de tecnologías convergentes para la generación del conocimiento y la infraestructura necesarios para almacenar energía solar en forma de hidrógeno verde, así como para el uso de este vector energético a nivel nacional”. 
Novedades En el reporte de Gesproy con corte a 15 de noviembre de 2022, el cual se anexa, se evidencia que los 2 proyectos figuran sin contratar y no tienen registrado fecha de cumplimiento de requisitos previos al inicio de la ejecución.  A este corte no han iniciado la ejecución.
</t>
    </r>
    <r>
      <rPr>
        <b/>
        <sz val="11"/>
        <rFont val="Arial Narrow"/>
        <family val="2"/>
      </rPr>
      <t>11.4 Ciencias Básicas y del Espacio - 4to trimestre:</t>
    </r>
    <r>
      <rPr>
        <sz val="11"/>
        <rFont val="Arial Narrow"/>
        <family val="2"/>
      </rPr>
      <t xml:space="preserve"> Durante el cuarto trimestre se tenía proyectado que se realizará la aprobación y viabilización de las propuestas por parte del OCAD, sin embargo, se realizaron dos adendas para realizar este proceso, en la cuales, primero se extendió el plazo para el Tiempo de verificación y cumplimiento de requisitos hasta el 23 de diciembre de 2022 en la Adenda No. 1 y luego hasta el 27 de marzo de 2023 en la Adenda No. 2. Por lo tanto, eso explica que no se haya realizado la financiación de los proyectos durante el cuarto trimestre de 2022. 
Durante este cuarto semestre se realizó el seguimiento del MoU entre Minciencias y la Dirección General de Industria de Defensa y Espacio de la Comisión Europea para la planeación en 2023 de las actividades conjuntas en la cooperación en el campo de los Sistemas Globales de Navegación por Satélite SGNS y aplicaciones industriales relacionadas. El 16 de diciembre de 2022 se realizó una reunión con Luis Cuervo, responsable para América Latina y el Caribe de la Dirección General de Industria de la Defensa y del Espacio, DG-DEFIS y quedamos de construir conjuntamente una Hoja de Ruta con los temas, la temporalidad, las actividades y los interlocutores para la implementación de los instrumentos suscritos entre Colombia y la UE en materia satelital. Como parte de las precitadas actividades, se explorará la organización de un evento enmarcado en el año mundial de las ciencias básicas y del espacio para el desarrollo sostenible. En cuenta a los acuerdos de cooperación, durante el cuarto trimestre se realizó el insumo técnico para la resolución No. 1498 para el pago de las facturas No. 211629 y No. 212690 de la Organización Europea para la Investigación Nuclear - CERN. Además, se colaboró con la planeación y desarrollo de la reunión para mostrar las acciones desarrolladas entre el CERN y Minciencias en marco del acuerdo de cooperación existente (CERN/P143). Está se realizó el día 28 de noviembre de 2022. Este acuerdo de cooperación se enmarca dentro de las actividades del fortalecimiento de las ciencias básicas y del espacio en el país debido a la gran relevancia que tienen los resultados obtenidos en este acelerador de partículas, además de la transferencia de conocimiento que nos aporta en la acción 2.5 del PAS asociado al CONPES 4069 que busca diseñar e implementar herramientas de política orientadas hacia el fortalecimiento de las ciencias básicas y del espacio, y la generación de nuevo conocimiento en las diferentes áreas. Además, dentro de las recomendaciones de la Misión de Sabios 2019 se propone para las ciencias básicas y del espacio fomentar programas de apoyo a los doctorados en ciencias básicas, y pertenecer a colaboraciones internacionales como la que se cuenta con el CERN le permite a las universidades colombianas fortalecer su investigación en áreas de ciencias básicas debido a la instrumentación única en el mundo con la que cuenta el CERN en su Gran Colisionador de Hadrones - LHC. Además, según las recomendaciones de la Misión de Sabios 2019 el país necesita reaccionar a la segunda revolución cuántica en donde la gran apuesta es tener una computadora cuántica y se sabe que el entendimiento de la física de partículas es fundamental para la construcción de una sociedad basada en la generación de conocimiento de las escalas más pequeñas de la naturaleza. Además de ello la misma Misión de Sabios 2019 recomendó consolidar un programa de diplomacia científica; el mantenimiento de un programa amplio y permanente de becas doctorales, así como uno de movilidad y este acuerdo que se tiene con el CERN permite que grupos de investigación colombianos participan en los experimentos del Gran Colisionador de Hadrones que busca responder las grandes preguntas de la física fundamental y de la humanidad.
</t>
    </r>
    <r>
      <rPr>
        <b/>
        <sz val="11"/>
        <rFont val="Arial Narrow"/>
        <family val="2"/>
      </rPr>
      <t xml:space="preserve">12.4 Fortalecimiento actores industria hidrocarburífera (Convenio 745-2021 y Recursos sin ejecutar de convenios vigentes con la ANH) - 4to. Trimestre: </t>
    </r>
    <r>
      <rPr>
        <sz val="11"/>
        <rFont val="Arial Narrow"/>
        <family val="2"/>
      </rPr>
      <t xml:space="preserve">Se realizan las siguientes actividades:
1. Envío de correo de notificación a las entidades ejecutoras de los proyectos elegibles
2. Elaboración de documentos de contrapartida para los mecanismos 1, 2 y 3 de la Modalidad 3
3. Elaboración de memorandos de solicitud de contrato para las Modalidades 1, 2 y 3
4. Revisión conjunta con la ANH del memorando de solicitud de contrato para la Modalidad 1
5. Solicitud de expedición de CDRs para cada uno de los contratos derivados
6. Seguimiento en MGI de la solicitud de expedición de CDRs derivados
</t>
    </r>
    <r>
      <rPr>
        <b/>
        <sz val="11"/>
        <rFont val="Arial Narrow"/>
        <family val="2"/>
      </rPr>
      <t>13.4 Transición Energética - Convenio 753-2021 - 4to. Trimestre:</t>
    </r>
    <r>
      <rPr>
        <sz val="11"/>
        <rFont val="Arial Narrow"/>
        <family val="2"/>
      </rPr>
      <t xml:space="preserve"> Durante el cuarto trimestre del 2022 se llevó a cabo el proceso de contratación de los DOS proyectos financiables de la convocatoria 929-2022
Para el caso de la línea 1 - Captura y secuestro de carbono en ecosistemas naturales estratégicos, se llevó a cabo la contratación del proyecto código 93409, titulado: “Enfoque de Paisaje sostenible en la producción de cacao premium de origen "Sierra Nevada” en municipios PDET del departamento del Magdalena y La Guajira” por un valor de financiamiento de $1.720.044.000, No de contrato 180-2022.  El contrato ya fue firmado y actualmente se encuentra en proceso de legalización y toma de pólizas por parte de la entidad ejecutora.Para el caso de la línea 2 - hidrogeno de bajas emisiones, se llevó a cabo el proceso de contratación del proyecto código: 93266* titulado: “Proceso integral para la obtención de hidrógeno de bajas emisiones a partir de biogás producido en plantas de tratamiento de aguas residuales usando transportadores sólidos de oxígeno de bajo costo” por un valor de financiamiento de $1.738.750.000.  No de contrato 274-2022.  El contrato ya fue firmado y actualmente se encuentra en proceso de legalización y toma de pólizas por parte de la entidad ejecutora.
</t>
    </r>
    <r>
      <rPr>
        <b/>
        <sz val="11"/>
        <rFont val="Arial Narrow"/>
        <family val="2"/>
      </rPr>
      <t xml:space="preserve">14.4 Consolidación de iniciativas de I+D en Recobro Mejorado de Hidrocarburos - 4to. Trimestre: </t>
    </r>
    <r>
      <rPr>
        <sz val="11"/>
        <rFont val="Arial Narrow"/>
        <family val="2"/>
      </rPr>
      <t xml:space="preserve">Durante el último trimestre del año 2022 se adelanta la contratación 2 proyectos de los 2 planificados. A continuación, se asocian las actividades realizadas para este: 
1. Se envían memorandos para revisión al equipo jurídico y financiero (23 de agosto de 2022) 2. Se reciben comentarios de los equipos financiero y jurídico (31-0-8-2022)
3. Una vez se obtienen todos los documentos de las entidades correspondientes se solicita prórroga del convenio marco (884-2019) para continuar con la contratación (28/10/2022) 4. Se realiza solicitud de CDRs (15-11-2022) 5. Se legaliza la prórroga del convenio 884-2019 (25-11-2022)6. Se solicita mesa técnica y se envían correcciones de los memorandos para la contratación (06/12/2022) 7. Se reciben comentarios finales de los memorandos. (16-12-2022) 8. Se realiza mesa técnica y se envían las ultimas correcciones (20-12/2022)
</t>
    </r>
    <r>
      <rPr>
        <b/>
        <sz val="11"/>
        <rFont val="Arial Narrow"/>
        <family val="2"/>
      </rPr>
      <t>15.4 Invitación para generación de insumos técnicos a partir de información del sector agropecuario - 4to. Trimestre:</t>
    </r>
    <r>
      <rPr>
        <sz val="11"/>
        <rFont val="Arial Narrow"/>
        <family val="2"/>
      </rPr>
      <t xml:space="preserve"> Formato de Soporte al Indicador
</t>
    </r>
    <r>
      <rPr>
        <b/>
        <sz val="11"/>
        <rFont val="Arial Narrow"/>
        <family val="2"/>
      </rPr>
      <t xml:space="preserve">
16.4 Propuestas ARC 2022 - Invitación a presentar propuestas para la ejecución de proyectos de I+D+i orientados al fortalecimiento del portafolio I+D+i de la ARC... - 4to. Trimestre:</t>
    </r>
    <r>
      <rPr>
        <sz val="11"/>
        <rFont val="Arial Narrow"/>
        <family val="2"/>
      </rPr>
      <t xml:space="preserve"> La invitación abrió el 25 de noviembre de 2022 y cerrará el próximo 27 de enero de 2023. Debido a lo anterior, el número de proyectos a financiar se definirá en el 2023. A la fecha se tienen 6 registros de propuesta en la plataforma SIGP, por lo cual, se espera alcanzar la meta de 3 proyectos a financiar.
</t>
    </r>
    <r>
      <rPr>
        <b/>
        <sz val="11"/>
        <rFont val="Arial Narrow"/>
        <family val="2"/>
      </rPr>
      <t>17.4 Convocatoria Fortalecimiento Capacidades Regionales de Investigación en Salud Pública - 4to. Trimestre:</t>
    </r>
    <r>
      <rPr>
        <sz val="11"/>
        <rFont val="Arial Narrow"/>
        <family val="2"/>
      </rPr>
      <t xml:space="preserve"> - Se logró el proceso de contratación de los proyectos a financiar de la Convocatoria Fortalecimiento Capacidades Regionales de Investigación en Salud Pública 918-2022.
- Se financió 4 proyectos más para esta Convocatoria, dando un total de 24 proyectos, debido a que existía un saldo disponible para esta vigencia de $ 3.372.762.149 pesos.
</t>
    </r>
    <r>
      <rPr>
        <b/>
        <sz val="11"/>
        <rFont val="Arial Narrow"/>
        <family val="2"/>
      </rPr>
      <t>18.4 Condiciones Transmisibles e Infecciosas (Vacunas) bajo el Modelo: Misión - Colombia hacia un nuevo modelo productivo, sostenible y competitivo - 4to. Trimestre:</t>
    </r>
    <r>
      <rPr>
        <sz val="11"/>
        <rFont val="Arial Narrow"/>
        <family val="2"/>
      </rPr>
      <t xml:space="preserve"> - Se logró el proceso de contratación del proyecto a financiar de la Convocatoria para el apoyo a programas de I+D+i que contribuyan a resolver los desafíos establecidos en la misión “Colombia hacia un nuevo modelo productivo, sostenible y competitivo” – área estratégica Ciencias de la Vida y de la Salud 927-2022.
</t>
    </r>
    <r>
      <rPr>
        <b/>
        <sz val="11"/>
        <rFont val="Arial Narrow"/>
        <family val="2"/>
      </rPr>
      <t>19.4 Convocatoria para el Financiamiento de Ecosistemas Científicos en Alianza que Fortalezcan las Capacidades Nacionales para la Atención y Manejo de la Salud Mental ... - 4to. Trimestre:</t>
    </r>
    <r>
      <rPr>
        <sz val="11"/>
        <rFont val="Arial Narrow"/>
        <family val="2"/>
      </rPr>
      <t xml:space="preserve"> - Se logró el proceso de contratación de los 4 proyectos a financiar de la Convocatoria para el financiamiento de ecosistemas científicos orientados por misiones en alianza que fortalezcan las capacidades nacionales para la atención y manejo de la salud mental y convivencia social en Colombia 919-2022.
</t>
    </r>
    <r>
      <rPr>
        <b/>
        <sz val="11"/>
        <rFont val="Arial Narrow"/>
        <family val="2"/>
      </rPr>
      <t>20.4 Convocatoria para el Financiamiento de Ecosistemas Científicos en Alianzas que Fortalezcan las Capacidades Nacionales en Modelos de Atención Integral para la Prevención ... - 4to. Trimestre:</t>
    </r>
    <r>
      <rPr>
        <sz val="11"/>
        <rFont val="Arial Narrow"/>
        <family val="2"/>
      </rPr>
      <t xml:space="preserve"> - Se logró el proceso de contratación de los 4 proyectos a financiar de la Convocatoria para el financiamiento de ecosistemas científicos en alianzas que fortalezcan las capacidades nacionales en modelos de atención integral para la prevención, detección temprana, tratamiento y rehabilitación integral del control del cáncer 920-2022.
</t>
    </r>
    <r>
      <rPr>
        <b/>
        <sz val="11"/>
        <rFont val="Arial Narrow"/>
        <family val="2"/>
      </rPr>
      <t>21.4 Respuesta a Pandemias y Sindemias - 4to. Trimestre:</t>
    </r>
    <r>
      <rPr>
        <sz val="11"/>
        <rFont val="Arial Narrow"/>
        <family val="2"/>
      </rPr>
      <t xml:space="preserve"> - Se logró el proceso de contratación del proyecto a financiar de la Invitación a presentar propuestas que promuevan e integren las capacidades nacionales de CTel para la generación de evidencia sobre la respuesta frente a la pandemia por covid-19 y la identificación de lecciones aprendidas 1039.
</t>
    </r>
    <r>
      <rPr>
        <b/>
        <sz val="11"/>
        <rFont val="Arial Narrow"/>
        <family val="2"/>
      </rPr>
      <t>22.4 Insumos y Reactivos bajo el Modelo: Misión Colombia hacia un nuevo modelo productivo, sostenible y competitivo - 4to trimestre</t>
    </r>
    <r>
      <rPr>
        <sz val="11"/>
        <rFont val="Arial Narrow"/>
        <family val="2"/>
      </rPr>
      <t xml:space="preserve">: - Se logró el proceso de contratación de los proyectos a financiar de la Convocatoria para el fortalecimiento de capacidades para la producción en Colombia de reactivos, insumos y metodologías, para la prevención, diagnóstico y tratamiento de enfermedades de importancia en salud pública 930-2022.
- Se financió 4 proyectos más para esta Convocatoria, dando un total de 5 proyectos financiados, debido a que se pensaba financiar un programa, pero finalmente se decidió sacar un mecanismo de proyectos, dado que los grupos tienen que seguir madurando en este tipo de iniciativa.
</t>
    </r>
    <r>
      <rPr>
        <b/>
        <sz val="11"/>
        <rFont val="Arial Narrow"/>
        <family val="2"/>
      </rPr>
      <t>23.4 Viveros Creativos - 4to trimestre:</t>
    </r>
    <r>
      <rPr>
        <sz val="11"/>
        <rFont val="Arial Narrow"/>
        <family val="2"/>
      </rPr>
      <t xml:space="preserve"> Con el fin de implementar y atender la recomendación brindada por la misión de sabios 2019, específicamente para el foco de industrias creativas y culturales, durante el primer trimestre del año 2022, se han gestionado recursos por valor de SEISCIENTOS OCHENTA Y NUEVE MILLONES CUATROCIENTOS SEIS MIL OCHOCIENTOS ($689.406.800,00) PESOS M/CTE, respaldados por el CDR Derivado 17590 de 2022, los cuales fueron adicionados durante el segundo trimestre al contrato 879-2020, con el fin de que el operador pueda realizar la contratación por medio de la que se ponga en marcha la realización de proyectos piloto que permitan poner a prueba el funcionamiento del modelo de Viveros Creativos. 
Durante el tercer trimestre, se consolidó la documentación requerida por las partes para poder adelantar el proceso de contratación, en ese sentido, por parte del operador se envió a la Universidad Javeriana la minuta del contrato que actualmente se encuentra en revisión por parte del posible ejecutor.
Durante el cuarto trimestre desde la Dirección de Ciencia, se replanteó el proceso de contratación por lo tanto a la fecha no se cuenta con la consultoría contratada y se está a la espera de nuevas directrices para adelantar o replantear la tarea en el transcurso del año 2023.
</t>
    </r>
    <r>
      <rPr>
        <b/>
        <sz val="11"/>
        <rFont val="Arial Narrow"/>
        <family val="2"/>
      </rPr>
      <t>24.4 Mapeo de proyectos beneficios tributarios 2022- 4to trimestre:</t>
    </r>
    <r>
      <rPr>
        <sz val="11"/>
        <rFont val="Arial Narrow"/>
        <family val="2"/>
      </rPr>
      <t xml:space="preserve"> En el cuarto trimestre se efectuó ampliación del cupo de proyectos en el marco de la convocatoria de beneficios tributarios. En este sentido, fueron favorecidos 260 nuevos proyectos.
</t>
    </r>
    <r>
      <rPr>
        <b/>
        <sz val="11"/>
        <rFont val="Arial Narrow"/>
        <family val="2"/>
      </rPr>
      <t xml:space="preserve">25.4 Mapeo de proyectos I+D+i financiados por Minciencias y Aliados - Otras iniciativas- 4to trimestre: </t>
    </r>
    <r>
      <rPr>
        <sz val="11"/>
        <rFont val="Arial Narrow"/>
        <family val="2"/>
      </rPr>
      <t xml:space="preserve">Durante el Cuarto trimestre se cerró la invitación a presentar propuesta de estudio para el diagnóstico de las capacidades del país en materia de infraestructuras de investigación y la formulación de un modelo de gobernanza y financiación dirigido a incrementar el uso y mejorar la gestión y operación de infraestructuras compartidas de investigación en el país. En este periodo se realizó el proceso de evaluación por pares evaluadores y mediante Panel de las cinco propuestas recibidas.
Por otra parte, el 11 de noviembre se aperturó la Invitación a presentar propuesta para el diseño de un programa de financiamiento basal para los Centros/Institutos de investigación autónomos o independientes, Centros/Institutos de investigación dependientes, Centros de desarrollo tecnológico autónomos o independientes, Centros desarrollo tecnológico dependientes. Este mecanismo tiene fecha de cierre el 20 de enero de 2023.
</t>
    </r>
    <r>
      <rPr>
        <b/>
        <sz val="11"/>
        <rFont val="Arial Narrow"/>
        <family val="2"/>
      </rPr>
      <t xml:space="preserve">26.4 DFG - Alemania - 4to trimestre: </t>
    </r>
    <r>
      <rPr>
        <sz val="11"/>
        <rFont val="Arial Narrow"/>
        <family val="2"/>
      </rPr>
      <t xml:space="preserve">De acuerdo con el Memorando de Entendimiento para la Cooperación Académica Germano-Colombiana entre la DFG y MINCIENCIAS y con el fin de apoyar la cooperación científica en proyectos de investigación e iniciativas conjuntas de información, se continuaron con las gestiones pertinentes con la contraparte alemana para poder definir la realización de convocatoria conjunta en el mediano plazo con el fin de  potenciar la colaboración científico-tecnológica en aspectos financieros y administrativos. Se aclara que el nuevo planteamiento de la apuesta institucional del Ministerio debe ser tomado en cuenta, por lo que se está a la espera de replantear los términos de la discusión enfocada en los nuevos instrumentos que se están planteando para el desarrollo de las 5 misiones. 
</t>
    </r>
    <r>
      <rPr>
        <b/>
        <sz val="11"/>
        <rFont val="Arial Narrow"/>
        <family val="2"/>
      </rPr>
      <t xml:space="preserve">
27.4 Proyecto Nova - 4to Trimestre:</t>
    </r>
    <r>
      <rPr>
        <sz val="11"/>
        <rFont val="Arial Narrow"/>
        <family val="2"/>
      </rPr>
      <t xml:space="preserve"> Se realizaron evaluaciones para la reasignación de los recursos, dado que no se logró llegar a acuerdos con las entidades propuestas para la realización de este convenio en la vigencia 2022, para el desarrollo del proyecto relacionado con Neutrinos Colombia, NOvA &amp; DUNE, propuesta de las universidades del caribe para participar en proyecto internacional de física de neutrinos. Por lo anterior, los recursos asignados en el convenio 294-2022 con el FFJC, se encuentran en revisión y evaluación para ser destinados al apoyo, fortalecimiento y financiación de los proyectos enfocados en terapia genética, iniciativa liderada por la Dirección de Gestión de Recursos para la CTeI.
</t>
    </r>
    <r>
      <rPr>
        <b/>
        <sz val="11"/>
        <rFont val="Arial Narrow"/>
        <family val="2"/>
      </rPr>
      <t>28.4 FAPESP - 4to trimestre:</t>
    </r>
    <r>
      <rPr>
        <sz val="11"/>
        <rFont val="Arial Narrow"/>
        <family val="2"/>
      </rPr>
      <t xml:space="preserve"> Por restricciones presupuestales del segundo semestre de 2022 y en conversación sostenida con el Director de la Dirección de Ciencia (E), Dr. Argiro Ramírez, se propuso replantear esta convocatoria, lo que se socializó en una reunión virtual con la contraparte en Brasil el día 6 de octubre de 2022 (como consta en los archivos adjuntos) y se definió continuar con la gestión de esta convocatoria en el año 2023.
</t>
    </r>
    <r>
      <rPr>
        <b/>
        <sz val="11"/>
        <rFont val="Arial Narrow"/>
        <family val="2"/>
      </rPr>
      <t>29.4 Centro Internacional de Física (Decreto 267 de 1984) - 4to trimestre:</t>
    </r>
    <r>
      <rPr>
        <sz val="11"/>
        <rFont val="Arial Narrow"/>
        <family val="2"/>
      </rPr>
      <t xml:space="preserve"> Se finaliza la transferencia con la resolución 0697-2022 del 8 de julio de 2222.
</t>
    </r>
    <r>
      <rPr>
        <b/>
        <sz val="11"/>
        <rFont val="Arial Narrow"/>
        <family val="2"/>
      </rPr>
      <t>30.4 Centro Internacional de Investigaciones Médicas - CIDEIM (Decreto 578 de 1990) - 4to trimestre:</t>
    </r>
    <r>
      <rPr>
        <sz val="11"/>
        <rFont val="Arial Narrow"/>
        <family val="2"/>
      </rPr>
      <t xml:space="preserve"> Se realizó la transferencia de los recursos al CIDEIM el 25 de noviembre de 2022 (se adjunta orden de pago presupuestal)
</t>
    </r>
    <r>
      <rPr>
        <b/>
        <sz val="11"/>
        <rFont val="Arial Narrow"/>
        <family val="2"/>
      </rPr>
      <t>31.4 Mapeo de proyectos I+D+i financiados por Minciencias y Aliados - Bioeconomia- 4to trimestre:</t>
    </r>
    <r>
      <rPr>
        <sz val="11"/>
        <rFont val="Arial Narrow"/>
        <family val="2"/>
      </rPr>
      <t xml:space="preserve"> Durante el cuarto trimestre, no se realizaron gestiones adicionales a las reportadas en los trimestres anteriores.  Por lo anterior, se mantiene el consolidado con total de 73 proyectos que potencialmente generan bioproductos y se relacionan con lo siguiente:
 9 proyectos de la Convocatoria Conectando Conocimiento
64 proyectos de la Convocatoria Senainnova para el Fomento a la Innovación y desarrollo Tecnológico “por la reactivación del País” 2022 - área estratégica bioeconomía.
</t>
    </r>
  </si>
  <si>
    <t xml:space="preserve">La Oficina Asesora de Planeación e Innovación Institucional no tiene recomendaciones para este trimestre, ya que se evidencia el cumplimiento de la meta planeada y se resalta la labor y esfuerzo realizado por el área técnica para cumplir con lo establecido en el indicador. </t>
  </si>
  <si>
    <r>
      <rPr>
        <b/>
        <sz val="11"/>
        <rFont val="Arial Narrow"/>
        <family val="2"/>
      </rPr>
      <t>1.4 Sistema de Información Bibliográfico Nacional - 4to. Trimestre</t>
    </r>
    <r>
      <rPr>
        <sz val="11"/>
        <rFont val="Arial Narrow"/>
        <family val="2"/>
      </rPr>
      <t xml:space="preserve">
En la presente información se detalla la información del despliegue en el ambiente de pruebas los ajustes a la Base bibliográfica con las actualizaciones que se han venido trabajando en el transcurso de la vigencia 2022, de igual manera se encuentra el desarrolló del intercambio con el OJS.
</t>
    </r>
    <r>
      <rPr>
        <b/>
        <sz val="11"/>
        <rFont val="Arial Narrow"/>
        <family val="2"/>
      </rPr>
      <t>2.4 Revisión y ajuste de los modelos cienciométricos vigentes - 4to. Trimestre</t>
    </r>
    <r>
      <rPr>
        <sz val="11"/>
        <rFont val="Arial Narrow"/>
        <family val="2"/>
      </rPr>
      <t xml:space="preserve">
Uno de los propósitos de la Ley 2162 de 2021, por la cual se crea el Ministerio de Ciencia, Tecnología e Innovación, es lograr que el conocimiento generado a partir de la investigación y el desarrollo tecnológico nacional tenga un mayor impacto sobre el sistema productivo y contribuya a la solución de las problemáticas de la sociedad colombiana.
El artículo 6° de la mencionada ley establece como uno de los objetivos específicos del Ministerio: “Fortalecer el Sistema Nacional de Ciencia Tecnología e Innovación (SNCTI) y el de competitividad, otorgando al nuevo Ministerio el liderazgo que conlleve a la óptima articulación de las organizaciones públicas y privadas regionales e internacionales que permitan el desarrollo de una sociedad del conocimiento”.
Como parte de esta misión, el Ministerio de Ciencia, Tecnología e Innovación, atendiendo directrices del Despacho y en cabeza de la Dirección de Generación de Conocimiento – Equipo de Cienciometría, ha definido un plan de trabajo, el cual se ha venido desarrollando durante los últimos meses. Como resultado en este documento, se presentan diferentes escenarios, que consideran diferentes variables, con el objeto de lograr que los investigadores y demás actores del Sistema Nacional de Ciencia, Tecnología e Innovación respondan a las inquietudes y necesidades de la empresa y la sociedad general, y conocer las capacidades de investigación y desarrollo, y su impacto en el aparato productivo y social nacional.
En este sentido, el Ministerio de Ciencia, Tecnología e Innovación propone un modelo de reconocimiento de investigadores basado en sus contribuciones, capacidades individuales en CTI y su tendencia en investigación de acuerdo con la generación del conocimiento, con el desarrollo tecnológico e innovación, con la apropiación social del conocimiento y la investigación + creación, que permitan identificar las actividades propias de investigación de las personas, estableciendo qué producen; cómo lo hacen; qué tipo de producto obtienen; qué talento humano forman; cómo se relacionan entre sí; y, en general, cuál es la dinámica de su actividad.
En la primera parte de esta propuesta se relacionan las definiciones y características de los tipos de investigador. Posteriormente se describen los criterios del escenario seleccionado como propuesta para un posible modelo de reconocimiento de investigadores.
Dicha información servirá como insumo para el fortalecimiento y consolidación del Estatuto de Investigador, dentro del Sistema Nacional de Ciencia, Tecnología e Innovación en el país y para la toma de decisiones del Ministerio respecto al fortalecimiento de capacidades de los investigadores.
De ocho escenarios evaluados, se seleccionó el escenario, que permitiría resaltar para cada tipología de investigador propuesta, los productos más importantes de acuerdo con sus propias agendas de investigación.
</t>
    </r>
    <r>
      <rPr>
        <b/>
        <sz val="11"/>
        <rFont val="Arial Narrow"/>
        <family val="2"/>
      </rPr>
      <t>3.4 Convocatoria de Indexación de revistas especializadas - Publindex - 4to. Trimestre</t>
    </r>
    <r>
      <rPr>
        <sz val="11"/>
        <rFont val="Arial Narrow"/>
        <family val="2"/>
      </rPr>
      <t xml:space="preserve">
Se adjunta el modelo preliminar de clasificación de revistas científicas colombianas 2022, con el cual se llevará a cabo el próximo proceso de indexación de revistas y se encuentra actualmente en consulta pública; además, se adjunta la resolución mediante la cual se prorroga la vigencia de las 287 revistas científicas que se clasificaron en la convocatoria N°910 de 2021.
</t>
    </r>
    <r>
      <rPr>
        <b/>
        <sz val="11"/>
        <rFont val="Arial Narrow"/>
        <family val="2"/>
      </rPr>
      <t>5.4 Monitorear los artículos científicos publicados en revistas de alto impacto y las citaciones de impacto en producción científica de colombianos en colaboración internacional - 4to. Trimestre</t>
    </r>
    <r>
      <rPr>
        <sz val="11"/>
        <rFont val="Arial Narrow"/>
        <family val="2"/>
      </rPr>
      <t xml:space="preserve">
Se adjunta el soporte al indicador en el cual se detalla la publicación de 15.443 artículos por investigadores colombianos en el año 2022, dando un cumplimiento del 99,63% de la meta anual de 15.500 artículos y un cumplimiento del 106% a la meta del cuatrienio. Además, se adjunta el soporte al indicador de citaciones en el cual se detalla un impacto normalizado de 0,94 cumpliendo con la proyección para el año 2022 y el cuatrienio.
</t>
    </r>
    <r>
      <rPr>
        <b/>
        <sz val="11"/>
        <rFont val="Arial Narrow"/>
        <family val="2"/>
      </rPr>
      <t>6.4 Convocatoria para financiar la publicación de artículos en revistas científicas incluidas en los índices bibliográficos citacionales JCR o SJR al año 2022 - 4to. Trimestre</t>
    </r>
    <r>
      <rPr>
        <sz val="11"/>
        <rFont val="Arial Narrow"/>
        <family val="2"/>
      </rPr>
      <t xml:space="preserve">
Se adjunta el banco definitivo de elegibles de la convocatoria 922 de 2022, con 5 propuestas institucionales que serán financiadas.
</t>
    </r>
    <r>
      <rPr>
        <b/>
        <sz val="11"/>
        <rFont val="Arial Narrow"/>
        <family val="2"/>
      </rPr>
      <t>7.4 Visibilidad y seguimiento a la producción científica mundial - 4to. Trimestre</t>
    </r>
    <r>
      <rPr>
        <sz val="11"/>
        <rFont val="Arial Narrow"/>
        <family val="2"/>
      </rPr>
      <t xml:space="preserve">
Se llevaron a cabo las actividades correspondientes sobre la gestión, supervisión, seguimiento, evaluación y liquidación de Consorcio Colombia, convenio 0001-297-2022. Se realizaron las gestiones y actividades técnicas y administrativas correspondientes relacionadas con la ejecución del convenio especial de cooperación derivado 085-2022 entre Consortia SAS, la Asociación Colombiana de Universidades (ASCUN) y el Patrimonio Autónomo Fondo Nacional de Financiamiento para la Ciencia, la Tecnología y la Innovación “Francisco José de Caldas” (FFJC).
Igualmente, se realizaron los informes correspondientes a los meses de octubre, noviembre y diciembre de 2022.
De otra parte, se realizaron dos reuniones del Comité Técnico del convenio 0001-297-2022, conformado por el Ministerio de Educación Nacional, la Asociación Colombiana de Universidades (ASCUN) y el Ministerio de Ciencia, Tecnología e Innovación, en el cual se trataron temas relacionados con el seguimiento y supervisión del convenio.
Se realizó el comité técnico del convenio derivado 085-2022, conformado por la Asociación Colombiana de Universidades (ASCUN), Consortia SAS y el Ministerio de Ciencia, Tecnología e Innovación, en el cual se trataron temas relacionado con el seguimiento y supervisión del convenio en mención.
Así mismo, se asistió a las reuniones de negociación con los diferentes editores: Oxford, Elsevier, Francis &amp; Taylor, Springer, Sage, Booklick y Clarivate, con el fin de establecer las tarifas para el año 2023.</t>
    </r>
  </si>
  <si>
    <t>Desde la Oficina Asesora de Planeación se evidencia el cumplimiento de los objetivos establecidos por el área técnica, alcanzando así la meta planificada.</t>
  </si>
  <si>
    <r>
      <rPr>
        <b/>
        <sz val="11"/>
        <rFont val="Arial Narrow"/>
        <family val="2"/>
      </rPr>
      <t>1.4. Formulación y diseño de política de la internacionalización de la CTeI y diplomacia científica - 4to trimestre:</t>
    </r>
    <r>
      <rPr>
        <sz val="11"/>
        <rFont val="Arial Narrow"/>
        <family val="2"/>
      </rPr>
      <t xml:space="preserve"> Convocatoria 928 de diplomacia científica:  Por solicitud de la Dra. Clara Ocampo y el viceministro Sergio Cristancho se solicitó una reunión a la Dra. Beatriz Pérez, Coordinadora de Diplomacia Científica en la OEI, El propósito de la reunión, según la directriz impartida por la Doctora Clara, era solicitar apoyo a la OEI para buscar alternativas de solución respecto a las dificultades que nos hemos encontrado en el proceso de estancias postdoctorales de Diplomacia Científica. se les solicitó un apoyo logístico respecto a los dos doctores que escogieron como destino a España, teniendo en cuenta que ellos tienen una sede en Madrid y que sería útil para el desarrollo del plan de trabajo del doctor que ellos pudieran trabajar en las sedes de la OEI, y contar con recursos, tal como acceso al REDLAC para el desarrollo de los planes de trabajo de los doctores.
Por requerimiento de la Dra. Clara Ocampo se solicitó una reunión a los representantes de Cancillería para hablar sobre el acta de intención para el fortalecimiento de las estancias postdoctorales de Diplomacia Científica. Como resultado de esta reunión, desde cancillería, el doctor DUVAN REYNIERO OCAMPO manifiesta que cancillería no podrá apoyar en el proceso de visado de los doctores, así como que, si el doctor no cuenta con una visa laboral en el país destino, no será posible para los funcionarios del ministerio de relaciones exteriores y de las embajadas establecer contacto con los doctores para la implementación de un plan de trabajo en DICI.
El miércoles 7 de diciembre de 9 a 10 a.m., se realizó una reunión con todas las entidades beneficiarias, así como con los doctores postulados por las mismas. En esta reunión se les informó a los doctores que, era necesario hacer la aclaración a los planes de trabajo para que en ellos no quedarán afirmaciones que pudieran dar a entender que los doctores estaban vinculados con el Ministerio de Ciencia o con la Cancillería, que eran representantes del estado colombiano o que desarrollan actividades en las embajadas de Colombia en el país nodal. Igualmente, se les informó que el trámite de visado debía ser gestionado por ellos mismos y que el tipo de visado debe ser de carácter laboral. Como compromisos se estableció que, se haría un acercamiento con cada uno de los doctores para analizar sus planes de trabajo y su situación migratoria, así como también, se resolverán preguntas del doctor en caso de que las haya. Para el efecto, se realizaron reuniones preparatorias y se hizo una propuesta de presentación para los beneficiarios por parte de Internacionalización, la dirección de gestión de recursos y la dirección de vocaciones y formación.
Se contactó de manera telefónica a algunos de los doctores (actividad a cargo de viviana silva). Solamente se obtuvo respuesta de 5 de ellos. Se decidió en una reunión interna entre Ingrid Mejia e Ingrid Rueda que, se contactaran a todos los doctores nuevamente, por separado, para darles instrucciones que les permitan modificar sus planes de trabajo para permitir una rápida contratación. Se avanzó en la redacción de una tabla en donde se enuncian los temas que deben tratarse con cada uno de los doctores. Con base en esta tabla, se agendará una reunión con cada uno de los doctores, quienes estarán acompañados de un representante de la entidad beneficiada.
Eventos para la promoción de la diplomacia científica: En el mes de octubre se promociona la diplomacia científica en el evento Virtual Educa, con la participación del Viceministro Sergio Cristancho en el evento, cuyo tema es el rol de la diplomacia científica en el contexto colombiano, evento celebrado el día 19 de octubre en Medellín. 
Primer encuentro latinoamericano de Diplomacia Científica (Fecha: 1 de diciembre de 2022) - La señora viceministra Yesenia Olaya participó en el primer encuentro latinoamericano de Diplomacia Científica, organizado por la Universidad Nacional de Colombia, sede Amazonas. El evento tenía como propósito profundizar el análisis y comprensión de las diversas áreas temáticas que giran alrededor del campo de la diplomacia científica, desde la perspectiva de los académicos, científicos y diplomáticos expertos. los insumos fueron provistos desde el área de internacionalización.
Estrategia nacional de diplomacia científica: 
Se sostuvo una reunión con los representantes de la OEI en el marco del convenio de cooperación 405 el día 6 de diciembre para avanzar en las actividades enumeradas en el convenio de cooperación. En el marco de la precitada reunión, recibimos una nueva versión del documento denominado Estrategia Nacional de Diplomacia Científica, que está en revisión por parte del equipo técnico del Minciencias y que será enviado a cancillería finalmente para su aprobación e implementación. 
</t>
    </r>
    <r>
      <rPr>
        <b/>
        <sz val="11"/>
        <rFont val="Arial Narrow"/>
        <family val="2"/>
      </rPr>
      <t>2.4 Fomento de la diplomacia científica, tecnológica y de innovación - 4to trimestre:</t>
    </r>
    <r>
      <rPr>
        <sz val="11"/>
        <rFont val="Arial Narrow"/>
        <family val="2"/>
      </rPr>
      <t xml:space="preserve"> Por solicitud de la Dra. Clara Ocampo y el viceministro Sergio Cristancho se solicitó una reunión a la Dra. Beatriz Pérez, Coordinadora de Diplomacia Científica en la OEI, El propósito de la reunión, según la directriz impartida por la Doctora Clara, era solicitar apoyo a la OEI para buscar alternativas de solución respecto a las dificultades que nos hemos encontrado en el proceso de estancias postdoctorales de Diplomacia Científica. se les solicitó un apoyo logístico respecto a los dos doctores que escogieron como destino a España, teniendo en cuenta que ellos tienen una sede en Madrid y que sería útil para el desarrollo del plan de trabajo del doctor que ellos pudieran trabajar en las sedes de la OEI, y contar con recursos, tal como acceso al REDLAC para el desarrollo de los planes de trabajo de los doctores.
</t>
    </r>
    <r>
      <rPr>
        <b/>
        <sz val="11"/>
        <rFont val="Arial Narrow"/>
        <family val="2"/>
      </rPr>
      <t xml:space="preserve">3.4 Movilidad de investigadores e innovadores y apoyo a proyectos de investigación - 4to trimestre: </t>
    </r>
    <r>
      <rPr>
        <sz val="11"/>
        <rFont val="Arial Narrow"/>
        <family val="2"/>
      </rPr>
      <t xml:space="preserve">Convocatoria Europa 2022
Para la presente vigencia 2022, se llevaron a cabo las siguientes gestiones con el objeto de desarrollar acuerdos para la Convocatoria Movilidad Académica con Europa:
 1. Reuniones con los aliados DAAD, BMBF y Ecos Nord, en la mayoría, contando con la participación del equipo de Capacidades y el equipo de internacionalización.
2. Elaboración de términos de referencia y anexos de las convocatorias.
3. El equipo de capacidades y divulgación apoyó con la parametrización del formulario de postulación.
4. Reuniones y correos con los aliados confirmando las fechas de los capítulos.
5. Revisión y aprobación de los términos de referencia y anexos de la convocatoria.
6. Realización de los comités bilaterales para la aprobación de los proyectos elegidos para las convocatorias 2023.
 El 8 de abril de 2022 se abrió oficialmente la Convocatoria Movilidad Académica con Europa 2022 No. 923  con el objetivo de  conformar un Banco Definitivo de Elegibles para financiar movilidades internacionales, de investigadores con reconocimiento vigente por el Ministerio de Ciencia, Tecnología e Innovación y estudiantes de doctorado que, hagan parte de las entidades del Sistema Nacional de Ciencia, Tecnología e Innovación-SNCTI, y sus pares en Francia y Alemania en el marco del desarrollo de proyectos o anteproyectos conjuntos de investigación , desarrollo tecnológico e innovación. para los dos primeros capítulos con los aliados Ecos Nord y DAAD - PROCOL 
Programa Mujeres en la ciencia
El Programa “Para Mujeres en la Ciencia” se centra en fortalecer el empoderamiento y el rol de la mujer en las áreas de la ciencia y la innovación científica
La Convocatoria “Para Mujeres en la Ciencia” se desarrolla con el trabajo mancomunado entre L’Oreal, el Icetex, el Ministerio de Ciencia, Tecnología e Innovación y el acompañamiento que ha brindado el Ministerio de Relaciones Exteriores a través de la Secretaría Ejecutiva de la Comisión Nacional de Cooperación con UNESCO. 
Durante el mes de julio, los miembros de la mesa técnica realizaron las observaciones pertinentes sobre los términos de referencia, para lo cual se ajustaron de acuerdo con lo solicitado. Así mismo, Los TdR quedaron aprobados en la mesa técnica y el Comité de Gestión de Recursos aprobó la apertura. El día 21 de julio se hizo reunión de estrategias de comunicación de la convocatoria y con base en lo anterior, se presentó a revisión de la mesa técnica el memorando para la elaboración del convenio con L´Oreal Colombia. Por parte del Programa de L´Oreal se validó la publicidad de la convocatoria y se organizó la rueda de prensa para el lanzamiento.
Finalmente, en el mes de agosto se dio apertura oficial a la décimo tercera versión de la convocatoria Para las mujeres en la ciencia 2022.
Desde el 15 de agosto, y hasta el 30 de septiembre de 2022, las científicas colombianas interesadas en participar pudieron postularse, la edición 2022 del galardón, que le apuesta a la equidad de género desde la ciencia, cuenta con el apoyo de la UNESCO y el liderazgo del Ministerio de Ciencia, Tecnología e Innovación (Minciencias), el ICETEX, L’Oréal y la Secretaría Ejecutiva de la Comisión Nacional de Cooperación con la UNESCO. Se otorgarán seis becas, cada una por un valor de $40 millones.
 Además, este año L´Oreal CERAN incluye a los países de Centroamérica y la Región Andina. En Colombia, a través de la alianza con Minciencias, ICETEX y UNESCO otorgarán seis becas a mujeres en la ciencia. Mientras que, en Perú y Panamá, se otorgarán cuatro, para completar un total de 10 científicas latinoamericanas beneficiadas con el programa, contribuyendo a visibilizar el perfil y el potencial de las mujeres científicas en la región.
Finalmente y en cumplimiento al cronograma de la convocatoria, el día 22 de diciembre de 2022 suscribió el convenio 259-2022 entre L´oreal Colombia y Minciencias con el objeto de: “Aunar esfuerzos entre L’Oreal Colombia S.A.S y el Ministerio de Ciencia, Tecnología e Innovación con el fin de otorgar el 100% de tres premios y el 50% de un premio como reconocimientos económicos a las beneficiarias del Programa “Para las Mujeres en la Ciencia- Colombia 2022”, por la trayectoria científica acreditada y la calidad de la propuesta de investigación presentada al concurso, con una duración de 4 meses. El valor del convenio es por 140 millones de pesos, de los cuales 100 millones aporta el Ministerio de Ciencia, Tecnología e Innovación correspondiente al 100% de tres premios y el 50% de un premio y 40 millones de pesos los aporta L´oreal Colombia. 
 Respecto al desembolso, se realizará una vez se cumplan los requisitos de perfeccionamiento y ejecución del convenio, contra entrega del listado de las mujeres investigadoras ganadoras de la convocatoria 2022.
</t>
    </r>
    <r>
      <rPr>
        <b/>
        <sz val="11"/>
        <rFont val="Arial Narrow"/>
        <family val="2"/>
      </rPr>
      <t>4.4 Presencia en escenarios internacionales para la generación de alianzas - 4to trimestre:</t>
    </r>
    <r>
      <rPr>
        <sz val="11"/>
        <rFont val="Arial Narrow"/>
        <family val="2"/>
      </rPr>
      <t xml:space="preserve"> En el cuarto trimestre de 2022 y específicamente el día 25 de octubre,  Minciencias  suscribió una carta de intención con el Instituto Global para el Crecimiento Verde (“GGGI” por sus siglas en inglés) con la intención de colaborar en áreas de innovación abierta, biotecnología, crecimiento verde, Mecanismo de Aceleración de Proyectos MAPBIO, temáticas relacionadas con el acuerdo de París sobre el cambio climático y los ODS.
Teniendo en cuenta esta nueva alianza a la fecha se ha logrado durante el año tener en total 15 alianzas y/o redes con las siguientes entidades:
1.Universidad Tecnológica de Uruguay - UTEC  2. Ministerio de Ciencia, Tecnología e Innovación de la República de Argentina -MINCYT  3. V AXTHERA S.A.S 4. Universidad de Cambridge 5. Banco Centroamericano de Integración Económica 6. Ministerio de Educación y Cultura del Uruguay 7. Instituto Francis Crick 8. Erasmus University Medical Center de Rotterdam 9. Instituto Global para la Salud de la Universidad de Wisconsin-Madison 10. NASA - Programa ARTEMIS 1. Universidad CEU San Pablo 12. Universidad UNIR 13. Instituto Obreal Global de España 14. Asociación para la Niñez y su Ambiente – ANIA 15. Instituto Global para el Crecimiento Verde.
</t>
    </r>
    <r>
      <rPr>
        <b/>
        <sz val="11"/>
        <rFont val="Arial Narrow"/>
        <family val="2"/>
      </rPr>
      <t>5.4 Implementar una estrategia de divulgación y visibilización - 4to trimestre</t>
    </r>
    <r>
      <rPr>
        <sz val="11"/>
        <rFont val="Arial Narrow"/>
        <family val="2"/>
      </rPr>
      <t xml:space="preserve">
El servicio de divulgación tiene entre sus objetivos el Implementar una estrategia de divulgación de oportunidades internacionales de cooperación en CTeI a los actores del SNCTI y la socialización de información sobre la ciencia, la tecnología e innovación del país y de los actores del SNCTI para posicionamiento de Colombia, así como mecanismo que contribuya a la articulación y cooperación entre los actores del SNCTI y actores Internacionales. 
Desde el área de internacionalización se han hecho acciones para dar impulso a la CTeI y para posicionar a Colombia como el laboratorio natural más fascinante del mundo. El Ministerio cuenta con unos Kits viajeros de Ciencia, que contienen información relevante sobre nuestros centros de investigación, nuestra misión de bioeconomía, nuestra biodiversidad y en general sobre avances en Ciencia, Tecnología e innovación en Colombia y en este sentido, desde el área de internacionalización se han venido distribuyendo este valioso material a aliados internacionales, tales como nuestros embajadores en el exterior para que estos posicionan a Colombia un destino científico fascinante.
En el marco del Evento Doing Science with Colombia, celebrado el 8 de marzo de 2022, en el Reino Unido, se entregaron 16 Kits viajeros en idioma inglés a aliados estratégicos importantes, estos fueron entregados por el Señor Ministro y el señor Viceministro de Conocimiento, Innovación y Productividad al Sr. Embajador de Colombia en Reino Unido e Irlanda del Norte, al señor Embajador del Reino Unido e Irlanda del Norte en Colombia y representantes de instituciones importantes del Reino Unido tal como the Wellcome Trust, the Eden Project, the International Partnerships, the UK Research and Innovation, el Instituto Francis Crick y the UK Universities International. Este material también fue 
entregado en el marco del evento DSWC.
En el marco de la visita al Ministerio de Ciencia, Tecnología e Innovación de la delegación del gobierno de Finlandia compuesta por el Señor Embajador de Finlandia en Colombia, la Señora consejera en Ciencia y Educación y sus respectivos asesores, realizada el día 28 de marzo, con el objetivo de identificar áreas de interés conjunto con nuestro país, se hizo entrega de 3 kits viajeros en idioma inglés y uno en español.
 El proyecto estratégico del Ministerio de Ciencia, Tecnología e Innovación denominado “Posicionamiento, visibilización y articulación de la CTeI con actores internacionales”, a cargo del área de Internacionalización, establece como objeto en su Iniciativa Estratégica 5 la implementación de una estrategia de Divulgación que permita la  “Visibilización de oportunidades internacionales de cooperación de CTeI a los actores del sistema, que incluya iniciativas de visibilización y posicionamiento en escenarios internacionales de CTeI, que permitan desarrollar actividades para tener un mayor impacto en el relacionamiento internacional de los actores del SNCTI”.
En ese sentido, se presentó una propuesta de estrategia de divulgación que fue aprobada por el Doctor Nelson Andrés Calderón, entonces viceministro Encargado de Talento y Apropiación Social del Conocimiento y Director de Capacidades y Divulgación el día 5 de agosto del presente año. La estrategia propende por la promoción de la Diplomacia Científica mediante 4 iniciativas:
Primero, la articulación regional para socialización y promoción de la diplomacia científica; 
segundo, la habilitación de un enlace o botón en la página del Ministerio para la promoción de la Diplomacia Científica; 
tercero, la difusión masiva en redes y canales oficiales del Ministerio de noticias referentes a la implementación de la primera estrategia nacional de Diplomacia Científica y finalmente, 
una cuarta iniciativa que consiste en aprovechar la plataforma Go Colombia para posicionar a Colombia como un destino científico y académico.
Esta estrategia fue concertada con la oficina asesora de comunicaciones quienes en una reunión establecieron que había viabilidad para la implementación de esta teniendo en cuenta que esta no cuenta con un presupuesto asignado.
Para el mes de septiembre, como avance sobre la iniciativa número dos (habilitación del botón en la página del Ministerio), se han sostenido reuniones procurando avanzar en la construcción del documento final de la estrategia nacional de diplomacia científica, documento que se constituye el insumo para el material que se habilitará en la página web del Ministerio. A la fecha se está gestionando una versión con cancillería que surge de la necesidad derivada por el cambio de gobierno y confirmar así los contenidos del plan de acción derivado de la estrategia.
A diciembre de 2022, esta iniciativa no ha podido ser finalizada debido a que la Estrategia Nacional de Diplomacia Científica, documento del cual, nacen los otros documentos para la divulgación, no ha sido formalmente validada por los representantes de Cancillería. Este documento fue construido con representantes de la Cancillería y de la OEI, se encuentra actualmente en proceso de validación interna por parte del Ministerio de Ciencia dado que se nos entregó una segunda versión el día 6 de diciembre de 2022. Esto también ha afectado directamente a la iniciativa número 3 consistente en la divulgación masiva de oportunidades de la Diplomacia Científica. Es importante aclarar entonces que, debido a que la estrategia de Diplomacia Científica es de carácter nacional y no solo del Ministerio de Ciencia, no se puede divulgar contenido que no ha sido avalado formalmente y por vía escrita, a través de los canales institucionales habilitados para el efecto con los demás responsables de la Estrategia (en este caso el Ministerio de Relaciones Exteriores).  
 Como avance de la iniciativa número 1 de la estrategia de divulgación, consistente en coordinar con los CODECTI y los encuentros regionales, para dar alcance a las necesidades regionales del país y a su vez socializar las oportunidades que desde Minciencias están disponibles para las regiones en asuntos de cooperación internacional, el día 6 de diciembre, en el marco de la reunión abierta municipal, sostenida por la dirección de capacidades, desde el equipo de internacionalización se realizó una presentación sobre cooperación internacional y sobre la oferta institucional del equipo de internacionalización - Minciencias a los respectivos alcaldes y gobernadores de las diferentes entidades territoriales, en este espacio, la líder del equipo, INGRID MEJIA, realizó una socialización del plan de interacción y divulgación territorial que pretende por una Cooperación descentralizada mediante talleres regionales, en donde se manifieste la oferta institucional en materia de cooperación en CTeI, Distribución y difusión de contenidos sobre la internacionalización y cooperación internacional de la CTeI y acompañamiento y asesoría de un equipo humano. 
</t>
    </r>
    <r>
      <rPr>
        <b/>
        <sz val="11"/>
        <rFont val="Arial Narrow"/>
        <family val="2"/>
      </rPr>
      <t>7.4 Pago de cuotas de afiliación y membresías - 4to trimestre:</t>
    </r>
    <r>
      <rPr>
        <sz val="11"/>
        <rFont val="Arial Narrow"/>
        <family val="2"/>
      </rPr>
      <t xml:space="preserve"> En el presupuesto de funcionamiento del Ministerio de Ciencia, Tecnología e Innovación se creó el rubro de “Transferencias Corrientes A Gobiernos y Organizaciones Internacionales para el pago de la membresía del Centro Internacional de Ingeniería Genética y Biotecnología – ICGEB”, código A-03-02-02-141 por valor de CUATROCIENTOS SESENTA Y SIETE MILLONES SETECIENTOS SESENTA Y NUEVA MIL PESOS M/CTE ($467.769.000) de los cuales se utilizó la suma de SETENTA Y SIETE MILLONES SETECIENTOS VEINTIUN MIL CIENTO DOS PESOS M/CTE ($77.721.102) por concepto de la membresía del año 2022 para el ICGEB por valor de 17.400 dólares, quedando un saldo de TRESCIENTOS NOVENTA MILLONES CUARENTA Y SIETE MIL OCHOCIENTOS NOVENTA Y OCHO PESOS M/CTE ($390.047.898).
Teniendo en cuenta lo expuesto y ante la necesidad de pagar la membresía o contribución a otro organismo internacional como es el Programa Iberoamericano de Ciencia y Tecnología para el Desarrollo - Cyted por valor de 100.000 euros, la Dirección Administrativa y Financiera informó que se debería solicitar la creación del rubro a nombre de ese organismo junto con una justificación técnica. Se realizó la justificación técnica y se remitió a la Dirección Financiera y ellos realizaron retroalimentaciones en varias oportunidades vía correo electrónico, según soporte adjunto, y finalmente solicitaron un concepto jurídico debido a que no existe una norma o documento que obligue a Minciencias pagar la membresía en nombre de Colombia.   
Con el memorando No. 20220310453643 de fecha 25 de octubre, adjunto, se solicitó a la Oficina Asesora Jurídica (OAJ)  el concepto para tener el soporte jurídico para la creación del rubro. La Oficina Asesora Jurídica emitió concepto con radicado 20220130515023 y con base en este se elaboró el memorando No. 20220310526983 de fecha 6 de diciembre para la creación del rubro requerido para firma del señor Ministro, anexo.  Sin embargo, él no lo firmó debido a que la Dirección Administrativa y Financiera manifestó que con el saldo existente de TRESCIENTOS NOVENTA MILLONES CUARENTA Y SIETE MIL OCHOCIENTOS NOVENTA Y OCHO PESOS M/CTE ($390.047.898) y con la cotización promedio del euro los recursos eran insuficientes y manifestaron que no se podía realizar pago parcial ni había recursos de otros rubros para realizar traslados que permitieran cumplir con la obligación.  
Con base en la situación expuesta, no se logró pagar la membresía del Programa Iberoamericano de Ciencia y Tecnología para el Desarrollo -Cyted del año 2022, a pesar que se realizaron las gestiones pertinentes, por lo que en la vigencia 2023 se tramitará el pago de la membresía pendiente. 
</t>
    </r>
    <r>
      <rPr>
        <b/>
        <sz val="11"/>
        <rFont val="Arial Narrow"/>
        <family val="2"/>
      </rPr>
      <t>8.4 CERN - Compromisos derivados del MoU de actualización del experimento CMS 4to trimestre:</t>
    </r>
    <r>
      <rPr>
        <sz val="11"/>
        <rFont val="Arial Narrow"/>
        <family val="2"/>
      </rPr>
      <t xml:space="preserve"> Recientemente se realizó el pago de la factura No.211629 del 23-06-2022 de la Organización Europea para la investigación Nuclear - CERN asociada con la contribución para el mejoramiento de la fase 2 de los detectores CMS Muon RPCs (Resistive Plate Chambers) y del CMS Muon GE2/1 (triple-Gas Electron Multiplier detector) (ref. CERN-MoU-2019-008- Add.13), por valor de SETENTA Y SEIS MIL NOVECIENTOS VEINTITRE´S EUROS (76.923,00).
Para el cierre del reporte del cuarto trimestre se aclara que, por un error de comprensión al momento de crear la iniciativa estratégica en la fase de planeación, se había pensado que podría aportar a las convocatorias de movilidad. Sin embargo, con el desarrollo de las actividades resultó claro para el equipo de internacionalización que, si bien era un acuerdo no era de movilidad, si no administrativo y por lo tanto no podía contribuir al indicador en el que solo se cuentan acuerdos de movilidad. No obstante, la meta final de los indicadores de movilidad no se verá afectada.
</t>
    </r>
    <r>
      <rPr>
        <b/>
        <sz val="11"/>
        <rFont val="Arial Narrow"/>
        <family val="2"/>
      </rPr>
      <t xml:space="preserve">9.4 Experimenot ATLAS - 4to trimestre: </t>
    </r>
    <r>
      <rPr>
        <sz val="11"/>
        <rFont val="Arial Narrow"/>
        <family val="2"/>
      </rPr>
      <t xml:space="preserve">Se realizó el pago de la factura No. 212690 del 25-08-2022 de la Organización Europea para la Investigación Nuclear - CERN, asociada con la contribución al mejoramiento del de la fase 2 del detector ATLAS TDAQ (ref. CERN-MoU-2019-017 por CIENTO CUATRO MIL EUROS (104.000,00).
Para el reporte de estos cuatro trimestres se aclara que, por un error de comprensión al momento de crear la iniciativa estratégica en la fase de planeación, se había pensado que podría aportar a las convocatorias de movilidad. Sin embargo, con el desarrollo de las actividades resultó claro para el equipo que, si bien era un acuerdo no era de movilidad, si no administrativo y por lo tanto no podía contribuir al indicador en el que solo se cuentan acuerdos de movilidad. No obstante, la meta final de los indicadores de movilidad no se verá afectada. Se realizó el pago de la factura No. 212690 del 25-08-2022 de la Organización Europea para la Investigación Nuclear - CERN, asociada con la contribución al mejoramiento del de la fase 2 del detector ATLAS TDAQ (ref. CERN-MoU-2019-017 por CIENTO CUATRO MIL EUROS (104.000,00).Para el reporte de este cuatro trimestre se aclara que por un error de comprensión al momento de crear la iniciativa estratégica en la fase de planeación, se había pensado que podría aportar a las convocatorias de movilidad. Sin embargo, con el desarrollo de las actividades resultó claro para el equipo que, si bien era un acuerdo no era de movilidad, si no administrativo y por lo tanto no podía contribuir al indicador en el que solo se cuentan acuerdos de movilidad. No obstante, la meta final de los indicadores de movilidad no se verá afectada.
</t>
    </r>
  </si>
  <si>
    <t xml:space="preserve">Para el cuarto trimestre se mejora la oportunidad en el reporte, pero se evidencia el no cumplimiento del indicador de nodos y acuerdos a pesar de los esfuerzos realizados por el área técnica por medio de eventos, encuentros y documentos socializados con la Cancillería. El no cumplimiento de estas metas se deriva meramente de factores externos que no se encuentran en el talante del ministerio de Ciencia y Tecnología. </t>
  </si>
  <si>
    <t>Economía Bioproductiva</t>
  </si>
  <si>
    <r>
      <rPr>
        <b/>
        <sz val="11"/>
        <rFont val="Arial Narrow"/>
        <family val="2"/>
      </rPr>
      <t xml:space="preserve">1. Apoyo en la implementación de la Misión de Bioeconomía y generación de bioproductos: </t>
    </r>
    <r>
      <rPr>
        <sz val="11"/>
        <rFont val="Arial Narrow"/>
        <family val="2"/>
      </rPr>
      <t xml:space="preserve"> Durante este periodo de tiempo se gestionaron los retos para la innovación en el marco de la articulación con GGGI, que corresponde a dos proyectos adicionales a los reportados en el trimestre anterior (Development of a mixed culture system to improve efficiency and productivity of biofertilizers y Development of a tool based on gamification for the social appropriation of biofertilizers).  Por esta razón, el indicador aumenta pasando de 31 proyectos a 33.
Por lo anterior, se reporta un total de 33 proyectos de I+D+i que potencialmente generan bioproductos en diferentes sectores productivos. Los proyectos corresponden a:
• 1 proyecto relacionado con Un Piloto de Biodiverciudad en la Ciudad de Barranquilla para la identificación de un bioproducto relacionado con Productos Forestales no Maderables del Bosque, gestión directa.
• 24 proyectos de beneficios tributarios Convocatoria 904-2022.
• 3 proyecto de Retos de Innovación Abierta en alianza con GGGI relacionado con biofertilizantes en etapa I+D y apropiación social de los Biofertilizantes por comunidades rurales.
• 5 proyectos de MAPBIO 2.0 en alianza con GGGI para apoyar técnicamente la viabilización comercial y/o escalamiento de proyectos que se encuentran en una fase adelantada “de última milla” en bioeconomía.
Conclusión: Si bien, para el cuarto trimestre se contemplaba una meta acumulada de 49 proyectos, se evidencia una gestión para el apoyo de 33 proyectos en el marco de los instrumentos mencionados anteriormente.  En este sentido, la Dirección de Innovación desarrolló las estrategias posibles considerando los recursos financieros disponibles para la vigencia 2022. 
</t>
    </r>
    <r>
      <rPr>
        <b/>
        <sz val="11"/>
        <rFont val="Arial Narrow"/>
        <family val="2"/>
      </rPr>
      <t xml:space="preserve">
2. Ampliación de alcance de las expediciones científicas con alianzas regionales, involucrando procesos de innovación social:</t>
    </r>
    <r>
      <rPr>
        <sz val="11"/>
        <rFont val="Arial Narrow"/>
        <family val="2"/>
      </rPr>
      <t xml:space="preserve">  Durante este periodo de tiempo se gestionó el desarrollo de dos expediciones adicionales que corresponden a: 1. Montes de María y 2. Bahía Tukakas. Adicionalmente, se presenta el avance relacionado con 4 las expediciones reportadas entre el primer y tercer trimestre del año 2022 (1. Biodiversidades, 2. Quitasueño, 3. Golfo de Tribugá, 4. Casanare Jaguar y Anaconda).
Teniendo en cuenta estos avances se confirma que se gestionaron 6 expediciones en el año 2022, de las siete comprometidas. El área técnica realizó todas las gestiones correspondientes en el marco de ejecución de mecanismos e instrumentos disponibles para gestionar estas expediciones, también contando con el recurso disponible para tal fin, con lo cual se logró consolidar el desarrollo de 6 expediciones.
De igual forma, se da cumplimiento a la meta del cuatrienio correspondiente a 25 expediciones. Se aclara que se cumplió al 100% la meta definida entre 2019 y 2022, pues se realizaron en total 28 expediciones científicas. Esto quiere decir que aunque no se cumplió con la meta anual de siete (7) expediciones durante la vigencia 2022, en el cuatrienio ejecutamos tres expediciones más de las comprometidas.
</t>
    </r>
    <r>
      <rPr>
        <b/>
        <sz val="11"/>
        <rFont val="Arial Narrow"/>
        <family val="2"/>
      </rPr>
      <t xml:space="preserve">3. Fomento a la Innovación y Desarrollo Tecnológico: </t>
    </r>
    <r>
      <rPr>
        <sz val="11"/>
        <rFont val="Arial Narrow"/>
        <family val="2"/>
      </rPr>
      <t xml:space="preserve"> Teniendo en cuenta los resultados de la Convocatoria Senainnova para el Fomento a la Innovación y desarrollo Tecnológico “por la reactivación del País” 2022 - área estratégica bioeconomía, en donde se apoyaron 64 proyectos de I+D+i para la generación de Bioproductos - Fomento a la Innovacion y Desarrollo Tecnologico - Colombia Bio, se resalta que si bien la meta inicial era de 15, mediante la suscripcion del convenio especial de cooperacion 332 de 2022  entre el SENA y Minciencias, se pudo abrir la convocatoria por mayor valor y enfocada en temas BIO, lo cual hizo posible financiar 64 proyectos de I+D+i para la generación de Bioproductos. Actualmente los proyectos se encuentran iniciando su ejecución y en legalización de los contratos.
</t>
    </r>
    <r>
      <rPr>
        <b/>
        <sz val="11"/>
        <rFont val="Arial Narrow"/>
        <family val="2"/>
      </rPr>
      <t>4. Convocatoria para el apoyo a proyectos de I+D+I que contribuyan a resolver los desafíos establecidos en la en la misión:</t>
    </r>
    <r>
      <rPr>
        <sz val="11"/>
        <rFont val="Arial Narrow"/>
        <family val="2"/>
      </rPr>
      <t xml:space="preserve"> Colombia hacia un nuevo modelo productivo, sostenible y competitivo - área estratégica energía: Se reportan 3 proyectos, derivados de la convocatoria 914 de 2022. Los tres proyectos cuentan con el potencial de generar bioproductos dada su relación con la temática de biorrefinerías de la convocatoria.
</t>
    </r>
    <r>
      <rPr>
        <b/>
        <sz val="11"/>
        <rFont val="Arial Narrow"/>
        <family val="2"/>
      </rPr>
      <t xml:space="preserve">5. Mapeo de Bio productos en Proyectos de I+D+i apoyados por Minciencias:  </t>
    </r>
    <r>
      <rPr>
        <sz val="11"/>
        <rFont val="Arial Narrow"/>
        <family val="2"/>
      </rPr>
      <t>Durante el cuarto trimestre, no se realizaron gestiones adicionales a las reportadas en los trimestres anteriores.  Por lo anterior, se mantiene el consolidado con total de 30 proyectos de I+D+i que potencialmente generan Bioproductos, relacionados con diversos mecanismos como:
• CONVOCATORIA PARA EL CIERRE DE BRECHAS SECTOR AGROPECUARIO BOYACÁ: 5 proyectos.
• CONVOCATORIA I+D+i NARIÑO: 4 proyectos.
• CONVOCATORIA PARA EL FORTALECIMIENTO DE CENTROS DE INV. AUTÓNOMOS E INSTITUTOS PÚBLICOS DE I+D MEC1: 3 proyectos.
• Convocatoria Conectando Conocimiento: 9 proyectos
• Convocatoria fomento a la innovación y desarrollo tecnológico en las empresas–Senainnova “por la reactivación del país”: 9 proyectos.
Conclusión: Teniendo en cuenta que para este caso no se tiene una meta definida, se evidencia el cumplimiento de la gestión por parte de la Dirección para realizar el Mapeo de proyectos apoyados para la generación e Bioproductos en las otras áreas de la entidad.</t>
    </r>
  </si>
  <si>
    <t>Acorde con la revisión adelantada por la Oficina Asesora de Planeación e Innovación Institucional del Ministerio, se identificó que el área técnica llevó a cabo las actividades tendientes al logro de los objetivos planteados.  No obstante, se recomienda que para futuros ejercicios de planeación se realice la gestión necesaria para garantizar el cumplimiento anual de las metas o se identifiquen los ajuste a las metas para garantizar su logro dentro del periodo establecido.</t>
  </si>
  <si>
    <t xml:space="preserve">Sofisticación del Sector Productivo
</t>
  </si>
  <si>
    <r>
      <rPr>
        <b/>
        <sz val="11"/>
        <rFont val="Arial Narrow"/>
        <family val="2"/>
      </rPr>
      <t xml:space="preserve">1.4 Seguimiento a registro y calificación de proyectos 4to trimestre: </t>
    </r>
    <r>
      <rPr>
        <sz val="11"/>
        <rFont val="Arial Narrow"/>
        <family val="2"/>
      </rPr>
      <t xml:space="preserve">se realiza el reporte con la información de todos los proyectos a quienes se les otorgo el beneficio tributario para la vigencia 2022. Cumpliendo con el total del cupo otorgado de 2.1 billones para la vigencia 2022. Se realiza el reporte al indicador, en el archivo adjunto se encuentra la información por cada una de las empresas beneficiadas en la vigencia 2022. cumpliendo con el cupo otorgado de 2.1 para el año 2022. 
 Se realizó el otorgamiento del cupo total asignado para la vigencia 2022 por un valor total de 2.1 billones. En el archivo adjunto se encuentra el total de las empresas beneficiadas para la vigencia 2022.
</t>
    </r>
    <r>
      <rPr>
        <b/>
        <sz val="11"/>
        <rFont val="Arial Narrow"/>
        <family val="2"/>
      </rPr>
      <t xml:space="preserve">2.4 Seguimiento a solicitudes 4to trimestre: </t>
    </r>
    <r>
      <rPr>
        <sz val="11"/>
        <rFont val="Arial Narrow"/>
        <family val="2"/>
      </rPr>
      <t xml:space="preserve">Se realiza el reporte de todos los proyectos que fueron beneficiados para la vigencia 2022.Según el cupo otorgado de 2.1 billones para la vigencia 2022. Se presenta el seguimiento de los proyectos a quien se les otorgo el beneficio tributario en la vigencia 2022.
</t>
    </r>
    <r>
      <rPr>
        <b/>
        <sz val="11"/>
        <rFont val="Arial Narrow"/>
        <family val="2"/>
      </rPr>
      <t>3.4 Seguimiento a registro y calificación de proyectos 4to trimestre:</t>
    </r>
    <r>
      <rPr>
        <sz val="11"/>
        <rFont val="Arial Narrow"/>
        <family val="2"/>
      </rPr>
      <t xml:space="preserve"> Se notificaron cuatrocientos noventa y seis (496) proyectos durante el mes de octubre actos administrativos presentados en la convocatoria para el registro de propuestas que accederán al beneficio tributario de Ingresos No Constitutivos de Renta y/o Ganancia Ocasional Año 2021 para que los contribuyentes puedan acceder a los beneficios tributarios estipulados en el artículo 57-2, de acuerdo con el artículo segundo del acuerdo 26 de 2021. Por otra parte, cinco (5) proyectos quinientos un (501) proyectos fueron rechazados, dado que no cumplían con los requisitos mínimos estipulados en los Términos de Referencia.
</t>
    </r>
    <r>
      <rPr>
        <b/>
        <sz val="11"/>
        <rFont val="Arial Narrow"/>
        <family val="2"/>
      </rPr>
      <t>4.4 Seguimiento a registro y calificación de proyectos 4to trimestre:</t>
    </r>
    <r>
      <rPr>
        <sz val="11"/>
        <rFont val="Arial Narrow"/>
        <family val="2"/>
      </rPr>
      <t xml:space="preserve"> Sabiendo que el objetivo de este instrumento tributario consiste en calificar proyectos como de investigación científica, desarrollo e innovación para que el personal científico vinculado, que ejecute actividades directas de I+D+i, acceda al beneficio tributario de Ingresos no Constitutivos de Renta y/o Ganancia Ocasional, siempre que la remuneración de este personal provenga de recursos destinados para el proyecto, según los criterios y las condiciones definidas por el Consejo Nacional de Beneficios Tributarios en Ciencia, Tecnología e Innovación (CNBT) y lo establecido por el artículo 57-2 del E.T., se evaluó la necesidad de convertir la convocatoria a la modalidad de ventanilla abierta, dado que esta última permite recibir solicitudes durante todo el año fiscal, facilitando a las entidades su partición y acceso a la misma.
Por lo anterior, lo avances hasta octubre de 2022, referidos a la convocatoria de acceso al beneficio tributario de Ingresos no constitutivos de renta vigencia 2022, se enfocan en la modificación de sus lineamientos, cronograma y presentación de solicitudes, con el fin de lograr abrir una ventanilla abierta para las solicitudes de la vigencia 2022.
Adicionalmente, la Secretaria Técnica del CNBT, se encuentra a la espera de la firma de la LEY No.131 DE 2022 SENADO – 118 DE 2022 CÁMARA “POR MEDIO DE LA CUAL SE ADOPTA UNA REFORMA TRIBUTARIA PARA LA IGUALDAD Y LA JUSTICIA SOCIAL Y SE DICTAN OTRAS DISPOSICIONES, por lo que se presenta adjunto un borrador de los términos de referencia que determinan los lineamientos iniciales que se pretende establecer para el acceso al beneficio tributario establecido en el artículo 57-2 del E.T.
</t>
    </r>
    <r>
      <rPr>
        <b/>
        <sz val="11"/>
        <rFont val="Arial Narrow"/>
        <family val="2"/>
      </rPr>
      <t xml:space="preserve">5.4 Seguimiento a registro y calificación de proyectos 4to trimestre: </t>
    </r>
    <r>
      <rPr>
        <sz val="11"/>
        <rFont val="Arial Narrow"/>
        <family val="2"/>
      </rPr>
      <t xml:space="preserve">"La Convocatoria para el registro de propuestas que accederán a la exención del IVA (ventanilla abierta) para acceder a los beneficios tributarios estipulados en el artículo 428-1 del Estatuto Tributario, que tiene como propósito el fortalecimiento de las capacidades e infraestructura de instituciones de educación y centros de investigación y desarrollo tecnológico reconocidos por MINCIENCIAS, para el desarrollo de proyectos con la adquisición de equipos y elementos que les permita realizar investigaciones de alto impacto para el país y la comunidad educativa. De acuerdo con lo anterior, la ventanilla abierta en cuestión durante el cuarto trimestre del año 2022, le otorga a un (1) proyecto cofinanciado, calificado como de investigación científica, desarrollo tecnológico e innovación cuyo propósito es la obtención de resultados relevantes para el desarrollo del país, el acceso al beneficio tributario de Exención de IVA. En el 1er trimestre se otorgó la exención a 12 equipos por un valor total de $304.766,19 US, en el 2do trimestre se otorgó la exención a 54 equipos por un valor total de $929.818,00 US, en el 3er trimestre se le otorgó la exención a 2 equipos por un valor total de $447.094,98 US y en el 4to trimestre se le otorga la exención a 3 equipos por un valor total de $218.017,00. A la fecha se otorgó la exención de IVA a 71 equipos, que suman un valor total de $ 2'108.089,17 US referidos a las exenciones de impuestos recomendadas durante la vigencia 2022.  Nota: al proyecto 92297 aunque ya está calificado no se le ha expedido el acto administrativo que reconoce los $218.017,00 US de Exención del Plan de Importación de 3 equipos del proyecto 'MEJORAMIENTO DE LA COMPETITIVIDAD DE LA CADENA TEXTIL COMO UNA ESTRATEGIA DE REACTIVACIÓN ECONÓMICA A CONSECUENCIA DE LA EMERGENCIA CAUSADA POR EL COVID 19 EN LOS MUNICIPIOS DE BUESCAO, EL TABLÓN, SAN BERNARDO, LA UNIÓN' sin embargo fueron tenidos en cuenta para el reporte de este cuarto trimestre"
</t>
    </r>
    <r>
      <rPr>
        <b/>
        <sz val="11"/>
        <rFont val="Arial Narrow"/>
        <family val="2"/>
      </rPr>
      <t>6.4 Seguimiento a solicitudes de donación 4to trimestre:</t>
    </r>
    <r>
      <rPr>
        <sz val="11"/>
        <rFont val="Arial Narrow"/>
        <family val="2"/>
      </rPr>
      <t xml:space="preserve"> Para la vigencia 2022 se tenía una meta del cupo de donación de $100.000.000.000; sin embargo, solo se recibió un total de donaciones por valor de $ 14.269.838.757, que equivale al 14.27% del total de la meta.
</t>
    </r>
    <r>
      <rPr>
        <b/>
        <sz val="11"/>
        <rFont val="Arial Narrow"/>
        <family val="2"/>
      </rPr>
      <t>7.4 Seguimiento al contrato de evaluación de impacto 4to trimestre:</t>
    </r>
    <r>
      <rPr>
        <sz val="11"/>
        <rFont val="Arial Narrow"/>
        <family val="2"/>
      </rPr>
      <t xml:space="preserve"> El pasado 13 de septiembre, la entidad Econometria en alianza con Tecnopolis realizó la presentación de la entrega final de la "Evaluación de Impacto 2012-2018", en donde se entregaron los resultados de la estimación de impactos, los efectos de derrame y las recomendaciones frente a lo evidenciado. Por lo anterior, el día 07 de octubre la entidad emitió la última factura con el saldo pendiente por pagar y se logró la liquidación del contrato 569-2020.
</t>
    </r>
  </si>
  <si>
    <t>A pesar de lo sucedido para el tercer periodo de reporte, el área cumple con los compromisos establecidos en los indicadores realizando un esfuerzo valioso que da cuenta de las acciones realizadas para este trimestre.</t>
  </si>
  <si>
    <r>
      <rPr>
        <b/>
        <sz val="11"/>
        <rFont val="Arial Narrow"/>
        <family val="2"/>
      </rPr>
      <t xml:space="preserve">1.4 Pactos por la Innovación 4to trimestre: </t>
    </r>
    <r>
      <rPr>
        <sz val="11"/>
        <rFont val="Arial Narrow"/>
        <family val="2"/>
      </rPr>
      <t xml:space="preserve">Con el objetivo de implementar el portafolio de beneficios de la estrategia Pactos por la Innovación, se desarrollaron actividades tendientes al despliegue de los portafolios de cada una de las regiones, entre las cuales se destaca:
Convenio especial de cooperación 764-2019 con la Cámara de Comercio de Manizales por Caldas: 
El convenio da por finalizado el 05 de agosto del 2022 con la ejecución completa de los beneficios de aceleración, comunidad de innovación, Ciclo de conferencias internacionales y nacionales, Misiones empresariales especializadas y Colinnova. En proceso de liquidación.
Convenio especial de cooperación 761-2019 con la Cámara de comercio de Barranquilla: 
Se lleva a cabo el comité de seguimiento del incentivo del programa de Aceleración en el cual se revisa y aprueba el informe final del acompañamiento realizado por la entidad asesora Doceprojekto. En el beneficio de innovación colaborativa se recibe y se revisa el segundo informe de avance técnico y financiero que da cuenta de la ejecución de la segunda etapa del proyecto Life Drone.
Convenio especial de cooperación 007-2020 con la Cámara de comercio de Santa Marta: 
Para el beneficio de prototipado, teniendo en cuenta la formalización del total de los convenios, se recibió el total de cuentas de cobro de las 17 empresas beneficiarias. Se está a la espera de los soportes de desembolso y se han autorizado el pago de las 17 solicitudes. Para el kit de innovación Se realizó el espacio denominado Gestionando la monetización de la innovación y el emprendimiento, se articuló con la estrategia Escala Magdalena y se contó con la participación de Cristhian Zilleruelo, experto en innovación y parte del equipo consultores internacionales de Punto Estratégico Red de Consultores SAS
Convenio especial de cooperación 229-2021 con la Cámara de comercio de Tumaco: 
Entrega de informe de avance ejecución de prototipado por parte de las empresas, Asesorías y seguimiento por parte de la empresa asesora Punto Estratégico. Invitación a beneficiarios Talleres Gestión de la Innovación, Realización de 6 talleres en Gestión de la Innovación: con estas sesiones se completa el beneficio de Talleres de Gestión de la Innovación con la realización de 9 talleres a cargo de la Universidad Nacional.
Convenio especial de cooperación 763-2019 con la Cámara de comercio de Cúcuta: 
Cúcuta: Se sostuvo reunión con las empresas Jarros Café y Qualityn para retomar la comunidad NISANA y construir la participación en el beneficio de conexiones con el ecosistema dentro del marco de Héroes Fest. Evento ENAC dirigido al sector construcción, como parte del ecosistema de innovación. Articulación con los docentes de la fundación de estudios superiores de Comfanorte, la Gobernación del Norte de Santander, la red regional de emprendimiento, la Cámara de Comercio de Pamplona, INNPULSA y las empresas babú palm oil y Tejar san Gerardo. Para el beneficio de innovación abierta se realizó entrega simbólica del premio a la alianza construcción, contando con la participación de los empresarios y el solucionador del reto. Durante el evento de conexiones con el ecosistema de innovación, se hizo entrega de los certificados a las empresas participantes del programa. Se llevó a cabo el beneficio de conexiones con el ecosistema de innovación el 25 de noviembre de 2022 dentro del marco de Héroes Fest. Se realizó la revisión de las actas pendientes de firma con el fin de tramitar las mismas, adicionalmente, se revisaron los temas pendientes del convenio referentes a los recursos de contrapartida disponible provenientes del recaudo realizado a las empresas en el benefició aceleración de I+D+i. Se realizó el séptimo comité del convenio 763-2019 en donde en donde se presentaron los principales resultados de los programas talleres de gestión de la innovación y conexiones con el ecosistema, así como el estado actual del convenio y la propuesta de ejecución de los recursos disponibles por concepto de contrapartida recaudada a las empresas en el benefició aceleración de I+D+i.
Convenio especial de cooperación 281-2021 con la Cámara de comercio de Buenaventura: 
Se realiza el seguimiento y gestión para concretar los segundos desembolsos correspondiente al 30% en la ejecución de los proyectos de prototipos presentados por las empresas beneficiarias para la etapa 3 del programa de prototipado. Se elaboró el alcance a la solicitud de prórroga al convenio 281-2021 con la cámara de comercio de Buenaventura, toda vez en la solicitud inicial realizada la numeración de la cláusula Informe no coincidía con la del convenio marco. Se realizó la retroalimentación sobre el alcance solicitado al 2do informe de avance técnico y financiero del convenio 281-2021, en donde se resolvieron las inquietudes que se tenían al respecto. Se realizó el comité convenio 281-2021 en donde se revisó el avance en los proyectos del beneficio de prototipado, así como los resultados del beneficio de talleres de gestión de la innovación.
Convenio especial de cooperación 025-2022 Confecámaras: 
Se iniciaron los procesos de elaboración de acuerdos con las 15 alianzas seleccionadas para ejecutar los proyectos de acuerdo con los resultados de los paneles de evaluación. Por otra parte, se emitió el concepto al primer informe de avance técnico y financiero. Se gestionó el último desembolso a Confecámaras por un valor de $587.000.000,00 y el cual tiene fecha de pago del 09 de diciembre de 2022
Convenio especial de cooperación 419-2021 con ACOPI Antioquia: 
Se realizó el proceso de implementación de la nueva versión de la plataforma de pactos por la innovación en el ambiente de pruebas brindado por la oficina de sistemas de Minciencias. El convenio finalizó el 24 de septiembre de 2022.
Convenio especial de cooperación 792-2019 con la Cámara de comercio de Cali: 
Desarrollo de la segunda cohorte del beneficio de fortalecimiento en capacidades de innovación, ajustes en los convenios de las 3 alianzas seleccionadas en la fase de financiación del beneficio de Colinnova. Se vienen ejecutando los proyectos de las 3 alianzas seleccionadas de la segunda fase del beneficio de Colinnova.
Convenio Especial de Cooperación 239-2021 con la Cámara de comercio de Ibagué: 
Se culminó el componente de talleres de innovación en las zonas definidas, así mismo se avanzó con el proceso de entrega de beneficios a las empresas ganadoras del componente de sistemas de innovación. Se entregó el informe final del beneficio de talleres de innovación empresarial por parte de la entidad asesora.
</t>
    </r>
    <r>
      <rPr>
        <b/>
        <sz val="11"/>
        <rFont val="Arial Narrow"/>
        <family val="2"/>
      </rPr>
      <t xml:space="preserve">2.4 Gestión Territorial - Operación Proyecto Oferta Institucional de Innovación Empresarial 4to trimestre: </t>
    </r>
    <r>
      <rPr>
        <sz val="11"/>
        <rFont val="Arial Narrow"/>
        <family val="2"/>
      </rPr>
      <t xml:space="preserve">Durante el cuarto trimestre del año 2022, se realizaron las actividades correspondientes a: realizar seguimiento a la implementación de los proyectos de innovación priorizados por cada una de las 20 empresas beneficiarias del programa, a través de sesiones periódicas de seguimiento donde se valida el avance técnico y financiero del proyecto, se verifica el cumplimiento del cronograma y se revisan las novedades en la ejecución del proyecto. Se realizó el giro del primer desembolso de los recursos de cofinanciación aprobados a 18 empresas beneficiarias. Se realizó el giro del segundo desembolso de los recursos de cofinanciación aprobados a 11 empresas beneficiarias. Se completaron los tramites y los procesos pertinentes de las prórrogas No. 1 de 19 contratos con las empresas beneficiarias. Se realizó la gestión de solicitud de prórrogas No. 2 de 5 contratos con las empresas beneficiarias, quienes requirieron más tiempo de ejecución de sus proyectos de innovación para garantizar lograr los resultados esperados, al 30 de diciembre se legalizaron 2 prórrogas. Durante el mes de diciembre de 2022, 5 empresas beneficiarias terminaron la implementación de sus proyectos de innovación.
 En este trimestre, el 25 de noviembre del 2022, se legalizó la liquidación de la entidad experta 10X Thinking.
 Frente a la estrategia de medición de resultados en ACTI, las empresas beneficiarias del programa han realizado de forma periódica el registro de inversiones en ACTI a través de la bitácora de inversiones.
 Durante este trimestre se realizó el cuarto desembolso a la ANDI, el 21 de octubre, por un valor de $57.680.426,05. En el mes de diciembre se dio inicio al trámite de liquidación del convenio con la ANDI.
 En cuanto a los compromisos del convenio directamente con la Secretaría Distrital de Desarrollo Económico, se entregaron los reportes mensuales para cargue en GESPROY de septiembre, octubre y noviembre de 2022, el reporte del mes de diciembre se encuentra en proceso de elaboración para su presentación en enero de 2023. Se realizaron mesas de seguimiento periódicas.
 Durante el trimestre se realizaron los comités técnicos con la Secretaría Distrital de Desarrollo Económico No.14, 15, y 16.
CAUCA - CONVENIO 2611-2019
Durante el presente periodo, el equipo técnico de Minciencias, continuó con el seguimiento de la implementación de los proyectos de innovación para ello se reunió periódicamente con cada una de las empresas beneficiarias a fin de evidenciar el avance en la implementación a través del análisis de las matrices de seguimiento entregadas por las empresas y la revisión de los avances en los entregables que soportan la ejecución de las actividades. Durante el periodo se realizó el proceso de aprobación de los primeros informes de avance técnicos y financieros presentados por 3 de las empresas beneficiarias y adicionalmente se realizaron 3 desembolsos del segundo 50% de los recursos de cofinanciación solicitados por las beneficiarias. Finalmente, durante los meses de octubre y noviembre 4 empresas finalizaron la implementación de los proyectos de innovación. Dada esta finalización y la de las 7 empresas que finalizaron en el periodo anterior, el equipo técnico de Minciencias realizó las visitas presenciales de validación de resultados de la implementación de los proyectos. Adicionalmente, 10 empresas presentaron los preinformes finales de ejecución técnica y financiera los cuales fueron revisados por el equipo de seguimiento y posteriormente las observaciones generadas fueron socializadas a las empresas para que estas radicaran los informes finales. Al corte de este trimestre 9 empresas realizaron la entrega de sus informes finales, por ello a la fecha se han emitido 2 conceptos de supervisión finales con los cuales se iniciaron los procesos de liquidación de estas empresas. 
Adicionalmente, se cerró el proceso de liquidación de la empresa Familia del Pacifico, la empresa realizó el reintegro del 100% de los recursos de cofinanciación que le fueron girados y el pago de la multa que se ocasiono por no culminar las tres etapas del programa.
Frente a la entidad experta VT S.A.S, se realizó el proceso de liquidación del contrato 016-2021, el cual quedo legalizado y perfeccionado en el mes de noviembre.
Respecto al convenio suscrito con el aliado cooperante ANDI, se realizó el cuarto y último desembolso del convenio y posteriormente la entidad realizó la entrega del informe final, el cual se encuentra en proceso de evaluación del equipo de seguimiento.
Frente a la estrategia de medición de resultados en ACTI, las empresas continúan en proceso de diligenciamiento del componente No 3 en la plataforma.  
En cuanto a los compromisos del convenio directamente con el Departamento del Cauca se entregaron a tiempo los reportes mensuales de ejecución técnica y financiera para cargue en GESPROY de septiembre, octubre y noviembre de 2022 y se realizó el comité técnico del convenio No 23. 
RISARALDA – CONVENIO 401-2019
La ejecución de actividades finalizó el 03 de junio de 2022 y se ha dado continuidad a los procesos de cierre y liquidación de los contratos derivados.
Durante el cuarto trimestre de 2022 en el proyecto Innovación Más País Risaralda se dio continuidad a los procesos necesarios para el cierre final de los contratos relacionados con los entrenamientos de alto nivel, específicamente el de la entidad experta Corporación Industrial Minuto de Dios (CIMD).
En cuanto al seguimiento de la implementación de los proyectos priorizados se dio continuidad al proceso de evaluación de informes de avance de implementación de los proyectos priorizados por las empresas beneficiarias y se realizó el último desembolso de las empresas beneficiarias Met Group, Integra, Sayonara, Busscar y Radiólogos.  Se continua con el proceso de desembolso que aún se encuentra pendiente con la Empresa de Energía de Pereira, teniendo en cuenta la subsanación al informe que tuvo que realizar la empresa.
En el marco de las comunicaciones con las empresas beneficiarias se llevó a cabo el seguimiento al proceso de registro de Inversiones en Actividades de Ciencia, Tecnología e Innovación (InverACTi) en la plataforma destinada para tal fin. Se continúa apoyando a las empresas en el diligenciamiento del componente 3, este componente ya fue finalizado por 08 empresas.
Frente a las liquidaciones, se avanzó en la revisión de informes finales de ejecución de las empresas y se procedió con la elaboración de los informes de liquidación de las empresas que entregaron la información técnica y financiera completa. En el periodo en mención de realizó el proceso de liquidación de la empresa Frisby (alcance por requerimiento de la empresa), Seguridad Nacional, Confamiliar y Sole Soluciones, los demás procesos se encuentran en trámite o pendientes de alcance a la información presentada por parte de las empresas.
En este periodo se recibió el tercer y último desembolso por parte de la Gobernación de Risaralda, lo cual permitió realizar los desembolsos que se encontraban pendientes.
CALDAS – CONVENIO 843-2018
De acuerdo a los compromisos del Convenio 843-2018, durante el periodo del cuarto trimestre de 2022, se adelantó el proceso de liquidación del convenio especial de cooperación con la ANDI y la empresa GRQ, se liquidaron los contratos de Caja de Compensación Familiar de Caldas, Central Hidroeléctrica de Caldas S.A. E.S.P., Revlog, Servicios Especiales de Salud y Sigma
La empresa Formapol en este periodo firmó el acta de liquidación y se encuentra en el proceso de reintegro de los recursos y pago de multa por la no terminación de las tres etapas del contrato.
Se elaboraron los conceptos de supervisión de los informes finales presentados por las empresas beneficiarias Induma, San Martín Lácteos y Solocauchos para iniciar el proceso de liquidación.
Se encuentra en espera de la radicación de alcance al informe final de la empresa Punto eléctrico,
Se tramitó el desembolso contra liquidación para la empresa Super de Alimentos.
Igualmente, se dio respuesta a los requerimientos de información que realizó la Gobernación de Caldas durante el periodo.
CUNDINAMARCA - CONVENIO 784-2017
Durante el cuarto trimestre del año 2022, a fin de avanzar en la liquidación de los contratos derivados del convenio 784-2017, y teniendo en cuenta la modificación que se realizó al manual operativo del Fondo Francisco José de Caldas, se realizó el cierre del centro de costo el cual era administrado por Tecnalia en el marco del contrato 215-2018, quien realizó el reintegro de los recursos no ejecutados en este centro de costo.
Por otro lado, dado que, en el administrador de recursos Avanciencia también se administraban recursos de este convenio, el Ministerio solicitó al administrador, el reintegro de los recursos no ejecutados y expedir la certificación de cierre del centro de costo a fin de poder dar cierre al centro de costo en el marco del contrato 707-2019.
NARIÑO – CONVENIO 788-2017
Durante el cuarto trimestre del año 2022, en las actividades del proyecto Innovación Empresarial Más País Nariño en el marco del convenio especial de cooperación No. 788-2017, se llevaron a cabo los procesos de liquidación de 3 contratos derivados con empresas beneficiarias: Colegio Musical Británico, Unimos Empresa Municipal de Telecomunicaciones de Ipiales S.A. E.S.P. y Sterilize Service S.A.S.
Asimismo, teniendo en cuenta la modificación que se realizó al manual operativo del Fondo Francisco José de Caldas, se realizó el cierre del centro de costo el cual era administrado por Tecnalia en el marco del contrato 215-2018, quien realizó el reintegro de los recursos no ejecutados en este centro de costo.
Por otro lado, dado que, a través del administrador de recursos Avanciencia también se administraban recursos de este convenio, el Ministerio solicitó al administrador, el reintegro de los recursos no ejecutados y expedir la certificación de cierre del centro de costo a fin de poder dar cierre al centro de costo en el marco del contrato 707-2019.
BOYACA – CONVENIO 780–2017
En el cuarto trimestre del año se ha dado respuesta a los diferentes requerimientos que han realizado desde la Gobernación de Boyacá referente a aclaraciones y proceso de liquidación del Convenio.
Asimismo, teniendo en cuenta la modificación que se realizó al manual operativo del Fondo Francisco José de Caldas, se realizó el cierre del centro de costo el cual era administrado por Tecnalia en el marco del contrato 215-2018, quien realizó el reintegro de los recursos no ejecutados en este centro de costo.
Por otro lado, dado que, a través del administrador de recursos Avanciencia también se administraban recursos de este convenio, el Ministerio solicitó al administrador, el reintegro de los recursos no ejecutados y expedir la certificación de cierre del centro de costo a fin de poder dar cierre al centro de costo en el marco del contrato 707-2019.
ANTIOQUIA - CONVENIO 4600009838
Durante el cuarto trimestre del año 2022, se llevaron a cabo las actividades enmarcadas en la participación en comités técnicos del convenio en donde se abordaron diversas temáticas asociadas a la operación del programa Mipyme Innova Antioquia, participación en mesas de trabajo a fin de realizar seguimiento a la operación del programa.
El 30 de noviembre de 2022 finalizó la ejecución del convenio especial de cooperación 4600009838, suscrito entre el Departamento de Antioquia, Acopi Antioquia y Minciencias; en donde este último ejerció la orientación técnica al ejecutor y operador frente a la ejecución del convenio dado su rol de orientador dentro de este.
Finalmente, en el mes de diciembre Minciencias emitió el último certificado de contrapartida a fin de soportar su aporte en especie en el convenio. </t>
    </r>
  </si>
  <si>
    <t xml:space="preserve">La continuidad en las acciones y estrategias establecidas por el área técnica dan cuenta del cumplimiento a los objetivos establecidos, desde la Oficina Asesora de Planeación no se generan recomendaciones. </t>
  </si>
  <si>
    <r>
      <rPr>
        <b/>
        <sz val="11"/>
        <rFont val="Arial Narrow"/>
        <family val="2"/>
      </rPr>
      <t xml:space="preserve">1.4 Seguimiento a la ejecución de la estrategia 4to trimestre: </t>
    </r>
    <r>
      <rPr>
        <sz val="11"/>
        <rFont val="Arial Narrow"/>
        <family val="2"/>
      </rPr>
      <t xml:space="preserve">"De acuerdo con el reporte formal que realiza la SIC en su página oficial (https://drive.google.com/file/d/1QPzTd3Jl6QEa7SJ0gQAT66bz47uneUAs/view ), se reporta que para lo corrido del año 2022  (enero a diciembre) se han radicado un total de 1.274 solicitudes de patente 1.104 solicitudes de invención y 170 solicitudes de modelo de utilidad) ante dicha Entidad.
A continuación, se muestra la distribución por departamento de radicación de patente a nivel nacional: Antioquia 171,  Atlántico 90, Bogotá 459, Bolívar 5, Boyacá 26, Caldas 19, Caquetá 8, Casanare 15, Cauca 18, Cesar 14, Chocó 1, Córdoba 4, Cundinamarca 58, Huila 22, La Guajira 17, La Guajira 3, Magdalena 5, Meta 7, Nariño 17, Norte de Santander 18,  Norte De Santander2, Putumayo 2, Quindío 41, Risaralda 33, Santander 70, Sucre 19, Tolima 17, Valle Del Cauca 107, ARCHIPIÉLAGO DE SAN ANDRÉS, PROVIDENCIA Y STA CATALINA 1, Total general 1274. Lo anterior evidencia que el 36% de las radicaciones de patente se encuentra focalizado en Bogotá D.C, seguido por Antioquia con el 13,4%, Valle del Cauca con el 8,4% y Atlántico 7,1 siendo estos los departamentos que lideran la radicación de patente con el 64,7% de territorio nacional.
El presente reporte se realiza teniendo en cuenta el periodo de espera que le toma a la Superintendencia de Industria y Comercio - SIC realizar la consolidación de la información recaudada a nivel nacional de estas solicitudes de patente, de tal manera que el rezago presentado hasta el momento queda solventado con esta presentación de reporte, con el soporte formal que genera la SIC.”
Frente al convenio 417-2021, suscrito con la Corporación Tecnnova Universidad Empresa Estado UEE, en representación de la Joinn Red Colombiana de OTRI, se realizó la adición No. 2 al cual se asignaron recursos por PGN 2022 por un valor de $8 mil millones con la meta de 550 nuevas solicitudes de patentes. La “Convocatoria nacional para fomentar la protección por patente de resultados de I+D+i que promuevan la potenciación económica del sector empresarial” vigencia 2021 y 2022 obtuvo 1.066 beneficiarios de cuales 1.053 fueron efectivamente radicadas antes la oficina nacional competente.
</t>
    </r>
    <r>
      <rPr>
        <b/>
        <sz val="11"/>
        <rFont val="Arial Narrow"/>
        <family val="2"/>
      </rPr>
      <t xml:space="preserve">2.4 Seguimiento a la ejecución de la estrategia 4to trimestre: </t>
    </r>
    <r>
      <rPr>
        <sz val="11"/>
        <rFont val="Arial Narrow"/>
        <family val="2"/>
      </rPr>
      <t>EI Ministerio de Ciencia, Tecnología e Innovación – MINCIENCIAS, la Superintendencia de industria y Comercio – SIC y la Red Nacional de OTRI - JOINN representada por la Corporación Tecnnova,  “Sácale Jugo a tu Patente 4.0", se obtuvo un total de 75 tecnologías con acompañamiento tecnológico y comercial ara el 28 de julio de 2022, así como 30 tecnologías transferidas.</t>
    </r>
  </si>
  <si>
    <t xml:space="preserve">Este programa estratégico, cumple con las metas planificadas para el cuarto trimestre y se evidencia el esfuerzo realizado para que el indicador cumpla con lo propuesto, la Oficina Asesora de Planeación no tiene recomendaciones. </t>
  </si>
  <si>
    <r>
      <t>1.4 Seguimiento a la ejecución de la estrategia 4to trimestre:</t>
    </r>
    <r>
      <rPr>
        <b/>
        <sz val="11"/>
        <rFont val="Arial Narrow"/>
        <family val="2"/>
      </rPr>
      <t xml:space="preserve"> </t>
    </r>
    <r>
      <rPr>
        <sz val="11"/>
        <rFont val="Arial Narrow"/>
        <family val="2"/>
      </rPr>
      <t xml:space="preserve">En la convocatoria para apoyar la creación y fortalecimiento de empresas de base tecnológica (incluidas las Spin Off) se presentaron 54 propuestas, de las cuales se realizó la selección de 12 como elegibles; en la segunda corte quedaron elegibles 6 propuestas, dado cumplimiento de esta manera con el 100% para los acuerdos de transferencia de tecnología en el año 2022, equivalente a 18 propuestas. En la actualidad estas propuestas se están ejecutando con el fin de consolidar las Empresas de Base Tecnológicas Spin Off. Por otro lado, mediante la invitación para la conformación de proyectos elegibles para la transferencia de dos tecnologías con fines de fabricación e implementación en los departamentos priorizados (Meta y Santander) se presentaron dos propuestas, las cuales quedaron elegibles para financiación a través de reembolso obligatorio. Así las cosas, esta invitación aportó 2 Acuerdos de transferencia de tecnología y/o conocimiento - Apoyo a la I+D+i para promover y fortalecer alianzas entre actores del SNCTI adicionales. Por lo que el número total de Acuerdos de transferencia de tecnología y/o conocimiento apoyados por Minciencias para el 2022 es de 20.
Así las cosas, con el resultado obtenido en el 2022, se da cumplimiento al 100% de la meta del cuatrienio de 59 Acuerdos de transferencia de tecnología y/o conocimiento - Apoyo a la I+D+i para promover y fortalecer alianzas entre actores del SNCTI adicionales.  La meta para el cuatrienio estaba en 59 acuerdo, lográndose 2 acuerdos adicionales según lo explicado anteriormente, es decir un total de 61 acuerdos para el cuatrienio. Actualmente las iniciativas de Emprendimiento de Base Tecnológica se encuentran recibiendo acompañamiento para la creación y fortalecimiento de las mismas.
</t>
    </r>
    <r>
      <rPr>
        <b/>
        <sz val="11"/>
        <rFont val="Arial Narrow"/>
        <family val="2"/>
      </rPr>
      <t xml:space="preserve">2.4 Proyectos financiados 4to trimestre: </t>
    </r>
    <r>
      <rPr>
        <sz val="11"/>
        <rFont val="Arial Narrow"/>
        <family val="2"/>
      </rPr>
      <t xml:space="preserve">Se adelantó el trámite de solicitud y legalización de contratos de los 8 proyectos correspondientes a los 7 proyectos que fueron publicados en la lista de financiables el día 15 de julio de 2022 apoyados de acuerdo con los recursos disponibles al inicio de la convocatoria y un proyecto financiado a partir de la gestión realizada para la inclusión de recursos que fue publicado mediante el alcance a la lista de financiables publicada el día 2 de septiembre de 2022.
</t>
    </r>
    <r>
      <rPr>
        <b/>
        <sz val="11"/>
        <rFont val="Arial Narrow"/>
        <family val="2"/>
      </rPr>
      <t>3.4 Invitación a presentar propuesta para la conformación de un listado de proyectos elegibles para la transferencia de dos tecnologías con fines de fabricación e implementación en los departamentos priorizados (Meta y Santander) Seguimiento a la ejecución de la estrategia 4to trimestre:</t>
    </r>
    <r>
      <rPr>
        <sz val="11"/>
        <rFont val="Arial Narrow"/>
        <family val="2"/>
      </rPr>
      <t xml:space="preserve"> Mediante la invitación para la conformación de proyectos elegibles para la transferencia de dos tecnologías con fines de fabricación e implementación en los departamentos priorizados (Meta y Santander) se presentaron dos propuestas, las cuales quedaron elegibles para financiación a través de reembolso obligatorio. Así las cosas, esta invitación aportó 2 Acuerdos de transferencia de tecnología y/o conocimiento - Apoyo a la I+D+i para promover y fortalecer alianzas entre actores del SNCTI adicionales. Por lo que el número total de Acuerdos de transferencia de tecnología y/o conocimiento apoyados por Minciencias para el 2022 es de 20, teniendo en cuenta los 18 acuerdos aportados por la Convocatoria para la creación de Spin Off. Así las cosas, con el resultado obtenido en el 2022, se da cumplimiento al 100% de la meta del cuatrienio de 59 Acuerdos de transferencia de tecnología y/o conocimiento - Apoyo a la I+D+i para promover y fortalecer alianzas entre actores del SNCTI adicionales.  La meta para el cuatrienio estaba en 59 acuerdo, lográndose 2 acuerdos adicionales según lo explicado anteriormente, es decir un total de 61 acuerdos para el cuatrienio. Actualmente las iniciativas de Transferencia de Tecnologías se encuentran en la etapa contractual del Acuerdo entre Ecopetrol y las entidades beneficiaria
</t>
    </r>
  </si>
  <si>
    <t>Desde la Oficina Asesora de Planeación no se generan recomendaciones para el área técnica, ya que se cumple con las metas establecidas en los indicadores del plan "Apoyo a la I+D+i para promover y fortalecer alianzas entre actores del SNCTI".  Así mismo el reporte realizado, da cuenta de la continuidad en el seguimiento de las acciones realizadas frente a la meta establecida.</t>
  </si>
  <si>
    <t>Modernización del Ministerio y Fortalecimiento Institucional</t>
  </si>
  <si>
    <r>
      <t>1.4 Diseño y formulación de política de CTeI - 4to trimestre: Período de Reporte
Cuarto trimestre del año 2022: Del 01 de octubre al 31 de diciembre de 2022.
II. Aclaraciones
Para este trimestre se consignan los soportes de las actividades en el aplicativo GINA en las siguientes carpetas comprimidas:
•     Soportes Diseño y Formulación de Política – trimestre lV
Esta iniciativa comprende las actividades relacionadas con el diseño y formulación de los documentos de política que se lideran directamente desde el Viceministerio de Talento y Apropiación Social del Conocimiento
2.4 Apoyo en la gestión de lineamientos, evaluaciones de políticas y capacidades regionales de CTeI - 4to Trimestre:</t>
    </r>
    <r>
      <rPr>
        <b/>
        <sz val="11"/>
        <rFont val="Arial Narrow"/>
        <family val="2"/>
      </rPr>
      <t xml:space="preserve">
P</t>
    </r>
    <r>
      <rPr>
        <sz val="11"/>
        <rFont val="Arial Narrow"/>
        <family val="2"/>
      </rPr>
      <t>eríodo de Reporte
Cuarto trimestre del año 2022: Del 01 de octubre al 31 de diciembre de 2022.
II. Introducción
Esta iniciativa estratégica comprende todas las acciones que requieren del acompañamiento del Viceministerio de Talento y Apropiación Social del Conocimiento para garantizar la inclusión de lineamientos de política de CTeI.  Durante el cuarto trimestre del año 2022 se apoyaron las siguientes actividades:
Gestión administrativa relacionada con Misión de Sabios
Apoyo a la gestión de lineamientos de política pública
Implementación de la Política Nacional de Apropiación Social del Conocimiento en el marco de la CTeI
Implementación de la Política pública Nacional de Ciencia Abierta
Política de la internacionalización de la CTeI y diplomacia científica
Política Integral de Conocimiento Ancestral Tradicional
OCDE
Convenio TIPC
Evaluación de impacto de Ondas, jóvenes investigadores y formación de alto nivel
III. Aclaraciones
Para este trimestre se consignan los soportes de las actividades en el aplicativo GINA en las carpetas comprimidas adjuntas al presente reporte
3.4 Apoyo en el diseño de marco normativo 4to Trimestre: Período de Reporte
Cuarto trimestre del año 2022: Del 01 de octubre al 31 de diciembre de 2022.
II. Introducción
Esta iniciativa comprende las actividades que se lideran y acompañan desde el VTASC para desarrollar el marco normativo de las direcciones técnicas y del Ministerio en las temáticas que le competan al VTASC
III. Aclaraciones
Para este trimestre se consignan los soportes de las actividades en el aplicativo GINA en las siguientes carpetas comprimidas:
•   Soportes Apoyo al marco regulatorio</t>
    </r>
  </si>
  <si>
    <t>De acuerdo con el seguimiento adelantado por la Oficina Asesora de Planeación e Innovación Institucional al desarrollo de las actividades del plan estratégico, se identificó que el Área Técnica llevó a cabo la gestión necesaria para dar cumplimiento al indicador propuesto con un alcance del 88%, el cual queda en zona de cumplimiento aceptable, por lo tanto, no se requiere ningún tipo de acción de mejora y por ende, no se asocia recomendación.</t>
  </si>
  <si>
    <r>
      <rPr>
        <b/>
        <sz val="11"/>
        <rFont val="Arial Narrow"/>
        <family val="2"/>
      </rPr>
      <t>1.4 Estudio para diseñar la estrategia de sostenibilidad de la gestión de los centros e institutos públicos de investigación. Cuarto Trimestre:</t>
    </r>
    <r>
      <rPr>
        <sz val="11"/>
        <rFont val="Arial Narrow"/>
        <family val="2"/>
      </rPr>
      <t xml:space="preserve"> En el marco de la iniciativa se logro el  otrosí No. 2 de la adición de recursos el 4 de agosto de 2022 y un  CDR por $687.500.000,para soportar la invitación se expidió hasta el 19 de septiembre de 2022. En este sentido, los términos de referencia de la invitación se presentaron y fueron aprobados en el Comité de Gestión de Recursos hasta el 12 de octubre, es decir, a inicios del cuarto trimestre de 2022. La invitación tuvo apertura del 18 de octubre hasta el 18 de noviembre de 2022. Se recibieron 10 propuestas, 5 de las cuales cumplieron los requisitos para pasar a evaluación. El panel de evaluación se llevó a cabo con la participación de 5 expertos, Fanor Mondragón, Paola Amar, Álvaro Quintero, Pablo Patiño y Andrés Mantilla, el día 15 de diciembre en modalidad virtual. Como resultado de este proceso, los panelistas recomendaron la propuesta  de la Universidad Nacional de Colombia-CID, propuesta que recibió la mayor  puntuación (97) entre las 5 que cumplieron con los requisitos mínimos. Este resultado se presentó en Comité de Gestión de Recursos el 20 de diciembre donde se recibió aprobación para la contratación. Debido a lo anterior, no es posible tener el estudio base para la formulación de políticas de CTel. Teniendo en cuenta el cierre de la vigencia, esta contratación se finalizará en el 2023 y el plan de integración se desarrollará durante ese mismo año.
</t>
    </r>
    <r>
      <rPr>
        <b/>
        <sz val="11"/>
        <rFont val="Arial Narrow"/>
        <family val="2"/>
      </rPr>
      <t>2.4 Actualización Normativa en Ciencia, Tecnología e Innovación. Cuarto Trimestre:</t>
    </r>
    <r>
      <rPr>
        <sz val="11"/>
        <rFont val="Arial Narrow"/>
        <family val="2"/>
      </rPr>
      <t xml:space="preserve"> Para el cuarto trimestre y en el marco de la  iniciativa, el VCIP lideró la elaboración del documento titulado “Iniciativas normativas para una agenda regulatoria en Ciencia, Tecnología e Innovación (2022-2026)” que se encuentra publicado como documento de trabajo No. 1. Al respecto, es importante considerar que el cambio de gobierno fue un factor indispensable para poder priorizar la agenda regulatoria. En este sentido, El Ministro priorizó en la Agenda regulatoria: 1. DUR del sector. 2. Decreto de modificación del Codecti. 3. Guía de transferencia de tecnología. En iniciativas legislativas priorizó las siguientes: 1. Ampliaciones del FIS. 2. Importación de equipos, insumos y elementos para la investigación. 3. Contratación de CTeI. 4. Carrera del investigador. 5. Nueva Ley de CTeI que reemplace la Ley 29 y la 1286. Para cada una de las iniciativas se conformaron equipos de trabajo interdependencias, para avanzar en la preparación de memorias justificativas y exposición de motivos.
Con respecto al análisis del impacto normativo, la Universidad del Valle, elaboró un caso de estudio relacionado con el Análisis de la pertinencia y viabilidad en el uso de herramientas regulatorias Sandbox para el fomento a la innovación.
Se conformaron siete equipos de trabajo, dos para las iniciativas de la agenda regulatoria y cinco para las iniciativas de carácter legislativo. En este sentido, considerando que en este momento cada uno de los equipos designados se encuentran elaborando las memorias justificativas y las exposiciones de motivos, la contratación de servicios de asesoría para realizar la asesoría externa de análisis de impacto normativo y otros aspectos legales, se debe realizar en 2023 cuando se tenga el avance sobre la agenda priorizada.
</t>
    </r>
    <r>
      <rPr>
        <b/>
        <sz val="11"/>
        <rFont val="Arial Narrow"/>
        <family val="2"/>
      </rPr>
      <t>3.4 Evaluación y Rediseño de la política de Reconocimiento de Actores del Sistema Nacional de Ciencia, Tecnología e Innovación 4to trimestre:</t>
    </r>
    <r>
      <rPr>
        <sz val="11"/>
        <rFont val="Arial Narrow"/>
        <family val="2"/>
      </rPr>
      <t xml:space="preserve"> para cuarto trimestre, el contrato tuvo una prórroga de dos meses, debido a las demoras en las respuestas a las encuestas y entrevistas; por esa razón no se recibieron los entregables en los tiempos previstos al inicio de la vigencia. se realizo un segundo desembolso el 30 de noviembre. Sin embargo, el contrato finalizó el pasado 30 de noviembre, incluidos los 6 productos pactados en el mismo. En este momento, las direcciones técnicas involucradas (de Ciencia, Desarrollo Tecnológico e Innovación, y Capacidades y Apropiación del Conocimiento), revisaron el entregable 6 y concluyeron que debe ajustarse por parte de la Unisimon-Funcesi con el fin de preparar el informe técnico final.
</t>
    </r>
    <r>
      <rPr>
        <b/>
        <sz val="11"/>
        <rFont val="Arial Narrow"/>
        <family val="2"/>
      </rPr>
      <t>DECLARATORIA DE IMPORTANCIA ESTRATÉGICA DE LOS PROYECTOS DE INVERSIÓN RELACIONADOS CON LA POLÍTICA DE CIENCIA, TECNOLOGÍA E INNOVACIÓN 2023 - 2031 - CONPES DIE Cuarto Trimestre:</t>
    </r>
    <r>
      <rPr>
        <sz val="11"/>
        <rFont val="Arial Narrow"/>
        <family val="2"/>
      </rPr>
      <t xml:space="preserve"> Para esta iniciativa se logró la entrega y proyección del documento técnico del Conpes DIE el cual se adjunta. En el mes de septiembre se recibió comunicación oficial por parte de MinHacienda indicando que no había aval fiscal lo cual impide tener la declaración de importancia estratégica de las acciones relacionadas, es pertinente aclarar  que la gestión de las vigencias futuras no es competencia del VCIP.</t>
    </r>
  </si>
  <si>
    <t>Se revisan los análisis realizados por el área técnica y se evidencia que en el indicador "Estudios Base para la definición de políticas públicas basadas en evidencia", no hubo cumplimiento por temas administrativos y que su contratación se realizará para el primer trimestre del año 2023, por lo tanto, no se requiere levantar una acción de mejora debido a que se alcanzará la meta en la siguiente vigencia. 
En cuanto al indicador "Documento CONPES",  el área técnica informa que se recibió una comunicación por parte de Ministerio de Hacienda y Crédito Público  indicando que no había aval fiscal lo cual impide tener la declaración de importancia estratégica de las acciones relacionadas en dicho documento, por lo tanto, no se cumple el indicador; sin embargo, no se requiere una acción de mejora, pues no es competencia del Ministerio el tema presupuestal, el cual es el que impide la generación del documento.</t>
  </si>
  <si>
    <r>
      <rPr>
        <b/>
        <sz val="11"/>
        <rFont val="Arial Narrow"/>
        <family val="2"/>
      </rPr>
      <t>1.4 Fortalecer los procesos del cambio asociados a la contratación 4to Trimestre:</t>
    </r>
    <r>
      <rPr>
        <sz val="11"/>
        <rFont val="Arial Narrow"/>
        <family val="2"/>
      </rPr>
      <t xml:space="preserve"> La Secretaría General adelantó en el 4to trimestre, las gestiones pertinentes para dar cumplimiento a la iniciativa estratégica para "Fortalecer los procesos del cambio asociados a la contratación", por lo cual, se realizó el seguimiento a la implementación del plan de trabajo como mejora al proceso actual en Minciencias (adjunto).
Por lo anterior, se informan en general las gestiones que se adelantaron para el periodo reportado:
Se revisaron en mesa de trabajo los documentos del proceso de gestión contractual y se entrega insumo, con la revisión y/o aportes de los mismos para continuar con la optimización documental en la vigencia 2024.
Los procedimientos a actualizar en el mes de diciembre de 2022 son: el Procedimiento de Elaboración y perfeccionamiento de contratos/convenios - A206PR04 y el Procedimiento de Liquidación de contratos/convenios de Ley 80 - A206PR07.
Se realizó seguimiento al cargue de información de la base de datos en materia de gestión contractual.
Se dio inicio a una campaña publicitaria que contuvo temas contractuales y disciplinarios en el mes de noviembre y diciembre de 2022.
La SEGEL realizó solicitud a la DAF  para socializar la Guía para la conformación y administración de expedientes (A204PR01G01), con el fin de reforzar a los supervisores dicha información. Por lo anterior, se informa que se llevó a cabo el 24 de noviembre de 2022 y contó con la participación de más de treinta y nueve (39) colaboradores de MINCIENCIAS.
</t>
    </r>
    <r>
      <rPr>
        <b/>
        <sz val="11"/>
        <rFont val="Arial Narrow"/>
        <family val="2"/>
      </rPr>
      <t>2.4 Fortalecer los procesos del cambio asociados al Direccionamiento y Control Administrativo 4to Trimestre:</t>
    </r>
    <r>
      <rPr>
        <sz val="11"/>
        <rFont val="Arial Narrow"/>
        <family val="2"/>
      </rPr>
      <t xml:space="preserve"> La Secretaría General adelantó en el 4to trimestre, las gestiones pertinentes para dar cumplimiento a la iniciativa estratégica para “Fortalecer los procesos del cambio asociados al Direccionamiento y Control Administrativo”, por lo cual, realizó el seguimiento a la implementación del plan de trabajo como mejora al proceso actual en Minciencias.
Por lo anterior, se informa que se llevó a cabo la 2da socialización del componente disciplinario el 21 de noviembre de 2022, el tema fue sobre las faltas disciplinarias más concurrentes en el derecho disciplinario. A propósito de la no contestación o respuestas no oportunas de PQRDS; en dicha socialización participaron más de veintiún (21) colaboradores de MINCIENCIAS.
</t>
    </r>
    <r>
      <rPr>
        <b/>
        <sz val="11"/>
        <rFont val="Arial Narrow"/>
        <family val="2"/>
      </rPr>
      <t>3.4 Gestión del Plan Anual de Adquisiciones 4to Trimestre:</t>
    </r>
    <r>
      <rPr>
        <sz val="11"/>
        <rFont val="Arial Narrow"/>
        <family val="2"/>
      </rPr>
      <t xml:space="preserve"> La Secretaría General adelantó en el 4to trimestre las gestiones pertinentes para el seguimiento del Plan Anual de Adquisiciones vigencia 2022, los ajustes fueron aprobados en el Comité de Desempeño Sectorial e Institucional en las sesiones ordinarias y extraordinarias que se adelantaron en sesión presencial, virtual y/o mediante correos electrónicos los días 04, 05 y 28 de octubre, los días 11 y 29 de noviembre y por último los días 05, 07 y el 23 de diciembre.
El seguimiento al PAA vigencia 2022, puede ser consultado en la página web del Ministerio link https://minciencias.gov.co/quienes_somos/planeacion_y_gestion/planeacion_gestion_adquisicion_list
</t>
    </r>
    <r>
      <rPr>
        <b/>
        <sz val="11"/>
        <rFont val="Arial Narrow"/>
        <family val="2"/>
      </rPr>
      <t>4.4 Contribuir a un Minciencias más transparente 4to Trimestre:</t>
    </r>
    <r>
      <rPr>
        <sz val="11"/>
        <rFont val="Arial Narrow"/>
        <family val="2"/>
      </rPr>
      <t xml:space="preserve"> La Secretaría General adelantó en el 4to trimestre, las gestiones pertinentes para dar cumplimiento a la iniciativa estratégica de Contribuir a un Minciencias más transparente, por lo cual, se diligenció el Formato Soporte de Indicador Programático de Requisitos de Transparencia SEGEL - D101PR04F01 y se encuentran relacionadas en dicho formato las evidencias de cumplimiento de los requisitos al 100%, así como la Dirección URL / repositorio institucional donde se encuentran las mismas.</t>
    </r>
  </si>
  <si>
    <t>Para el año 2022, la Secretaría General mantiene el cumplimiento del indicador sin ningún tipo de novedad, expresando de forma clara y oportuna la gestión realizada en cada uno de los trimestres.  Es por esta última razón, que, desde la Oficina Asesora de Planeación e Innovación Institucional, no se realizan recomendaciones al respecto.</t>
  </si>
  <si>
    <r>
      <rPr>
        <b/>
        <sz val="11"/>
        <rFont val="Arial Narrow"/>
        <family val="2"/>
      </rPr>
      <t xml:space="preserve">1.4 Relación con los ciudadanos, Cultura y monitoreo PQRDS 4to Trimestre: </t>
    </r>
    <r>
      <rPr>
        <sz val="11"/>
        <rFont val="Arial Narrow"/>
        <family val="2"/>
      </rPr>
      <t xml:space="preserve">Se da cumplimiento a la totalidad de los entregables correspondientes a la iniciativa estratégica.
</t>
    </r>
    <r>
      <rPr>
        <b/>
        <sz val="11"/>
        <rFont val="Arial Narrow"/>
        <family val="2"/>
      </rPr>
      <t xml:space="preserve">2.4 Cumplimiento transparencia 4to Trimestre: </t>
    </r>
    <r>
      <rPr>
        <sz val="11"/>
        <rFont val="Arial Narrow"/>
        <family val="2"/>
      </rPr>
      <t xml:space="preserve">Se da cumplimiento a los ítems de transparencia al 100%, a cargo de la Secretaria General - Atención al Ciudadano.
</t>
    </r>
    <r>
      <rPr>
        <b/>
        <sz val="11"/>
        <rFont val="Arial Narrow"/>
        <family val="2"/>
      </rPr>
      <t>3.4 Cumplimiento Gobierno Digital 4to Trimestre</t>
    </r>
    <r>
      <rPr>
        <sz val="11"/>
        <rFont val="Arial Narrow"/>
        <family val="2"/>
      </rPr>
      <t>: Se da cumplimiento a los ítems de Gobierno Digital al 100%, a cargo de la Secretaria General - Atención al Ciudadano.</t>
    </r>
  </si>
  <si>
    <t>En el transcurso del año 2022, se evidencia el cumplimiento de los dos indicadores que hacen parte de transparencia y gobierno digital, evidenciando el gran esfuerzo de esta área para el cumplimiento de lo planificado. En cuanto al indicador de satisfacción, a pesar de no cumplir con la meta establecida, no es necesaria una acción de mejora, pues su intervalo de cumplimiento está en un nivel aceptable.
Se recomienda de forma especial, que se amplíen la descripción de la gestión realizada de forma cualitativa, pues no es claro qué actividades se llevaron a cabo para el cumplimiento del objetivo del programa estratégico.</t>
  </si>
  <si>
    <r>
      <t xml:space="preserve"> 1.4 Automatización y modernización de servicios logísticos priorizados 4to trimestre: Se adjunta reporte al Plan Estratégico “Automatización y modernización de servicios logísticos priorizados”, el cual permite dar cuenta del desarrollo de las actividades realizadas de acuerdo con el cronograma proyectado para ejecutar la tarea definida para la vigencia 2022.
2.4 Transformando la gestión documental 4to trimestre: Dentro del programa estratégico “por una gestión administrativa y financiera moderna e innovadora – 2022” establecido por la Dirección Administrativa y Financiera, se creó la iniciativa No.2 denominada – transformando la gestión documental,  en la cual se desarrollan  actividades encaminadas a la optimización del proceso de gestión documental aportando a la política de gobierno digital.
Durante la vigencia 2022,  se presentó un avance del 100%, en cada uno de los trimestres,  teniendo en cuenta que se cumplieron las actividades planeadas en los siguientes frentes de trabajo:
Implementación de las Tablas de Valoración Documental,
Acompañamientos y/o capacitación en temas de gestión documental,
Informe de elaboración y/o actualización de instrumentos archivísticos
Implementación Plan de Preservación digital.
De acuerdo a lo anterior, se cumple con las actividades propuestas y por lo tanto no se requieren acciones de mejora.
3.4 Implementación de un Sistema de Gestión electrónica de documentos de Archivo SGDEA Fase II 4to trimestre</t>
    </r>
    <r>
      <rPr>
        <b/>
        <sz val="11"/>
        <rFont val="Arial Narrow"/>
        <family val="2"/>
      </rPr>
      <t>:</t>
    </r>
    <r>
      <rPr>
        <sz val="11"/>
        <rFont val="Arial Narrow"/>
        <family val="2"/>
      </rPr>
      <t xml:space="preserve"> Dentro del programa estratégico “por una gestión administrativa y financiera moderna e innovadora – 2022” establecido por la Dirección Administrativa y Financiera, se creó la iniciativa No.3 denominada – Implementación de un Sistema de Gestión Electrónica de Documentos de Archivo SGDEA fase II, con la cual se busca  desarrollar actividades priorizadas establecidas en el mapa de ruta – componente documental obtenido en la implementación SGDEA fase II, como resultado de la ejecución del contrato 401 de 2021 suscrito con el Archivo General de la Nación
Con corte al cuarto trimestre de la vigencia 2022, se desarrollaron las siguientes actividades
Se elaboraron dos (2) programas específicos del PGD, correspondientes a: i)Programa de reprografía, ii) auditoria y control
Sé apoyo en el componente técnico el contrato suscrito con Analytica Documental para la adquisición del SGDEA
De acuerdo a lo anterior, se cumple con las actividades propuestas y por lo tanto no se requieren acciones de mejora.
</t>
    </r>
    <r>
      <rPr>
        <b/>
        <sz val="11"/>
        <rFont val="Arial Narrow"/>
        <family val="2"/>
      </rPr>
      <t xml:space="preserve">
4.4 Gestión del Plan Institucional de Archivos PINAR 4to trimestre: </t>
    </r>
    <r>
      <rPr>
        <sz val="11"/>
        <rFont val="Arial Narrow"/>
        <family val="2"/>
      </rPr>
      <t xml:space="preserve">Conforme a las actividades establecidas y priorizadas para la vigencia 2022 dentro del Plan Institucional de Archivos PINAR, para el cuarto trimestre de la vigencia, se obtiene un 100% en el cumplimiento de las actividades planeadas para la vigencia, teniendo en cuenta el desarrollo de las siguientes actividades
Se dio continuidad al desarrollo de las actividades técnico archivísticas de clasificación, ordenación y descripción de los documentos correspondientes al periodo I del "Fondo Colombiano de Investigaciones Científicas y Proyectos Especiales Francisco José de Caldas”. Adicionalmente se proyectó para revisión y aprobación al Archivo General de la Nación, el plan de transferencias documentales secundarias del mencionado fondo documental.
Se obtuve el certificado de convalidación de las Tablas de Retención Documental del Ministerio por parte del AGN, así como la certificación de Registro de Único de Series Documentales RUSD.
Se elaboraron dos (2) programas específicos asociados al Programa de Gestión Documental: i)Programa de auditoría y control, ii) Programa de reprografía..
En el marco del  plan de preservación digital, las actividades desarrolladas estuvieron en el marco de las mesas técnicas y estructuración del documento de análisis y diseño de los requerimientos funcionales del SGDEA, frente a la ejecución del contrato 92694-2022 suscrito entre  Anlytica Documental y el Ministerio para la adquisición e implementación del SGDEA.
</t>
    </r>
    <r>
      <rPr>
        <b/>
        <sz val="11"/>
        <rFont val="Arial Narrow"/>
        <family val="2"/>
      </rPr>
      <t>5.4 Gestión del Plan de Austeridad y de Gestión Ambiental 4to trimestre:</t>
    </r>
    <r>
      <rPr>
        <sz val="11"/>
        <rFont val="Arial Narrow"/>
        <family val="2"/>
      </rPr>
      <t xml:space="preserve"> Durante el cuarto trimestre de 2022 se ejecutaron las siguientes actividades:
El 3 de octubre/2022, se solicitó actualizar la matriz del Reporte Plan de Austeridad del Gasto y Gestión Ambiental – Tercer Trimestre 2022.
El 13 de octubre/2022, se solicitó la publicación del Reporte Plan de Austeridad del Gasto y Gestión Ambiental – Tercer Trimestre 2022.
El 18 de octubre/2022, fue publicado en la página institucional el Plan de Austeridad del Gasto y Gestión Ambiental – Tercer Trimestre 2022.
El 20 de octubre/2022, con la información suministrada a la DTH, se diligenció la matriz de Medición Gases Efecto Invernadero, y se obtuvo el siguiente resultado: "Generación de huella de carbono en total para la entidad de acuerdo con la información diligenciada: 941.442.75 kgCO2 e/año o 941.44 tonCO2 e/año, el valor porcentual en relación con la Huella de carbono es de 95.81% para el consumo de energía eléctrica y 4.19% para el consumo de combustibles líquidos".
El 2 de noviembre/2022, se solicitó a la OTSI suministrar el consumo de energía del sistema de luminarias que se encuentra instalada en el ministerio, con el objetivo de actualizar el cálculo de la huella de carbono, para determinar el impacto de los equipos electrónicos que se utilizan diariamente en el ministerio.
El 2 de noviembre/2022, se solicitó al Grupo Interno de Trabajo de Apoyo Logístico y Documental la cantidad de equipos que consumen energía que se encuentra instalados en el ministerio (cafetería), con el objetivo de actualizar el cálculo de la huella de carbono, para determinar el impacto de los equipos electrónicos que se utilizan diariamente en el ministerio. La calculadora utilizada tiene la posibilidad de realizar el seguimiento a la huella de carbono año tras año, a partir de un año base y un año comparativo, luego de la implementación de las medidas de reducción, compensación y/o mitigación que seria las medidas que tendrían que implementarse por parte de la Entidad con el fin de mejorar su desempeño ambiental esto a través del establecimiento de objetivos de emisión de GEI actividades de reducción. Mitigación y compensación, identificación de riesgos y aprovechamiento de oportunidades.
El 2 de noviembre/2022, se recibió Solicitud información Seguimiento Medidas de Austeridad en el Gasto 2do Trimestre por parte de la OCI.
El 11 de noviembre/2022, se dio respuesta a la Solicitud información Seguimiento Medidas de Austeridad en el Gasto 2do Trimestre por parte de la OCI.
Se continúan realizando la publicación de las campañas de “Reciclamos con conciencia” y “Ahorremos con conciencia”, a través de video Wall institucionales.
Se reporta mensualmente el % avance Indicador PUEP 2022 a la OTSI.
Se registra el consumo mensual de energía en kilovatios por cada piso, para hacer seguimiento de los consumos a través del indicador diseñado en el manual de gestión ambiental, en el cual se establecen los motivos de las variaciones presentadas.
Se registra el consumo mensual de acueducto en M3 por cada piso, para hacer seguimiento de los consumos a través del indicador diseñado en el manual de gestión ambiental, en el cual se establecen los motivos de las variaciones presentadas.
Con relación a los viáticos y gastos de desplazamiento el ministerio durante el cuarto trimestre de la vigencia 2022 se realizaron 177 autorizaciones gastos de desplazamiento, las que requirieron la emisión de tiquetes aéreos, fueron emitidos en clase económica.
6.4 Modernización de servicios financieros priorizados 4to trimestre: Para la vigencia 2022 en la iniciativa de servicios financieros priorizados desde la Dirección Administrativa y Financiera – GIT de Apoyo Financiero y Presupuestal se priorizo la actividad relacionada con un nuevo mecanismo que permita a las Direcciones y Oficinas del Ministerio efectuar la radicación de las solicitudes de comisión de servicio y gastos de desplazamiento. 
En virtud de lo anterior, durante el cuarto trimestre de 2022 se han realizado las siguientes actividades:
Documento de diseño de la solución.
Capacitación Herramienta usuario Final.
Puesta en marcha Herramienta para la radicación de solicitudes de comisión y gastos de desplazamiento.
El día 3 de octubre se realizó reunión virtual para revisar la versión del ambiente de pruebas, se efectúa la revisión de los campos del formulario y se aclaran dudas frente al módulo de reportes, dándonos a conocer los avances del proyecto por parte de MSL.
El día 24 de noviembre de 2022 se realizaron los ajustes correspondientes a los reportes solicitados.
Se brindó capacitación al usuario final de la herramienta de radicación de solicitudes de manera presencial el 1 de diciembre de 2022 así mismo el día 5 de diciembre se brindó capacitación virtual, de igual manera durante los meses de octubre, noviembre y diciembre se realizaron cruce de comunicaciones entre MSL, OTSI y Financiera para concretar los ajustes del documento de diseño. 
Respecto a la actividad Puesta en marcha Herramienta el día 21 de diciembre de 2022 se envió correo masivo indicando la implementación de la herramienta.
El documento de diseño proporciona detalles y consideraciones de referencia para las configuraciones a realizar dentro de la solución de CA Service Management.
7.4 Contribuir a un Minciencias más transparente 4to trimestre: Contribuir a un Minciencias más transparente cuarto Trimestre.
Al cuarto trimestre de 2022 se dio cumplimiento a los tres requisitos de transparencia ITEP, presentando un cumplimiento al 100% de la meta, así:
1. Publicación de presupuesto en ejercicio
En la página web del Ministerio se encuentra publicada:
Resolución 3167-2021 Asignación y Desegregación Presupuesto de Funcionamiento – Gastos de Personal e incapacidades y Licencias de Maternidad y Paternidad (no de pensiones) de la vigencia fiscal 2022.
Resolución 0001-2022 Asignación y Desagregación Presupuesto Funcionamiento rubros de adquisición de Bienes y Servicios, Transferencias Corrientes, Gastos por Tributo, Multas, Sanciones e Intereses de Mora y Servicio a la Deuda Pública de la vigencia 2022.
Resolución 0003-2022 Asignación y Desagregación Presupuesto de Inversión de la vigencia fiscal 2022
De igual manera se encuentran publicadas las resoluciones de los traslados presupuestales internos realizados al mes de noviembre de 2022. 
La información se puede consultar en la ruta:
https://minciencias.gov.co/quienes_somos/informacion_financiera_contable/ejecucion
https://minciencias.gov.co/quienes_somos/informacion_financiera_contable/presupuesto
o por la opción:
www.minciencias.gov.co
Transparencia y acceso a información pública
4. Planeación, Presupuesto e Informes
4.1 Presupuesto general de ingresos, gastos e inversión.
Ejecución presupuestal - Actos Administrativos de Modificaciones Presupuestales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vigencia 2020, 2021 y los meses de enero a noviembre de 2022.
La información se puede consultar en la ruta:
https://minciencias.gov.co/quienes_somos/informacion_financiera_contable/ejecucion
o por la opción:
www.minciencias.gov.co
Transparencia y acceso a información pública
4. Planeación, Presupuesto e Informes
4.2 Ejecución Presupuestal
3. Publicación de ejecución del presupuesto
En la página web del Ministerio se encuentra publicada la ejecución presupuestal del Ministerio de Ciencia, Tecnología e Innovación de enero al mes de noviembre de 2022.
La información se puede consultar en la ruta:
https://minciencias.gov.co/quienes_somos/informacion_financiera_contable/ejecucion
o por la opción:
www.minciencias.gov.co
Transparencia y acceso a información pública
4. Planeación, Presupuesto e Informes
4.2 Ejecución Presupuestal
8.4 Contribuir a un Minciencias más moderno 4to trimestre:</t>
    </r>
    <r>
      <rPr>
        <b/>
        <sz val="11"/>
        <rFont val="Arial Narrow"/>
        <family val="2"/>
      </rPr>
      <t xml:space="preserve"> </t>
    </r>
    <r>
      <rPr>
        <sz val="11"/>
        <rFont val="Arial Narrow"/>
        <family val="2"/>
      </rPr>
      <t>Durante el cuarto trimestre de 2022 se ejecutaron las siguientes actividades:
El 3 de octubre/2022, se solicitó actualizar la matriz del Reporte Plan de Austeridad del Gasto y Gestión Ambiental – Tercer Trimestre 2022.
El 13 de octubre/2022, se solicitó la publicación del Reporte Plan de Austeridad del Gasto y Gestión Ambiental – Tercer Trimestre 2022.
El 18 de octubre/2022, fue publicado en la página institucional el Plan de Austeridad del Gasto y Gestión Ambiental – Tercer Trimestre 2022.
El 20 de octubre/2022, con la información suministrada a la DTH, se diligenció la matriz de Medición Gases Efecto Invernadero, y se obtuvo el siguiente resultado: "Generación de huella de carbono en total para la entidad de acuerdo con la información diligenciada: 941.442.75 kgCO2 e/año o 941.44 tonCO2 e/año, el valor porcentual en relación con la Huella de carbono es de 95.81% para el consumo de energía eléctrica y 4.19% para el consumo de combustibles líquidos".
El 2 de noviembre/2022, se solicitó a la OTSI suministrar el consumo de energía del sistema de luminarias que se encuentra instalada en el ministerio, con el objetivo de actualizar el cálculo de la huella de carbono, para determinar el impacto de los equipos electrónicos que se utilizan diariamente en el ministerio.
El 2 de noviembre/2022, se solicitó al Grupo Interno de Trabajo de Apoyo Logístico y Documental la cantidad de equipos que consumen energía que se encuentra instalados en el ministerio (cafetería), con el objetivo de actualizar el cálculo de la huella de carbono, para determinar el impacto de los equipos electrónicos que se utilizan diariamente en el ministerio. La calculadora utilizada tiene la posibilidad de realizar el seguimiento a la huella de carbono año tras año, a partir de un año base y un año comparativo, luego de la implementación de las medidas de reducción, compensación y/o mitigación que seria las medidas que tendrían que implementarse por parte de la Entidad con el fin de mejorar su desempeño ambiental esto a través del establecimiento de objetivos de emisión de GEI actividades de reducción. Mitigación y compensación, identificación de riesgos y aprovechamiento de oportunidades.
El 2 de noviembre/2022, se recibió Solicitud información Seguimiento Medidas de Austeridad en el Gasto 2do Trimestre por parte de la OCI.
El 11 de noviembre/2022, se dio respuesta a la Solicitud información Seguimiento Medidas de Austeridad en el Gasto 2do Trimestre por parte de la OCI.
Se continúan realizando la publicación de las campañas de “Reciclamos con conciencia” y “Ahorremos con conciencia”, a través de video Wall institucionales.
Se reporta mensualmente el % avance Indicador PUEP 2022 a la OTSI.
Se registra el consumo mensual de energía en kilovatios por cada piso, para hacer seguimiento de los consumos a través del indicador diseñado en el manual de gestión ambiental, en el cual se establecen los motivos de las variaciones presentadas.
Se registra el consumo mensual de acueducto en M3 por cada piso, para hacer seguimiento de los consumos a través del indicador diseñado en el manual de gestión ambiental, en el cual se establecen los motivos de las variaciones presentadas.</t>
    </r>
  </si>
  <si>
    <t>En la vigencia 2022, el programa estratégico estuvo describiendo sus actividades de forma clara y oportuna en la herramienta, permitiendo conocer los esfuerzos realizados para el cumplimiento de los tres indicadores asociados a su gestión. Basados en lo anterior, no es necesario realizar recomendaciones frente a su gestión.</t>
  </si>
  <si>
    <r>
      <rPr>
        <b/>
        <sz val="11"/>
        <rFont val="Arial Narrow"/>
        <family val="2"/>
      </rPr>
      <t>1.4 Actualización normativa de cara al Ministerio de Ciencia, Tecnología e Innovación y a las necesidades del mismo - 4to Trimestre:</t>
    </r>
    <r>
      <rPr>
        <sz val="11"/>
        <rFont val="Arial Narrow"/>
        <family val="2"/>
      </rPr>
      <t xml:space="preserve"> Durante el cuarto trimestre de la vigencia 2022, se llevaron a cabo las siguientes actividades, encaminadas a la Actualización normativa de cara al Ministerio de Ciencia, Tecnología e Innovación y a las necesidades del mismo:
1. Se revisaron las respuestas recibidas por parte de las áreas técnicas del Ministerio.
2. Se solicitó a la Oficina Asesora de Planeación e Innovación Institucional ajustar en GINA los normogramas de cada una de las áreas técnicas, de acuerdo con la información suministrada por las mismas.
3. Se evidenció que de acuerdo con lo informado por las áreas técnicas, no fue necesario emitir un acto administrativo de Depuración Normativa, ya que las resoluciones de carácter general y abstracto se encuentran vigentes o están en proceso de actualización por parte de las dependencias a cargo.
</t>
    </r>
    <r>
      <rPr>
        <b/>
        <sz val="11"/>
        <rFont val="Arial Narrow"/>
        <family val="2"/>
      </rPr>
      <t xml:space="preserve">2.4 Gestión de transparencia, integridad y control a la existencia de conflictos de intereses -4to. Trimestre: </t>
    </r>
    <r>
      <rPr>
        <sz val="11"/>
        <rFont val="Arial Narrow"/>
        <family val="2"/>
      </rPr>
      <t xml:space="preserve">Durante el cuarto trimestre de la vigencia y hasta la fecha del presente reporte, se adelantaron gestiones de transparencia, integridad y control a la existencia de conflicto de intereses así:
1. Presentación de Informes de procesos judiciales a favor y en contra del Ministro, en el Comité de Conciliación, en las sesiones números 20 del 11 de octubre de 2022, 21 del 11 de noviembre de 2022 y 23 del 6 de diciembre de 2022.
2. Socialización de la pieza grafica de Diligenciamiento oportuno del ITA – con Cumplimiento del 100%.
3. Socialización del ABECÉ de la Ley 2195 de 2022, por medio de la cual se adoptan medidas en materia de transparencia, prevención y lucha contra la corrupción y se dictan otras disposiciones.
4. Notificación del puntaje de auditoria Índice de Transparencia y Acceso a la Información Pública - ITA-2022, cuyas observaciones fueron atendidas oportunamente mediante radicado Orfeo 20220130456651.
5. Socialización de los canales anticorrupción, así: soytransparente@minciencias.gov.co y denunciacorrupcion@minciencias.gov.co
6. Se compartió la actualización del mapa de denuncias identificada con el código E202M01AN04 V03, documento que orienta y facilita a las partes interesadas, sobre el que hacer en el caso que se requiera interponer una denuncia al interior de la Entidad. 
7. Taller virtual, sobre cómo interactuar con personas con discapacidad visual, cuyo objetivo fue dar a conocer las maneras adecuadas de relacionarse y brindar ayuda a personas con discapacidad visual para mejorar la interacción con ellas y ofrecer un mejor servicio.
8. Campaña tendiente a mejorar y establecer buenas prácticas para la supervisión e interventoría de contratos, convenios y proyecto.
Las actividades que se realicen con fecha posterior al reporte, se incluirán en el informe del 1er trimestre de la vigencia 2023.
</t>
    </r>
    <r>
      <rPr>
        <b/>
        <sz val="11"/>
        <rFont val="Arial Narrow"/>
        <family val="2"/>
      </rPr>
      <t>3.4 Plan de Mejora Normativa / Defensa Jurídica - 4to. Trimestre:</t>
    </r>
    <r>
      <rPr>
        <sz val="11"/>
        <rFont val="Arial Narrow"/>
        <family val="2"/>
      </rPr>
      <t xml:space="preserve"> Durante el 4to trimestre de la vigencia, y hasta la fecha del presente reporte, se adelantaron las actividades planteadas en el Plan de Mejora Normativa / Defensa Jurídica así:
1. Definición de Criterios para la contratación de abogados externos para la defensa judicial: En la sesión No. 21 del comité de conciliación, se presenta la propuesta para definir los criterios para la selección del abogado externo del Ministerio de Ciencia, Tecnología e Innovación.
2. Seguimiento y Control: Se realiza seguimiento y control a las sesiones y actas del comité de conciliación, en el sentido de que se firmen dentro de los términos establecidos en el decreto único 1069-2015, a la fecha del reporte no se han presentado extemporaneidad en la firma de las mismas.
3. Actualización Documental de los procesos judiciales: Se mantuvieron actualizados los expedientes de los procesos judiciales, de acuerdo con las actuaciones que se realizaron en cada uno de ellos durante el trimestre. 
4. Emisión Procedimiento: Se elaboran los procedimientos A205PR08 Agenda regulatoria, A205PR02 Producción normatividad de CTeI, 205PR09 Depuración normativa, publicados en la plataforma Gestión Integral Nuestra Aliada - GINA,  al cierre del 4to trimestre de la vigencia, no presentan modificaciones o ajustes en los mismos.
</t>
    </r>
    <r>
      <rPr>
        <b/>
        <sz val="11"/>
        <rFont val="Arial Narrow"/>
        <family val="2"/>
      </rPr>
      <t xml:space="preserve">4.4 Contribuir a un Minciencias más transparente - 4to. Trimestre: </t>
    </r>
    <r>
      <rPr>
        <sz val="11"/>
        <rFont val="Arial Narrow"/>
        <family val="2"/>
      </rPr>
      <t xml:space="preserve">Durante el periodo informado se cumplió con el 100% de los 2 ítems correspondientes, 317 y 330, a la Oficina Asesora Jurídica, de la siguiente manera:
Ítem 317 "Los temas en los cuales la entidad convoco a participar a los diferentes grupos de interés incluyó la elaboración de normatividad":
En la página web del Ministerio de Ciencia, Tecnología e Innovación, se publican los proyectos de ley y normatividad, para respectiva participación de los diferentes grupos de interés, durante el periodo reportado (Octubre, Noviembre y Diciembre), se publicaron para participación ciudadana lo siguiente:
- Proyecto de agenda regulatoria del año 2023
Ítem 330 "Pagos por sentencias y conciliaciones en controversias contractuales":
El Ministerio cuenta con la Resolución 1711 de 2020 "Por medio de la cual se adopta el Manual de Políticas Contables del Ministerio de Ciencia, Tecnología e Innovación" y se publica en la página web del mismo, los estados financieros, en los cuales se evidencia que no hay pagos por sentencias y conciliaciones dado que no se no se han presentado fallos en contra de la Entidad que generen pagos de obligaciones.
</t>
    </r>
    <r>
      <rPr>
        <b/>
        <sz val="11"/>
        <rFont val="Arial Narrow"/>
        <family val="2"/>
      </rPr>
      <t xml:space="preserve">5.4 Contribuir a un Minciencias más moderna - 4to. Trimestre: </t>
    </r>
    <r>
      <rPr>
        <sz val="11"/>
        <rFont val="Arial Narrow"/>
        <family val="2"/>
      </rPr>
      <t>Durante el periodo informado, se cumplió con el 100% de los requisitos priorizados de Gobierno digital, ítems 139 y 151, correspondientes a la Oficina Asesora Jurídica, de la siguiente manera:
Ítem 139 "Los resultados de la participación de los grupos de valor en la gestión institucional permitieron mejorar las siguientes actividades: A. Elaboración de normatividad":
En la página web del Ministerio de Ciencia, Tecnología e Innovación, se encuentran publicados los informes que contienen los resultados de la participación de los grupos de valor en los proyectos de ley y normatividad dispuesta, con los comentarios, observaciones y/o sugerencias recibidas y las consideraciones del Ministerio, para el periodo reportado (Octubre, Noviembre y Diciembre) no se realizaron publicaciones dado que no se presentaron comentarios a proyectos normativos.
Ítem 151 "La entidad publica en la sección "transparencia y acceso a la información pública" de su portal web oficial información actualizada sobre: F. Normatividad general y reglamentaria":
En la página web del Ministerio de Ciencia, Tecnología e Innovación, en la sección de transparencia, se encuentra el numeral 2. "Normatividad", en el que se disponen los numerales: 2.1.1 Leyes; 2.1.2 Decreto Único Reglamentario; 2.1.3 Normativa aplicable; 2.1.4 Vínculo al Diario o Gaceta Oficial; 2.1.5 Políticas, lineamientos y manuales; y 2.1.6 Agenda Regulatoria, para el periodo reportado se actualizó con lo siguiente:
1. Resoluciones del Ministerio:
- Resolución 2084 de 2022
- Resolución 2083 de 2022</t>
    </r>
  </si>
  <si>
    <t>Para el Programa Estratégico de Apoyo Jurídico,  la Oficina Asesora de Planeación e Innovación Institucional no tiene recomendaciones al respecto, pues se cumplió a cabalidad, de acuerdo con lo planificado en la vigencia.</t>
  </si>
  <si>
    <r>
      <rPr>
        <b/>
        <sz val="11"/>
        <rFont val="Arial Narrow"/>
        <family val="2"/>
      </rPr>
      <t xml:space="preserve">1.4. La motivación nos hace más productivos - 4to trimestre: </t>
    </r>
    <r>
      <rPr>
        <sz val="11"/>
        <rFont val="Arial Narrow"/>
        <family val="2"/>
      </rPr>
      <t xml:space="preserve">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1. La motivación nos hace más productivos: 
Seguimiento al PIC.
Seguimiento al plan de Bienestar e Incentivos.
Seguimiento al plan Trabajo Anual en Seguridad y Salud en el Trabajo.
Proceso de Inducción y Reinducción de servidores públicos.
Medición de Clima y Cultura Organizacional. 
Formato soporte al indicador.
Para el cuarto trimestre se obtiene un 100% de cumplimiento en las actividades que conforman la iniciativa, lo que corresponde a un 48,72%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De las cuales se adjuntan las correspondientes evidencias.
</t>
    </r>
    <r>
      <rPr>
        <b/>
        <sz val="11"/>
        <rFont val="Arial Narrow"/>
        <family val="2"/>
      </rPr>
      <t xml:space="preserve">2.4 Gestión de la Información del TH - 4to trimestre: </t>
    </r>
    <r>
      <rPr>
        <sz val="11"/>
        <rFont val="Arial Narrow"/>
        <family val="2"/>
      </rPr>
      <t xml:space="preserve">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tercer trimestre:
2. Gestión de la Información del TH:
Seguimiento al Plan Anual de Vacantes
Formato soporte al indicador
Seguimiento al Plan Previsión de Recursos Humanos
Seguimiento retiro de servidores públicos
Verificación de Requisitos mínimos
Estadísticas de la Gestión TH
Para el cuarto trimestre se obtiene un 100% de cumplimiento en las actividades que conforman la iniciativa, lo que corresponde a un 39,49% de avance acumulado del indicador programático “Calificación de la Gestión Estratégica para un talento humano integro, efectivo e innovador” contribuyendo a la gestión del cambio para obtener la cultura y el clima organizacional deseado, ambientes de trabajo más seguros, uso y apropiación de nuevas tecnologías, reconocimientos e incentivos a la labor de los servidores públicos, acceso a nuevas oportunidades de crecimiento personal y laboral de los servidores mediante concurso de mérito, ambientes de trabajo más propicios para la promoción de la salud, entre otros; permitiendo a la Entidad, dar cumplimiento a los lineamientos establecidos en el modelo integrado de planeación y gestión (MIPG) sobre la dimensión de la gestión estratégica del Talento Humano. De las cuales se adjuntan las correspondientes evidencias.
</t>
    </r>
    <r>
      <rPr>
        <b/>
        <sz val="11"/>
        <rFont val="Arial Narrow"/>
        <family val="2"/>
      </rPr>
      <t xml:space="preserve">3.4 Gestión Estratégica del TH - 4to trimestre: </t>
    </r>
    <r>
      <rPr>
        <sz val="11"/>
        <rFont val="Arial Narrow"/>
        <family val="2"/>
      </rPr>
      <t xml:space="preserve">La Dirección de Talento Humano del Ministerio de Ciencia, Tecnología e Innovación-MinCiencias, formuló para la Vigencia 2022,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cuarto trimestre:
3. Gestión Estratégica del TH
Soporte al indicador programático.
Soporten la gestión de Talento Humano (resoluciones, circulares, comunicaciones internas, memorandos u oficios).
Soporten el seguimiento y la gestión sobre el Plan de Acción formulado a partir del autodiagnóstico del Modelo Integrado de Planeación y Gestión MIPG.
Soporten la implementación y apropiación del Código de Integridad en la Entidad.
Durante el cuarto trimestre del año 2022, se obtuvo un 100% de las actividades planeadas, lo que corresponde a un 11,80% 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11"/>
        <rFont val="Arial Narrow"/>
        <family val="2"/>
      </rPr>
      <t xml:space="preserve">4.4 Seguimiento Plan Institucional de Capacitación PIC 4to trimestre: </t>
    </r>
    <r>
      <rPr>
        <sz val="11"/>
        <rFont val="Arial Narrow"/>
        <family val="2"/>
      </rPr>
      <t xml:space="preserve">Durante el cuarto trimestre, se contó con la realización de las siguientes actividades programadas en el Plan institucional de Capacitación 2022 así:
Talleres sobre manejo y funcionamiento de herramientas tecnológicas utilizadas en la Entidad (GINA, ORFEO, SIGEP).
Gestión de Talento Humano (Sistema de Gestión de Seguridad y Salud en el Trabajo (SG-SST), Plan Bienestar e Incentivos, código de Integridad, Inducción y reinducción.
Prima técnica.
Prospectiva y evaluación de impacto.
Derechos Humanos / Genero y Gestión Pública.
Modelos instrumentos y herramientas de Innovación.
Gestión Organizacional (Conflicto de Intereses, Trabajo en equipo, Habilidades comunicativas y de relacionamiento, Resolución de Conflictos, Inteligencia emocional, Flexibilidad y adaptación al cambio, Liderazgo y relaciones sociales en el trabajo)".
Derechos de autor y propiedad intelectual.
Proyectos en el marco de la Metodología MGA, NICSP y Actualización tributaria.
Educación para el trabajo y el desarrollo humano.
Para este trimestre se contaba con la programación de 10 capacitaciones de las cuales se ejecutaron 10, lo que significa que el cumplimiento de ejecución del PIC 2022 con respecto a este trimestre es del 100%. Por otra parte, teniendo en cuenta los lineamientos establecidos por la Entidad y el Gobierno nacional relacionado con el control de aforos, las actividades se realizaron de manera virtual sincrónico.
</t>
    </r>
    <r>
      <rPr>
        <b/>
        <sz val="11"/>
        <rFont val="Arial Narrow"/>
        <family val="2"/>
      </rPr>
      <t>5.4 Seguimiento Plan de Bienestar e Incentivos - 4to trimestre:</t>
    </r>
    <r>
      <rPr>
        <sz val="11"/>
        <rFont val="Arial Narrow"/>
        <family val="2"/>
      </rPr>
      <t xml:space="preserve"> En el marco del Plan de Bienestar e Incentivos para el cuarto trimestre se desarrollaron de manera satisfactoria las 26 actividades programadas, lo que significa que el cumplimiento de ejecución del Plan de Bienestar e Incentivos del año 2022 con respecto a este trimestre es del 100%.
Las actividades se realizaron en el marco del contrato 590-2022 suscrito el 19 de septiembre de 2022 entre el Ministerio y la Asociación Para el Desarrollo Integral de la Familia Colombiana-ADIFCOL y, también, con las siguientes entidades:
Caja de Compensación Familiar, Compensar.
Secretaría de salud distrital.
ARL positiva.
Recursos propios.
A continuación, se relacionan las áreas de intervención y algunas de las actividades realizadas:
EQUILIBRIO PSICOSOCIAL.
SALUD MENTAL.
CONVIVENCIA SOCIAL.
ALIANZAS INTERINSTITUCIONALES.
TRANSFORMACIÓN DIGITAL.
ESTÍMULOS PARA EDUCACIÓN FORMAL.
INCENTIVOS.
</t>
    </r>
    <r>
      <rPr>
        <b/>
        <sz val="11"/>
        <rFont val="Arial Narrow"/>
        <family val="2"/>
      </rPr>
      <t xml:space="preserve">6.4 Seguimiento Plan de Trabajo Anual en Seguridad y Salud en el Trabajo - 4to trimestre: </t>
    </r>
    <r>
      <rPr>
        <sz val="11"/>
        <rFont val="Arial Narrow"/>
        <family val="2"/>
      </rPr>
      <t xml:space="preserve">Para el cuarto trimestre de 2022 se dio cumplimiento al 100% de las actividades contempladas para los meses de octubre, noviembre y diciembre.
De las diez (10) actividades contempladas en el plan de trabajo anual del Sistema de Gestión de Seguridad y Salud en el Trabajo, se ejecutaron las diez (10) actividades, entre las cuales, se incluyeron el inicio de la jornada de seguimiento periódico a la condición de salud de los servidores públicos, actividades de capacitación en materia de atención de emergencias, riesgo psicosocial, riesgo biomecánico y riesgo cardiovascular, entre otras.
La ejecución de las actividades se logró con las siguientes fuentes:
Contrato 380 de 2022/riesgo psicosocial.
Contrato 521 de 2022/evaluaciones médicas ocupacionales.
Plan de trabajo anual ARL positiva.
Recursos propios.
</t>
    </r>
    <r>
      <rPr>
        <b/>
        <sz val="11"/>
        <rFont val="Arial Narrow"/>
        <family val="2"/>
      </rPr>
      <t xml:space="preserve">7.4 Seguimiento Plan Anual de Vacantes - 4to trimestre: </t>
    </r>
    <r>
      <rPr>
        <sz val="11"/>
        <rFont val="Arial Narrow"/>
        <family val="2"/>
      </rPr>
      <t xml:space="preserve">Para el cuarto trimestre del año 2022, se logró el 100% de los Objetivos Específicos, los cuales se consignan a continuación:
Programar la provisión de los empleos con vacancia definitiva o temporal con base en el procedimiento A201PR01 de Selección y Vinculación de Personal del Ministerio, de acuerdo con el número de cargos que son objeto de provisión y con los perfiles establecidos en el actual manual específico de funciones y competencias laborales de los empleos de la planta de personal de la entidad.
Actualizar de manera permanente la información de los cargos vacantes que se generen en la planta de personal del Ministerio.
Establecer las necesidades de la planta de personal de Ministerio para garantizar el cumplimiento de su misión y sus funciones.
Así mismo para el cuarto trimestre de 2022, la Dirección de Talento Humano ejecutó las siguientes gestiones en relación con el plan anual de vacantes:
Con los resultados del concurso de méritos, se obtuvo la lista de elegibles que tendrá una vigencia de dos años.
Se estable una planta de personal con 140 cargos.
Para final del cuarto trimestre, se tiene ocupados y distribuidos en las diferentes modalidades de vinculación (Carrera Administrativa, Libre Nombramiento y Remoción y Nombramiento Provisional) 124 empleos. Tasa de cargos ocupados a diciembre del 88,57%.
Con respecto a la cantidad de cargos ocupados al tercer trimestre, se presenta un incremento de diez (10) cargos.
</t>
    </r>
    <r>
      <rPr>
        <b/>
        <sz val="11"/>
        <rFont val="Arial Narrow"/>
        <family val="2"/>
      </rPr>
      <t xml:space="preserve">8.4 Seguimiento Plan de Previsión de Recursos Humanos - 4to trimestre:  </t>
    </r>
    <r>
      <rPr>
        <sz val="11"/>
        <rFont val="Arial Narrow"/>
        <family val="2"/>
      </rPr>
      <t xml:space="preserve">Para el cuarto trimestre del año 2022, se logró el 100% del alcance establecido para el Plan de Previsión de Recursos Humanos 2022, los cuales, se consignan a continuación:
Determinar el cálculo de los empleados necesarios para adelantar las necesidades presentes y futuras de su competencia.
Identificar las necesidades cuantitativas y cualitativas de personal para el período.
Efectuar la estimación de los costos de personal derivados de la identificación anteriormente expuesta con el fin de asegurar el financiamiento y la disponibilidad.
Así mismo para el cuarto trimestre de 2022, la Dirección de Talento Humano ejecutó las siguientes gestiones en relación con el Plan de Previsión de Recursos Humanos 2022 el cual va de la mano con el Plan Anual de Vacantes 2022:
Con los resultados del concurso de méritos, se obtuvo la lista de elegibles que tendrá una vigencia de dos años.
Se estable una planta de personal con 140 cargos.
Para final del cuarto trimestre, se tiene ocupados y distribuidos en las diferentes modalidades de vinculación (Carrera Administrativa, Libre Nombramiento y Remoción y Nombramiento Provisional) 124 empleos. Tasa de cargos ocupados a diciembre del 88,57%.
Con respecto a la cantidad de cargos ocupados al tercer trimestre, se presenta un incremento de diez (10) cargos.
</t>
    </r>
    <r>
      <rPr>
        <b/>
        <sz val="11"/>
        <rFont val="Arial Narrow"/>
        <family val="2"/>
      </rPr>
      <t xml:space="preserve">9.4 Seguimiento Plan Estratégico de Talento Humano - 4to trimestre: </t>
    </r>
    <r>
      <rPr>
        <sz val="11"/>
        <rFont val="Arial Narrow"/>
        <family val="2"/>
      </rPr>
      <t xml:space="preserve">Durante el cuarto trimestre de la vigencia 2022, la Dirección de Talento Humano culminó la ejecución y el seguimiento al Plan estratégico de la gestión del talento humano, el cual está compuesto por:
a) Planes institucionales de Bienestar, estímulos e incentivos.
b) Plan Institucional de Capacitación (PIC).
c) Plan Anual de Seguridad y Salud en el trabajo.
d) Plan Anual de Vacantes.
e) Plan de Previsión de Recursos Humano.
f) Clima Organizacional.
g) Evaluación de Desempeño.
h) Código de integridad.
Su ejecución es liderada por la Dirección de Talento Humano de conformidad con lo establecido en el Decreto 1449 de 2022 y se fundamenta en los objetivos y fines del Estado, las políticas en materia de Talento Humano y los parámetros éticos que rigen el ejercicio de la función pública en Colombia.
Adicionalmente y de acuerdo con los lineamientos de transparencia establecidos por la Entidad, la Dirección público los documentos aprobados en la página Web del Ministerio para su libre consulta en los links:
https://minciencias.gov.co/quienes_somos/talento_humano/confromacion
https://minciencias.gov.co/quienes_somos/talento_humano/
https://minciencias.gov.co/minciencias/planeacion_y_gestion/plan_accion
https://minciencias.gov.co/transparencia-accesoainformacionpublica
</t>
    </r>
    <r>
      <rPr>
        <b/>
        <sz val="11"/>
        <rFont val="Arial Narrow"/>
        <family val="2"/>
      </rPr>
      <t>10.4 Contribuir a un Minciencias más transparente - 4to trimestre: S</t>
    </r>
    <r>
      <rPr>
        <sz val="11"/>
        <rFont val="Arial Narrow"/>
        <family val="2"/>
      </rPr>
      <t xml:space="preserve">e evidencia el cumplimiento del total de los sesenta y nueve (69) requisitos programados, dando como resultado un avance de cumplimiento del 100% en este indicador.
</t>
    </r>
    <r>
      <rPr>
        <b/>
        <sz val="11"/>
        <rFont val="Arial Narrow"/>
        <family val="2"/>
      </rPr>
      <t>11.4 Cumplimiento de los requisitos priorizados de Gobierno Digital en Minciencias - 4to trimestre: s</t>
    </r>
    <r>
      <rPr>
        <sz val="11"/>
        <rFont val="Arial Narrow"/>
        <family val="2"/>
      </rPr>
      <t xml:space="preserve">e evidencia el cumplimiento del total de los dos (2) requisitos programados, dando como resultado un avance de cumplimiento del 100% en este indicador para el cuarto trimestre. El Plan Institucional de Capacitación (PIC) 2022, contempla actividades relacionadas con competencias requeridas en TI y temas de competencias y para apropiarse de capacidades para conocer tecnologías de la cuarta revolución industrial. </t>
    </r>
  </si>
  <si>
    <t>Revisados los reportes realizados por la Dirección de Talento Humano, se considera que la gestión adelantada permitió el cumplimiento de las metas establecidas para el año 2022. No hay recomendación al respecto.</t>
  </si>
  <si>
    <t>1.4 Arquitectura de TI - 4to. Trimestre: Manteniendo continuidad en las actividades asociadas a la adopción, mantenimiento y cumplimiento de las directrices y definiciones de la Política de Gobierno Digital y el Plan de Transformación digital institucional, para el trimestre en evaluación y el cierre de la vigencia 2022, se describen los avances asociados a la construcción de evidencias documentales, que dan soporte al cumplimiento de cada una de las tareas del programa Gobierno y Gestión de TIC para la CTeI. Las tareas para evidenciar avances son:
Informe de avance en el PETI y plan transformación digital de la iniciativa - 4to. trimestre 2022
Informe de avance en lineamientos adoptado del habilitador arquitectura - 4to. trimestre 2022
Formato de soporte al indicador programático - requisitos priorizados arquitectura - 4to. trimestre 2022
Informe de avance en el PETI y plan transformación digital de la iniciativa - 4to. trimestre 2022
Este informe presenta el avance y cumplimiento en algunos de los proyectos que conforman la iniciativa de Arquitectura de TI.
Implementación del modelo de Gobierno de TI para MinCiencias desde el marco de trabajo COBIT.
Adopción del Marco de Referencia Arquitectura Empresarial.
Seguimiento a los planes de mejora derivados de las auditorías realizadas.
Implementación Política de Uso Eficiente del Papel
Informe de avance en lineamientos adoptado del habilitador arquitectura - 4to. trimestre 2022
Este informe presenta el avance y cumplimiento del total de lineamientos proyectados para el trimestre y que se distribuyen en los tres (3) modelos del Marco de Arquitectura empresarial -MRAE v.2.0.
Formato de soporte al indicador programático - requisitos priorizados arquitectura - 4to. trimestre 2022
Este reporte consolida la proyección del estado de fortalecimiento del programa estratégico y los procesos vinculados, soportado en las actividades que se coordinan y lideran en el Ministerio a través de la OTSI y que tienen relación con la adopción, mantenimiento y madurez de la política de gobierno digital, bajo el enfoque de aplicación de las directrices, lineamientos, artefactos y guías que conforman el habilitador de Arquitectura Empresarial.
Gestión del riesgo
R75-2022 Posibilidad de afectación de reputación institucional, debido a Incumplimiento en las políticas de TI y seguridad y privacidad de la información
Acciones:
En relación con la gestión del riesgo R-75-2022 durante el cuarto trimestre de la vigencia 2022 se realizó la revisión y actualización de la política y estándares de TI, y la versión 03 se encuentra publicada en el sistema GINA.  Adicionalmente, en el proceso de implementación de la política, el 1 de diciembre se llevó a cabo la sesión de socialización de los lineamientos de la política y estándares de TI dirigida a la comunidad Minciencias, con el fin de dar a conocer a funcionarios y contratistas el objetivo, alcance, normatividades asociadas, responsabilidades en relación con la política, y lineamientos asociados a las políticas específicas.
Al finalizar la sesión de socialización, se realizó la medición del nivel de entendimiento de los lineamientos socializados y el nivel de satisfacción con la actividad realizada.
En relación gestión del riesgo en relación con la política de seguridad y privacidad de la información, se actualizaron los lineamientos establecidos en el Manual de políticas de Seguridad; que incluye la política general y las 14 políticas específicas; también se realizó el seguimiento y actualización de la declaración de los 114 controles según la ISO 27001 Anexo A en D103DT03 Declaración de aplicabilidad; Se generó curso  en la herramienta Google Classroom  alineada al manual de políticas de seguridad de la información, permitiendo mejorar los conocimientos en ciberseguridad a toda la comunidad de Minciencias; y se emitió pieza de comunicación socializada a todos los colaboradores con consejos para evitar suplantación de identidad y prevenir fraudes.
2.4 Gestión de Seguridad y Privacidad de la Información - 4to. Trimestre: Con corte a cuarto trimestre de 2022, se tiene un cumplimiento del 95% de las acciones planeadas para el mantenimiento de los requisitos y componentes definidos en el Modelo de Seguridad y Privacidad de la Información de una meta acumulada planeada del 100%
Este avance del 95%, se mide a través del plan de seguridad y privacidad de la información que tiene como objetivo la planeación del tiempo, recursos y presupuesto de las actividades a desarrollar relacionadas con el MSPI. La metodología para calcular el porcentaje de avance en la implementación del MSPI acumulado en la vigencia, realiza la medición a través de cada actividad definida en el plan de seguridad y privacidad de la información, a la cual se le asigna un peso de acuerdo con el seguimiento, evaluación y análisis del MSPI. Cada actividad tiene una justificación del peso asignado, formulando un indicador que permite medir el avance de la actividad y finalmente calcular el porcentaje de cumplimiento por cada actividad.
El 5%  incumplimiento corresponde  a los espacios planeados para el desarrollo de mesas de trabajo y  presupuesto adecuado para implementar un plan de Continuidad del Negocio para TI. Se  presentó  en el comité Ministerial del 21 de diciembre 2022 los riesgos y beneficios de contar con un plan de continuidad y plan de recuperación a desastres. Adicionalmente se solicitaron la asignación de recursos para la próxima vigencia para la  implementación de un plan de continuidad y desastres.
Logros
Seguimiento trimestral a los cuatro (4) riesgos identificados de seguridad digital para el Ministerio
Ejecución y gestión del análisis de vulnerabilidades a los componentes de plataforma tecnológica y aplicativos web que soporta el sistema a través las pruebas de vulnerabilidades utilizando la solución de Tenable SC y Tenable IO, generando planes de remediaciones, permitiendo prevenir de forma proactiva amenazas informáticas
Divulgación de la pieza de comunicación en seguridad de la información en alineación con la política de seguridad de la información - Consejos para evitar la suplantación de identidad y prevenir fraudes  
Se realizó curso  en la herramienta Google Classroom  alineada al manual de políticas de seguridad de la información, permitiendo mejorar los conocimientos en ciberseguridad a toda la comunidad de Minciencias
Seguimiento al PETI y  Plan de Transformación Digital, de los siguientes proyectos:
- Plan de Continuidad del negocio (BCP) y Plan de recuperación de desastres (DRP) para el proceso de gestión de tecnologías y sistemas de información
- Mantenimiento y monitoreo del Modelo de seguridad y privacidad de la información
Acciones
* Se realizaron mesas de trabajo con el equipo interno de la oficina de tecnología y sistemas de información (Infraestructura), con el fin de  actualizar el instrumento del MSPI
* Se presentó revisión por la Dirección al MSPI en el comité Ministerial el día 21 de diciembre presentando el estado actual de la seguridad de la información del Ministerio 
*Se proyectó documento de copias de respaldo, con el fin de documentar cada una de las actividades que se realizan en el proceso de Backups. 
R70-2022 Posibilidad  de Daño en la  Información o Data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Afectando el principio de Integridad 
Acciones:
* Se generó la guía para el respaldo de la información, con el fin de proteger la información contra la pérdida de datos. Queda pendiente la normalización del documento en el sistema de gestión de calidad - GINA, lo cual se planea para el siguiente vigencia
* Se estableció una matriz de responsabilidad cruzada, permitiendo identificar roles y responsabilidades de la Oficina de Tecnologías y Sistemas de Información 
R74-2022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Acciones 
* Con respecto a la implementación de un plan de recuperación de desastres, no se han asignado recursos para la implementación del plan aplicable al proceso de gestión de tecnologías y sistemas de información, sin embargo se presentó en el comité Ministerial del 21 de diciembre 2022 los riesgos , beneficios y solicitud, asignación de recursos para la próxima vigencia para la  implementación de un plan de recuperación de desastres.
R75-2022 Posibilidad de afectación de reputación Institucional, debido a Incumplimiento en las políticas de TI y seguridad y privacidad  de la información
Acciones
Se realizó seguimiento a la acción de mejora AR-0041 Riesgo materializado - Vulneración a las políticas de seguridad de la información de la entidad 2022 y para el cuarto trimestre se ejecutaron actividades de solicitar incluir cláusula de cumplimiento a las políticas de seguridad de la información por los contratos tercerizados.
3.4 Infraestructura digital - 4to. Trimestre:  
A continuación, se relacionan los documentos en los cuales se reportan los avances de la iniciativa de Infraestructura Digital con corte al cuarto trimestre de 2022:
1. Informe de Avance PETI, en el que se relaciona las actividades realizadas en los tres proyectos de la iniciativa, con sus avances, logros, dificultades, entregables, relación con los principios del Plan de Transformación Digital y presupuesto en los casos que aplica.
2. El formato del Indicador Programático donde se evidencia los pesos dados a cada una de las actividades de los tres (3) proyectos del PETI y su relación con el Plan de Transformación Digital con sus respectivos entregables. 
Logros generales de la iniciativa obtenidos durante el trimestre:
Contrato 603-2022: Se revisa y acepta hoja de vida d ela gerente del proyecto, se firma acuerdo de confidencialidad entre las partes, se realizan reuniones y se entrega herramienta para el levantamiento de información. Se realiza prórroga del contrato hasta el 28 de febrero de 2022, se tramita reserva presupuestal. 
Contrato 604-2022: Se revisa y acepta hoja de vida de la gerente del proyecto e implementadores, se firma acuerdo de confidencialidad entre las partes, se realizan reuniones y se entrega herramienta para el levantamiento de información, se entrega VPN para el levantamiento de información, se realiza reuniones de seguimiento semanales para los avances del proyecto. Se define la entrega de solución y puesta marcha el 9 de diciembre de 2022.  
Se publica y adjudica a Xertica proceso para adquirir licencias de uso para la plataforma Google Workspace Enterprise Standard y servicio Single SignOn, incluido el soporte técnico especializado. 
Se publica proceso en CCE  para renovar licencias Microsoft. Evento 142545. Cierra el 28 de diciembre. 
Se publica, se evalúa y se adjudica el proceso de mínima cuantía MC-024-2022 para adquirir  y renovar las licencias de las diferentes herramientas de apoyo para la Oficina de Comunicaciones del  Ministerio de Ciencia Tecnología e Innovación - Minciencias 
Se publica  y se evalúa el proceso de mínima cuantía MC-023-2022 para Adquirir y renovar las licencias de las diferentes herramientas de apoyo informático, para el Ministerio de Ciencia Tecnología e Innovación - Minciencias 
Como objetivo del contrato 572-2022  y mejora de la infraestructura de Minciencias se logra la instalación configuración y puesta en marcha de los balanceadores en HA los cuales están en completa operación. 
Como mejora en la infraestructura de Minciencias se realiza la instalación, configuración y migración de las bases misionales a la nueva solución de Hitachi. 
Se adjudicó el contrato 593-2022 Renovación de la solución Inalámbrica de la Entidad  
Se implementa la  renovación de la solución inalámbrica en la entidad 
Se realiza el pago del contrato 593-2022 
Se adjudica el contrato 651-2022 Soporte y mantenimiento a las diferentes plataformas informáticas dela entidad 
Se inicia la ejecución del contrato 651-2022 con el mantenimiento a la infraestructura dela entidad 
Se realiza seguimiento a la instalación, configuración y migración de la solución de balanceadores ADC de fortinet 
Se realiza apoyo en la migración de las bases de datos misionales a la nueva solución de almacenamiento de Hitachi. 
Se elabora estudios previos, ficha técnica y se envía solicitud de cotización a proveedores, correspondiente a la renovación de licenciamiento de la herramienta de monitoreo PRTG. 
Se publica proceso MC-018-2022, correspondiente a la renovación de la solución de monitoreo PRTG. 
Se llevan a cabo las correspondientes avaluaciones técnicas correspondientes al proceso de renovación de la herramienta PRTG. 
Se adjudica proceso de renovación de la solución de monitoreo PRTG, bajo el número de contrato 647-2022; al proveedor XCIAL S.A.S 
Se radica ante financiera cuenta de cobro correspondiente al contrato 647-2022 - PRTG 
Se elabora estudios previos, ficha técnica y se envía solicitud de cotización a proveedores, correspondiente al proceso de adquisición de cintas LTO 7 HP. 
Se elabora estudios previos, ficha técnica, correspondiente al contrato 610 –2022 a la Adquisición de la solución en la nube de la plataforma virtual de aprendizaje Open LMS para el Ministerio de Ciencia Tecnología e Innovación – MINCIENCIAS. 
Se realiza el pago correspondiente al contrato 610-2022 - Adquisición de la solución en la nube de la plataforma virtual de aprendizaje Open LMS para el Ministerio de Ciencia Tecnología e Innovación – MINCIENCIAS. 
Se elabora estudios previos, ficha técnica, correspondiente al contrato 639 –2022 Adquirir soporte y garantía extendida, que incluye los servicios de soporte especializado, mantenimientos preventivos y/o correctivos de la plataforma de telecomunicaciones marca Avaya del Ministerio de Ciencia Tecnología e Innovación – MINCIENCIAS. 
Se realiza el pago correspondiente al contrato 639-2022 Adquirir soporte y garantía extendida, que incluye los servicios de soporte especializado, mantenimientos preventivos y/o correctivos de la plataforma de telecomunicaciones marca Avaya del Ministerio de Ciencia Tecnología e Innovación – MINCIENCIAS. 
Se elabora estudios previos, ficha técnica, correspondiente al contrato 631 –2022 Adquirir el servicio de soporte, mantenimiento preventivo y/o correctivo, que incluye actualización de versiones del software, soporte especializado, certificados digitales y extensión de garantía del appliance de la solución de firma digital para el Ministerio de Ciencia, Tecnología e Innovación – MINCIENCIAS. 
Se realiza el pago correspondiente al contrato 631-2022 Adquirir el servicio de soporte, mantenimiento preventivo y/o correctivo, que incluye actualización de versiones del software, soporte especializado, certificados digitales y extensión de garantía del appliance de la solución de firma digital para el Ministerio de Ciencia, Tecnología e Innovación – MINCIENCIAS. 
Entre las mayores dificultades encontradas durante el trimestre se tiene:
La consecución de las diferentes cotizaciones fue bastante difícil por la fluctuación del dólar. 
Se presentaron inconvenientes al momento de reunir las cotizaciones mínimas para elaborar el estudio de mercado para el proceso de renovación del licenciamiento de las herramientas ofimáticas y de apoyo, así como de las herramientas para la Oficina de Comunicaciones. Este proceso se debía ir por lotes, sin embargo, por tiempos no se realizó, solo se sacaron 2 mínimas cuantías. 
Demora en la presentación y subsanación de la hoja de vida de la nueva gerente del proyecto del contrato 603-2022, lo que retrasó lo avances del proyecto. 
El proceso de licitación se tomó demasiado tiempo, tuvo muchos reprocesos., lo que derivó en que el proveedor no alcanzara a cumplir con la entrega de los equipos del contrato 603-2022, y por ende en la instalación y migración de la solución. Esto derivó en una prórroga del contrato y la elaboración de una reserva presupuestal de la vigencia 2022. 
Demora en la definición del fabricante sobre cuándo podía entregar los equipos antes del vencimiento del contrato y del proveedor en realizar los trámites. Una vez avisaron que ya podían hacer la entrega, la entidad ya había cerrado el almacén. 
Se presentaron muchos reprocesos durante el trámite de la licitación pública N1 lo que se hizo que se demorara la asignación a los proponentes seleccionados. 
En los proyectos de almacenamiento de Hitachi y Balanceadores ADC, por ser equipos que se involucra directamente con las aplicaciones misionales requirieron demasiada planeación, pruebas y ajustes por la complejidad al ser COR del negocio.  
Se presentan inconvenientes por los tiempos muy cortos para la implementación, migración de la solución de seguridad perimetral Firewall. 
El proceso de la subasta 006-2022 de la red inalámbrica fue inicialmente declarada desierto debido a que el único oferente que quedo habilitado técnicamente, jurídico y financieramente, se presentó unas inconsistencias en la oferta económica, el oferente presento a la entidad recurso de apelación a la entidad, revisado se consideró procedente y se adjudicó el contrato sin embargo el cumplimiento de estas reclamaciones con llevo a un tiempo adicional dentro de todo el proceso.  
% avance en el indicador Avance en las iniciativas priorizadas del plan de transformación digital:
Con corte 31 de diciembre de 2022 se cumple con la meta programada para la vigencia en el indicador programático, que corresponde a 70%.  Se anota que este indicador también es reportado en la iniciativa Sistemas de Información, Datos y Servicios Digitales en la cual se reporta el 30% restante.
4.4 Sistemas de Información, Datos y Servicios Digitales - 4to. Trimestre: 
Se presenta el informe de ejecución durante el cuarto trimestre 2022 para cada uno de los proyectos que integran la Iniciativa "Sistemas de Información, Datos y Servicios Digitales."
En el documento de reporte de avance, se presentan las principales actividades realizadas, avances, logros, entregables y dificultades. A continuación, se presenta una síntesis de los principales avances:
En la plataforma ScienTI realiza actividades como: Diseñar y ejecutar casos de prueba de aceptación por parte de la OTSI, para la convocatoria de estancias con propósito empresarial 2.0, generar los usuarios de pruebas y compartir con la DGR equipo Vocaciones y Formación los formatos de pruebas de aceptación de la convocatoria de estancias con propósito empresarial 2.0, revisión de la resolución 1519 del 2020 sobre transparencia en el acceso a la información, accesibilidad web, seguridad digital web y datos abiertos, implementación completa de los requerimientos Nos. 98475 y 101082, que contemplan los ajustes requeridos a InstituLAC en la puesta de la convocatoria “Estancias con propósito empresarial - Fortalecimiento de la relación entre el sector académico y empresarial colombiano", Establecer la posibilidad de realizar el cambio de versión del motor de base de datos ORACLE desde su versión actual 11g, hasta la última versión estable disponible (versión 19c). 
Con respecto a la Plataforma SIGP se están implementando los criterios de accesibilidad de la WCAG, en cumplimiento de la resolución 1519 de 2020. Se realizan ajustes y se generan nuevas funcionalidades en el formulario de proyectos y/o programas y aplicativo de Gestión de Proyectos SIGP, para la puesta en operación de todas las convocatorias publicadas durante el cuarto trimestre, se realiza implementación de funcionalidad de generación de reportes a través de SIGP, para los formularios Entidades, Reconocimiento de actores, Beneficios tributarios, Programas y Proyectos, al emitir el mensaje de recuperar contraseña, en el formulario entidades al momento de crear una entidad si la entidad se encuentra creada, se debe indicar el correo al cual fueron enviadas las credenciales  de acceso.
Al respecto de las aplicaciones colaborativas del Ministerio, se resaltan los siguientes resultados:
Mesa de interoperabilidad. Gestión Pares MCTI (SCIENTI) - MEN
Se organiza toda la documentación necesaria para el mantenimiento del sistema MGI
Se realizó la sesión para el acceso a servidor de producción pactos por la innovación
Se realiza la actualización de módulo de inducción y reinducción en la herramienta de formación.
Se verifica y obtiene acceso al código para el mantenimiento del sistema MGI.
Se revisa el Código del sistema MGI para los módulos: reportes, convenios, desembolsos, liquidación, derivados.
Se generó una relación de los servidores y puertos necesarios para accesos a firewall.
Se revisa y estudia el contenido de Lineamientos DANE para diagnóstico y fortalecimiento de registros administrativos
Se realiza mantenimiento en la página web del Ministerio
Se realizan cambios en Héroes Ondas
Se realizan cambios en Inveracti para simplificar tareas de administración y mejorar su rendimiento.
En el marco del proyecto para la gestión y calidad de los datos institucionales, se presentan los siguientes avances:
Apoyo en la Construcción de instrumentos para completar los requisitos para la certificación de la operación estadística OOEE de medición de grupos e investigadores.
Aprobación del proceso para la renovación de la tecnología utilizada para la publicación y difusión de indicadores e información estadística que produce el Ministerio.
Criterios de accesibilidad actualizados para dar cumplimiento a requisito establecido en la matriz Diligenciamiento Índice de Transparencia y Acceso a la Información Pública – ITA; Auditoria Procuraduría General de la Nación.
Se adelantó el diligenciamiento de los formatos para realizar la especificación que soporta el servicio de intercambio de información para revisión por parte de la Agencia Nacional Digital - AND.
En el proyecto de Red Colombiana de Información Científica se sistematiza las observaciones de la consulta pública de la Política de Ciencia Abierta, se adopta la Política Nacional de Ciencia Abierta 2022-2031 bajo la Resolución 0777 del 3 de agosto de 2023, para el lanzamiento se realiza el conversatorio de la política con la participación del ministro, viceministro de talento y apropiación Social, rector de la Universidad Francisco José de Caldas y Experta en Ciencia Abierta, se realiza el reporte de avance de 5 nuevas instituciones vinculadas por gestión de la Red, Así mismo, se da inicio con la articulación con Data Alliance para lograr construir una estrategia de fortalecimiento de Datos científicos de acuerdo con los estándares internacionales de Datos abiertos, así como se construye y se realiza la mesa de expertos para la revisión de los Lineamientos de Preservación del Patrimonio del Conocimiento Científico Colombiano, finalmente, se realiza puesta en marcha del nuevo Micrositio y Repositorio Cendoc actualizado para el acceso a la información financiada con recursos públicos. 
Durante el trimestre se adelantan las siguientes acciones para mitigar el riesgo 22 - Capacidad en la interoperabilidad de los sistemas de información:
Participar en sesiones de trabajo para el levantamiento de especificaciones que permitan implementar la interoperabilidad entre el nuevo sistema de gestión documental y los sistemas del ecosistema existente.
Formulación, revisión y aprobación del plan de apertura y uso de los datos abiertos por parte del jefe de la OTSI, para su integración al plan de acción anual, entrega de la versión aprobada a la OAPII para su publicación.
Se realizaron gestiones con el Ministerio de Educación para establecer un escenario de interoperabilidad y construir un protocolo de intercambio de información entre las dos instituciones bajo el marco de interoperabilidad del estado, se avanzó en la construcción de una primera versión del protocolo y se obtuvo acceso al servicio de datos para la consulta de información del sistema de educación superior SNIES.
Se construyó un servicio para consumir la información que proporciona el SNIES del Ministerio de Educación, se ejecutaron pruebas técnicas verificando el correcto funcionamiento.
Se implementó un formato para consignar la especificación a considerar para la construcción de servicios web en el Ministerio.
Mediante estos avances, se fortalecen los mecanismos de interoperabilidad entre los sistemas de información, mejorando la eficiencia en la prestación de servicios a los ciudadanos, a partir de la inclusión de nuevas capacidades tecnológicas para intercambiar información y conocimiento.
5.4 Contribuir a un Minciencias más transparente - 4to. Trimestre: 
Con corte al cuarto trimestre de 2022 se mantiene un cumplimiento del 100% en el indicador Cumplimiento de los Requisitos Priorizados de Transparencia en MinCiencias, correspondiente al programa estratégico Gobierno y Gestión de TIC para la CTeI a cargo de la Oficina de Tecnologías y Sistemas de Información, con un cumplimiento de 2 de los 2 requisitos.
Entre las acciones realizadas en el tercer trimestre de 2022, orientadas a mantener el cumplimiento de la  meta definida durante la vigencia son:
Red Colombiana de Información Científica - RedCol
Se logró la vinculación de 87 instituciones para el fortalecimiento de la estrategia de Acceso a Publicaciones del componente del conocimiento científico abierto.
Construcción del Repositorio de Datos de Investigación de Minciencias
Se logró realizar el 2do. encuentro virtual Red Colombiana de Información Científica, el cual permitió socializar y sensibilizar a los actores del sistema sobre los avances y acciones de Ciencia Abierta en el marco nacional e internacional, contribuyendo con esto al cierre de brechas del conocimiento científico.
Acompañamiento de las instituciones, el cual logro la visibilidad de la producción científica desde la plataforma de la Red con los siguientes resultados:
Octubre: Cosecha de repositorios institucionales: 207.105 productos de investigación disponibles
Instituciones cosechadas: 68
Noviembre:
Cosecha de repositorios institucionales: 209.554 productos de investigación disponibles
Instituciones cosechadas: 68
Diciembre (parcial)
Cosecha de repositorios institucionales: 227.515 productos de investigación disponibles
Instituciones cosechadas: 69
El buscador concentra la producción científica de los repositorios de las instituciones que hacen parte de la Red. Actualmente, el buscador permite el acceso a productos de investigación con las siguientes tipologías: 
Artículos: 121.000
Tesis de maestría: 78.012
Tesis doctoral: 4.575
Informe técnico: 2.946
Con el propósito de ampliar la lectura a todas las tipologías de productos de investigación definidos en el “Modelo de medición de grupos, se realizó construcción de un sistema validador para todos los productos incluidos en las directrices para repositorios de investigación, con un sistema de meta-búsqueda basado en OpenAire 4.0 para productos de investigación + creación y demás productos de investigación. (pendiente por implementar)
Con el propósito de fortalecer la estrategia de Datos de Investigación de los componentes del Conocimiento científico Abierto definido dentro de la Política Nacional de Ciencia Abierta, se construyó el Repositorio de Datos de Investigación del Ministerio de Ciencia, Tecnología e Innovación bajo el software libre Dataverse. (pendiente por implementar).
La plataforma de la Red cuenta con una batería de métricas de usabilidad, reportando un comportamiento para el cuarto trimestre del 2022 de la siguiente manera:
Comportamiento de visitas: 20.303
Usuario por género: 39.1 % son hombres y el 60.87% mujeres
Usuario por edad: Los usuarios entre las edades de 18 a 24 años son quienes más hacen uso de la plataforma con un porcentaje de 25,8%, usuarios de edades entre 25 a 34 años con un porcentaje de 23,6%, seguido de los usuarios de edades 35 a 44 años con un porcentaje de 24,4%.
Ingresos de usuarios por país: Colombia cuenta con el mayor ingreso con el 77,6%, seguida México de 4,8%, Perú con 3,6% y 1.6% de Estado Unidos, entre otros.
En el portal La Ciencia en Cifras, se encuentra información detallada para los principales indicadores de Ciencia, Tecnología e Innovación que dan cuenta de la gestión institucional y del SNCTeI tales como:
Plan de Difusión
Guía de Navegación
Presupuesto Minciencias
Recursos Fondo Francisco José de Caldas
Resultados generales de Grupos e Investigadores
Grupos de Investigación
Investigadores Reconocidos
Comparativos resultados (Investigadores, Grupos, Producción Científica)
Revistas Científicas Nacionales Indexadas por Minciencias – Publindex
Proyectos de I+D+i financiados por Minciencias
Créditos educativos condonables
Ficha departamental - Indicadores CTeI
Comparativo departamental - Indicadores CTeI - Cifras CTeI del SGR
Resultados Consulta Ciudadana Libro Verde_2030
Acceso a boletines estadísticos
Proyectos apoyados para Beneficio Tributario (Próximamente)
Descargas de set de datos
Se realiza seguimiento y acompañamiento de la actividad de los ciudadanos, respecto de su participación en el portal de datos abiertos en cuanto a la descarga y uso de los conjuntos de datos que mantiene allí el Ministerio.
Se genera actualización de los tableros de control con la información más reciente en los diferentes sets de datos, como son:
Presupuesto Minciencias
Recursos Fondo Francisco José de Caldas
Proyectos de I+D+I financiados por Minciencias
6.4 Contribuir a un Minciencias más moderno - 4to. Trimestre: 
Con corte a 31 de diciembre de 2002, se reportan los siguientes logros y dificultades en la iniciativa estratégica Contribuir a un Minciencias más moderno:
Logros: 
Actualización en el sistema GINA de la caracterización del proceso D103 Gestión de Tecnologías y Sistemas de Información. Se definió un cronograma para la gestión del cambio del proceso. 
Elaboración del Plan Estratégico de Tecnologías de la Información y las Comunicaciones – PETI 2023-2026, Plan de Seguridad y Privacidad de la Información 2023, Plan de Tratamiento de Riesgos de Seguridad y Privacidad de la Información 2023 y Plan de Mantenimiento de Servicios Tecnológicos 2023, que son parte de los planes integrados al plan de acción y que están a cargo de la Oficina de Tecnologías y Sistemas de Información, los cuales fueron aprobados por el Comité de Gestión y Desempeño Sectorial e Institucional en sesión que finalizó el 27 de diciembre de 2022.  Los planes integrados al plan de acción se publican para consulta pública, con el fin de identificar posibles ajustes y publicación antes del 31 de enero de 2023 en el portal institucional, conforme a la normatividad vigente.
Se realizó seguimiento trimestral a la ejecución de los proyectos de TI documentados en el PETI, este documento se publica en el portal institucional en la sección de planes integrados al plan de acción, y en esta se consignan los avances en las metas definidas en los indicadores de los diferentes proyectos de TI, y al final del informe de seguimiento al PETI se realiza un análisis o evaluación del cumplimiento de los indicadores de la estrategia de TI documentada en el Plan Estratégico de Tecnologías de la Información 2020-2022. (numeral 4. Análisis indicador de seguimiento a los avances del PETI - Indicador Ejecución y Cumplimiento de las iniciativas definidas en el PETI en un período dado).
95% de avance en el plan de seguridad y privacidad de la información.
Se realiza seguimiento trimestral al plan de seguridad y privacidad de la información para la vigencia 2022, y es publicado en el portal web institucional en la sección planes integrados al plan de acción.
Se realiza seguimiento trimestral al mapa de riesgos de seguridad digital para la vigencia 2022, y es publicado en el portal web institucional en la sección planes integrados al plan de acción.
Se realiza el seguimiento durante la vigencia 2022) a los recursos asignados al proyecto de inversión Apoyo al proceso de transformación digital para la gestión y prestación de servicios de TI en el sector CTI y a nivel nacional.
Utilización de Acuerdos Marcos de Precios e Instrumentos de Agregación por Demanda para las compras de TI, en los casos en que las necesidades identificadas para la Entidad y programadas en el PAA están disponibles a través de estos mecanismos habilitados por Colombia Compra Eficiente. En la vigencia actual se han suscrito las siguientes órdenes de compra a través de la plataforma de Colombia</t>
  </si>
  <si>
    <t>Desde la Oficina Asesora de Planeación e Innovación Institucional, se hace la revisión de los reportes registrados por la OTSI y se evidencia una descripción de la gestión clara y oportuna. Así mismo, los indicadores asociados están dentro del rango de cumplimiento, por lo tanto, no se requiere ninguna acción de mejora o recomendación al respecto.</t>
  </si>
  <si>
    <r>
      <rPr>
        <b/>
        <sz val="11"/>
        <rFont val="Arial Narrow"/>
        <family val="2"/>
      </rPr>
      <t xml:space="preserve">2. Gestión del Plan Anual de Gasto Público Octubre 2022: </t>
    </r>
    <r>
      <rPr>
        <sz val="11"/>
        <rFont val="Arial Narrow"/>
        <family val="2"/>
      </rPr>
      <t xml:space="preserve">Con corte al 31 de octubre se presenta una ejecución en compromisos de $260.078,75 millones, con un porcentaje de avance de 85.86%, está pendiente por comprometer $42.822,68 millones de los cuales se encuentra el proyecto de investigación en salud FIS por valor de $41.347,71, oficina de sistemas $1.046,16 y administrativa y financiera por valor de $1.428,81  se espera que al final de la vigencia todos los recursos queden comprometidos al 100%.
En cuanto a obligaciones se presenta una ejecución de $163.497,37 millones que corresponde al 53,98%.
Para mayor detalle de la ejecución del mes de octubre se adjuntan los informes presentados ante el comité ministerial y el informe cualitativo al 31 de octubre.
</t>
    </r>
    <r>
      <rPr>
        <b/>
        <sz val="11"/>
        <rFont val="Arial Narrow"/>
        <family val="2"/>
      </rPr>
      <t>Gestión del Plan Anual de Gasto Público Noviembre 2022:</t>
    </r>
    <r>
      <rPr>
        <sz val="11"/>
        <rFont val="Arial Narrow"/>
        <family val="2"/>
      </rPr>
      <t xml:space="preserve"> Ejecución presupuestal a noviembre 30 de 2022
Con corte al 30 de noviembre se presenta una ejecución en compromisos de $297.513,76 millones, con un porcentaje de avance de 98,22%, está pendiente por comprometer $5.387,67 millones de los cuales se encuentra el proyecto de investigación en salud FIS por valor de $3.372,76, oficina de sistemas $973,77 y administrativa y financiera por valor de $1.041,14. Se espera que al final de la vigencia todos los recursos queden comprometidos al 100%.
En cuanto a obligaciones se presenta una ejecución de $224.348,51 millones que corresponde al 74,07%, se espera que al 31 de diciembre la ejecución alcance el 84,34%
En este reporte se adjuntan los informes presentados ante el Comité Ministerial, sin embargo, en el informe a la ejecución presupuestal se actualiza la información con corte al 30 de noviembre de 2022
</t>
    </r>
    <r>
      <rPr>
        <b/>
        <sz val="11"/>
        <rFont val="Arial Narrow"/>
        <family val="2"/>
      </rPr>
      <t>Gestión del Plan Anual de Gasto Público Diciembre 2022:</t>
    </r>
    <r>
      <rPr>
        <sz val="11"/>
        <rFont val="Arial Narrow"/>
        <family val="2"/>
      </rPr>
      <t xml:space="preserve"> Con corte al 26 de diciembre se presenta una ejecución en compromisos de $301.111,91 millones, con un porcentaje de avance de 99,41%, está pendiente por comprometer $1.789,52 millones de los cuales se encuentra el proyecto de sistemas $994,62 y administrativa y financiera por valor de $794,90. Se espera que al final de la vigencia todos los recursos queden comprometidos al 100%.
En cuanto a obligaciones se presenta una ejecución de $262.739,77 millones que corresponde al 86,74%, se destaca el esfuerzo que ha tenido la Entidad por lograr esta ejecución e igualar la ejecución del 2021.
Pendiente la liberación de recursos del proyecto Apoyo a la Transformación digital por valor de $1.216 millones correspondiente a la aprobación de vigencias futuras, estos recursos serán comprometidos en convenio en el Fondo Francisco José de Caldas.
</t>
    </r>
    <r>
      <rPr>
        <b/>
        <sz val="11"/>
        <rFont val="Arial Narrow"/>
        <family val="2"/>
      </rPr>
      <t xml:space="preserve">3. Contribuir al mantenimiento y la mejora continua bajo el cumplimiento de estándares nacionales e internacionales - 4toTrim 2022: </t>
    </r>
    <r>
      <rPr>
        <sz val="11"/>
        <rFont val="Arial Narrow"/>
        <family val="2"/>
      </rPr>
      <t xml:space="preserve">Se logra para el IV trimestre un avance del 93% frente al 100% planeado frente a las capacitaciones y charlas para el fortalecimiento de competencias en materia de calidad y gestión. Las tareas desarrolladas son las siguientes: 
Como parte de la preparación de la auditoría de seguimiento al Certificado de Calidad ICONTEC se realiza el 11 de octubre la presentación general para la auditoría de seguimiento al certificado ICONTEC. De igual forma, el equipo Calidad realiza charlas con cada área para la sustentación de las diferentes auditorías.
El 24 de agosto se realiza de manera conjunta con la Dirección de Ciencia y la OAPII una charla dirigida a toda la entidad sobre los requisitos de la NTCPE 1000:2020 y su avance de implementación en la entidad.
Se realiza el II y III encuentro de Líderes de Calidad en los meses de octubre y diciembre, respectivamente. 
Se realiza el 14 de diciembre con recursos propios y con el apoyo de todo el Equipo Calidad el III Encuentro de Enlaces de Calidad, en el cual se presentaron los logros del SGC durante el año y se realizó el taller de rediseño del Mapa de Procesos.
Se realiza una charla liderada por Atención al Ciudadano el 5 de diciembre de 2022.
Dando cumplimiento a los compromisos adquiridos en el Comité Ministerial, se realiza la socialización del procedimiento de Comités Institucionales y de las funciones del CIGD dadas en la resolución 083 de 2020, así como también, se desarrollan cuatro mesas de trabajo con la Secretaría General para enviar observaciones y sugerencias de ajuste a dicha resolución, que permitan contar con una resolución y procedimiento actualizados. Una vez se tengan estos dos documentos, se programará la capacitación para la vigencia 2023.
Como parte de la preparación de la auditoría de seguimiento al Certificado de Calidad ICONTEC se realiza el 11 de octubre la presentación general para la auditoría de seguimiento al certificado ICONTEC. De igual forma, el equipo Calidad realiza charlas con cada área para la sustentación de las diferentes auditorías. Estas charlas incluyeron el componente de control documental.
Aunque no se logra cumplir al 100% la meta planeada, no se requiere generar Acción correctiva, puesto que la capacitación sobre el procedimiento de comités no se desarrolló dado que la Secretaría General desde el mes de agosto está revisando la resolución y trabajando en un proyecto de actualización de la misma. Una vez se cuente con este documento debidamente aprobado, se procederá a programar la capacitación pendiente para la vigencia 2023.
De igual forma en el mes de octubre se realiza la auditoría de seguimiento al certificado de Calidad ICONTEC, obteniendo como resultado para el Ministerio su sostenimiento y ratificación por parte del ente certificador. Se adjunta como soporte el informe final. 
</t>
    </r>
    <r>
      <rPr>
        <b/>
        <sz val="11"/>
        <rFont val="Arial Narrow"/>
        <family val="2"/>
      </rPr>
      <t>4.  Acompañar la gestión integral de los riesgos y oportunidades - 4to Trimestre 2022:</t>
    </r>
    <r>
      <rPr>
        <sz val="11"/>
        <rFont val="Arial Narrow"/>
        <family val="2"/>
      </rPr>
      <t xml:space="preserve"> Durante el Cuarto trimestre de 2022 la Oficina Asesora de Planeación e Innovación Institucional, realizó el seguimiento de riesgos materializados y seguimiento a los riesgos de corrupción, por otra parte, en la plataforma GINA se evidencia el monitoreo y seguimiento realizado a los riesgos de gestión y seguridad digital.
</t>
    </r>
    <r>
      <rPr>
        <b/>
        <sz val="11"/>
        <rFont val="Arial Narrow"/>
        <family val="2"/>
      </rPr>
      <t xml:space="preserve">5. Optimizar trámites, procesos y procedimientos - 4to Trimestre 2022: </t>
    </r>
    <r>
      <rPr>
        <sz val="11"/>
        <rFont val="Arial Narrow"/>
        <family val="2"/>
      </rPr>
      <t xml:space="preserve">Al finalizar la vigencia, los dos componentes de este indicador finalizan de la siguiente manera: 
Cumplimiento en la reducción de tiempos, requisitos o documentos en procesos seleccionados: 95% sobre el 100% 
Cumplimiento en la estandarización de trámites y servicios para la transformación digital hacia un Estado Abierto: 100% sobre 100%. 
No se logra el total cumplimiento, debido a que en el plan reducción de tiempos, requisitos o documentos en procesos seleccionados, quedaron las siguientes actividades pendientes:
Certificación automatizada de contratistas.
Mejoramiento y actualización de los módulos de GINA, incluyendo el módulo documentos.
Pese a estas actividades pendientes, se logra un cumplimiento general dentro del rango de tolerancia admitido, por lo cual NO se requiere generar acción correctiva. Se recomienda que, para la siguiente vigencia, se analice la pertinencia y viabilidad de incluir estas actividades pendientes dentro de las acciones que compondrán en nuevo Índice de Desempeño Institucional – IDI, en la medida que esto sea posible y este en coherencia con las nuevas metas organizacionales.
</t>
    </r>
    <r>
      <rPr>
        <b/>
        <sz val="11"/>
        <rFont val="Arial Narrow"/>
        <family val="2"/>
      </rPr>
      <t xml:space="preserve">
6.  Contribuir a un Minciencias más transparente - OAP - Pacto por un Direccionamiento Estratégico que genere valor público - 4toTrim 2022: </t>
    </r>
    <r>
      <rPr>
        <sz val="11"/>
        <rFont val="Arial Narrow"/>
        <family val="2"/>
      </rPr>
      <t xml:space="preserve">Análisis Cualitativo: Con corte a cuarto trimestre de 2022, se evidencia un cumplimiento del 100% de los requisitos asignados a la Oficina Asesora de Planeación e Innovación Institucional en el componente del índice de Transparencia de Entidades Públicas (ITEP), con 107 requisitos cumplidos de 107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Por otra parte, la Oficina Asesora de Planeación e Innovación Institucional promueve publicación de información en el marco de la “Transparencia Focalizada”, por lo cual se incluye información especializada que complementa la requerida en esta sección.
De igual manera,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Por otro lado, se logró subir 13 puntos en los resultados de la auditoría realizada por parte de la Procuraduría General de la Nación al Índice de Transparencia y Acceso a la Información Pública con un 95% asociado a 239 preguntas contestadas con sus respectivos soportes de cumplimiento al ITA.
Conclusiones: El resultado obtenido permite mantener el cumplimiento de la meta planificada para el cuarto trimestre de 2022, siendo necesario garantizar el seguimiento periódico a las acciones que garantizan el cumplimiento de los requisitos asignados a la Oficina Asesora de Planeación e Innovación Institucional en el componente del índice de Transparencia de Entidades Públicas (ITEP), así como de los establecidos en el anexo técnico Nro. 2 de la Resolución 1519 de 2020.
</t>
    </r>
    <r>
      <rPr>
        <b/>
        <sz val="11"/>
        <rFont val="Arial Narrow"/>
        <family val="2"/>
      </rPr>
      <t>7.  Contribuir a un Minciencias más moderno - OAP - Pacto por un Direccionamiento Estratégico que genere valor público - 4toTrim 2022:</t>
    </r>
    <r>
      <rPr>
        <sz val="11"/>
        <rFont val="Arial Narrow"/>
        <family val="2"/>
      </rPr>
      <t xml:space="preserve"> Durante el IV trimestre de la vigencia 2022, las acciones desarrolladas encaminadas a garantizar el cumplimiento de los requisitos de la Política Gobierno Digital a cargo de la Oficina Asesora de Planeación e Innovación Institucional, alcanzó un nivel de cumplimiento del 95%, toda vez que de los (19) requisitos programados, (18) requisitos cumplen los criterios y solamente queda pendiente un requisito por cumplir.
Sin embargo, para la vigencia 2023 se garantizará el cumplimiento del requisito pendiente por implementar:
La automatización o mejora de los procesos que le permita a la entidad reducir costos operacionales
</t>
    </r>
    <r>
      <rPr>
        <b/>
        <sz val="11"/>
        <rFont val="Arial Narrow"/>
        <family val="2"/>
      </rPr>
      <t>8.  Gestión del Conocimiento y la Innovación Pública 2do Semestre:</t>
    </r>
    <r>
      <rPr>
        <sz val="11"/>
        <rFont val="Arial Narrow"/>
        <family val="2"/>
      </rPr>
      <t xml:space="preserve"> Durante el II semestre del 2022 se alcanza un cumplimiento del 86% del plan de gestión del conocimiento y la innovación, frente al 100% planificado. Lo anterior debido a:
1. Se realiza bajo el liderazgo del Equipo calidad la revisión y actualización de la documentación del SGC logrando los siguientes avances: 71 documentos creados en GINA; 132 documentos actualizados; 1322 documentos con el logo actualizado; 88 documentos creados para soportar la operación estadística. Se lleva a Comité Ministerial las alertas de la necesidad de transición frente al Decreto 1449 de 2022 y se realiza desde Calidad el análisis de los cambios del decreto, los cuales son llevados ante Secretaría Genera. De igual forma se prepara una presentación para llevar ante la Función Pública la necesidad de emprender un proyecto para formalizar el empleo público en la entidad, donde Minciencias es priorizado. Posterior a esta reunión, el proyecto está siendo liderado por la Secretaría General. del Ministerio. Se revisa la implementación de las políticas de seguridad de la información y se identifican posibles vulnerabilidades, especialmente para la información generada por terceros, generando la acción correctiva AR-0041. De igual forma la Oficina de Control Interno programa y desarrolla la auditoría interna al Sistema de Seguridad de la Información, cuyo informe es revisado por el Equipo Calidad de la OAPII y se acompaña la generación de las correspondientes acciones de mejora. Con respecto al Manual de Gestión del Conocimiento y la Innovación, no se logra adelantar dado que, pese a la solicitud de contratación en los meses de febrero, agosto y octubre de un profesional de apoyo para implementar la Política de Gestión del Conocimiento y la Innovación, esta contratación no se realiza, afectando el cumplimiento de este compromiso.
2. Durante la vigencia 2022 se fortalece el equipo de enlaces de calidad, como apoyo fundamental para el fortalecimiento de las capacidades institucionales para la gestión del conocimiento y la innovación. De esta manera se realizan las capacitaciones programadas en el plan de fortalecimiento de competencias y se desarrollan 3 encuentros de enlaces de calidad.
3. Se solicita el personal de apoyo para implementar la política de gestión del conocimiento y la innovación de la siguiente manera:
1. Profesional apoyo experto en MIPG
2. Profesional apoyo gestión del conocimiento y la innovación
Pese a las solicitudes realizadas desde Calidad sobre esta contratación y la sustentación de la necesidad, esta no se logra, quedando aplazada para el 2023.
4. Durante la vigencia 2022 se fortalece el equipo de enlaces de calidad, como apoyo fundamental para el fortalecimiento de las capacidades institucionales para la gestión del conocimiento y la innovación. De esta manera se realizan las capacitaciones programadas en el plan de fortalecimiento de competencias y se desarrollan 3 encuentros de enlaces de calidad, donde se realizan ejercicios de ideación para rediseñar el mapa de riesgos de la entidad y el mapa de procesos.
De igual forma, se realizan dos talleres de gestión del cambio y direccionamiento estratégico empleando herramientas de innovación pública, los directivos de la entidad y con las áreas administrativas.
5. Por otro lado, se cuenta con el plan de innovación de procesos y procedimientos, se cuenta con el indicador programático denominado (PP-22) Cumplimiento en la reducción de tiempos, requisitos o documentos en procedimientos seleccionados - Pacto por un direccionamiento estratégico que genere valor público, el cual con corte 30 de septiembre reportaba un 86% de cumplimiento.
6. Finalmente con respecto a la creación de un espacio virtual que permita acceder a la información, documentación y avances relacionados con gestión del conocimiento e innovación institucional, se cuenta con la herramienta GINA y se realizan importantes actualizaciones a la sección de transparencia y acceso a la información pública y se crea el botón de participa, como un espacio virtual fundamental y de obligatorio cumplimiento, como repositorio de activos de conocimiento. Queda pendiente la optimización de los módulos de la herramienta GINA y la implementación del módulo MIPG, sobre lo cual se pasó una cotización al equipo Planeación, para análisis presupuestal y desarrollo en el 2023.
7. Se desarrollan durante el III trimestre de 2022 cuatro mesas de trabajo con la OTSI, la DGC y la OAPII para realizar el seguimiento al plan de trabajo. Se consolida una lista de documentos base requeridos para soportar el cumplimiento de los requisitos de la NTCPE 1000:2020, el cual es el resultado de la autoevaluación que se realizó en los trimestres anteriores. En este listado de documentos y entregables se identifican un total de 103 documentos, de los cuales al final de la vigencia se logra un 99%, quedando pendiente solo tres documentos: Informe revisión al diseño, matriz de roles y responsabilidades y evaluación fase de diseño.
Con respecto a estos cinco documentos base, su estado actual es:
1- Ficha metodológica: Aprobado y cargado
2- Plan General: Aprobado y cargado
3- Documento metodológico: Aprobado y cargado 
4- Informe de evaluación por fase: Se elaboran los formatos y se aplican para las fases ya gestionadas. Pendiente evaluación fase de difusión.
5- Plan de difusión:  Aprobado y cargado.
8. Se elabora por parte de Calidad el formato de evaluación por fase, el cual se empezó a aplicar para las fases 5 y 6. Está pendiente la evaluación de la fase de difusión, dadas las demoras en la publicación de los datos. Se elabora el plan de difusión estadística por parte del Equipo Planeación de la OAPII y se publican los productos de la difusión.
Soportes unidad compartida Drive Operaciones estadísticas:
https://drive.google.com/drive/folders/0APb4O3KdNo0GUk9PVA
1. Se realiza en Comité Viceministerial la Revisión al diseño. No obstante, se recomienda realizar una completa, una vez se finalicen todas las fases. 
2. Se planifica en el mes de septiembre la auditoría interna a la NTCPE 1000:2020 por parte de la Oficina de Control Interno. Está programada para iniciar el 24 de octubre.
3. Se realiza la gestión para el proceso de evaluación con el DANE, iniciando con la elaboración de los estudios previos. Se concerta que la evaluación se realice en el II trimestre de 2023, enviando el correspondiente oficio al DANE.
Pendiente revisión al diseño final.
9. Con base en la evaluación interna realizada por la Oficina de Control Interno a la operación estadística medición de grupos e investigadores reconocidos, se genera el respectivo informe del cual se derivaron las siguientes acciones correctivas que se encuentran debidamente cargadas en GINA:  AI-0200/201/202/203/208.
Pendiente elaborar la matriz de roles y responsabilidades.
9.1 Análisis y difusión de estadísticas nacionales de CTeI - 4to trimestre Fortalecimiento de los análisis y difusión de datos y estadísticas de CTeI: Durante el cuarto trimestre se adelantaron actividades encaminadas a: 
Actualización de la información presentada para aportes y ejecución para los tableros de la información de montos del Fondo Francisco José de Caldas
Actualización del tablero Comparativo Departamental
Actualización tablero Ficha Departamental
Actualización tableros para grupos e investigadores con resultados 2021
Diseño tablero para Beneficios Tributarios
Diseño nueva Ficha departamental
Encuesta La Ciencia en Cifras
</t>
    </r>
    <r>
      <rPr>
        <b/>
        <sz val="11"/>
        <rFont val="Arial Narrow"/>
        <family val="2"/>
      </rPr>
      <t xml:space="preserve">
9.2 Análisis y difusión de estadísticas nacionales de CTeI - 4to trimestre Recolección, Normalización, y Consolidación de datos:  Durante el cuarto trimestre se adelantaron actividades encaminadas a:
Actualización de la información presentada para aportes y ejecución para los tableros de la información de montos del Fondo Francisco José de Caldas
Actualización del tablero Comparativo Departamental
Actualización tablero Ficha Departamental
Actualización tableros para grupos e investigadores con resultados 2021
Diseño tablero para Beneficios Tributarios
Diseño nueva Ficha departamental
Encuesta La Ciencia en Cifras
Se adjunta informe con el detalle e imágenes de las actividades realizadas, el informe de la encuesta y el oficio de la OTSI en el cual se retoma el uso de Tableau para la generación de nuevos tableros.
</t>
    </r>
    <r>
      <rPr>
        <sz val="11"/>
        <rFont val="Arial Narrow"/>
        <family val="2"/>
      </rPr>
      <t xml:space="preserve">Se realiza seguimiento y actualización a todas las bases de datos que maneja la oficina. Se adjunta informe sobre el estado de actualización de las bases de datos con la información de 2021, a corte de cuarto trimestre de 2022. 
El link para consultar las bases es el siguiente: https://drive.google.com/drive/folders/1sImy2MtftUMbj8yEX0nX6msQNYtCGE33?usp=sharing
</t>
    </r>
    <r>
      <rPr>
        <b/>
        <sz val="11"/>
        <rFont val="Arial Narrow"/>
        <family val="2"/>
      </rPr>
      <t xml:space="preserve">
10.  Implementación de Requisitos de Calidad Estadística en la operación de Grupos de Investigación e Investigadores Reconocidos - 4o Trimestre:</t>
    </r>
    <r>
      <rPr>
        <sz val="11"/>
        <rFont val="Arial Narrow"/>
        <family val="2"/>
      </rPr>
      <t xml:space="preserve"> Con base en la evaluación interna realizada por la Oficina de Control Interno a la operación estadística medición de grupos e investigadores reconocidos, se genera el respectivo informe del cual se derivaron las siguientes acciones correctivas que se encuentran debidamente cargadas en GINA:  AI-0200/201/202/203/208. Se encuentra como soporte el Informe definitivo de la evaluación interna, el plan de evaluación interna y la captura de pantalla de las acciones cargadas en GINA y la matriz de seguimiento al cumplimiento del indicador asociado al plan. 
</t>
    </r>
  </si>
  <si>
    <t xml:space="preserve">A partir de la revisión adelantada en cuanto al cumplimiento del desarrollo de las actividades y metas del Plan "Pacto por un Direccionamiento Estratégico que genere valor público" se evidencia una ejecución adecuada, reportando porcentajes de cumplimiento superiores al 95%, por lo tanto no se realizan recomendaciones adicionales. </t>
  </si>
  <si>
    <r>
      <t>Octubre -</t>
    </r>
    <r>
      <rPr>
        <b/>
        <sz val="11"/>
        <rFont val="Arial Narrow"/>
        <family val="2"/>
      </rPr>
      <t xml:space="preserve"> </t>
    </r>
    <r>
      <rPr>
        <sz val="11"/>
        <rFont val="Arial Narrow"/>
        <family val="2"/>
      </rPr>
      <t xml:space="preserve"> Ejecución proyectos de inversión: El cumplimiento de la meta propuesta al cierre del mes de octubre es del 85%, por la anterior administración en reuniones del consejo de ministros, se muestra con incumplimiento, toda vez que al cierre del  período sólo alcanza el 54% motivado en los procesos que adelanta el ministerio a través de mecanismos que se ejecutan a través de convocatorias las cuales tienen su cierre en el último trimestre de la anualidad, por lo que la legalización de compromisos con la firma de contratos y convenios con los beneficiarios de las listas de elegibles se legalizan en este período y por ende la contratación de recursos provenientes del FIS y a través del FFJC, han permitido la solicitud de recursos (constitución de obligaciones) en la suma de $146.930.394.302 para un cumplimiento de la meta del 54%.
No obstante, lo anterior para el mes de noviembre, se espera la solicitud de alrededor de $18.000.000.000 que dejarán el indicador en el 60% y para el mes de diciembre una gestión de solicitud de PAC DE $65.800.000.000, con lo cual se llegaría a un cumplimiento del indicador del 85%.
Noviembre</t>
    </r>
    <r>
      <rPr>
        <b/>
        <sz val="11"/>
        <rFont val="Arial Narrow"/>
        <family val="2"/>
      </rPr>
      <t xml:space="preserve"> </t>
    </r>
    <r>
      <rPr>
        <sz val="11"/>
        <rFont val="Arial Narrow"/>
        <family val="2"/>
      </rPr>
      <t xml:space="preserve">Ejecución proyectos de inversión:  El cumplimiento de la meta propuesta al cierre del mes de noviembre que debería encontrarse en el 88%, sigue presentando incumplimiento al haber alcanzado el 76%, lo que se origina en el proceso adelantados por la Dirección de Gestión de Recursos para la CTeI consistentes en la ejecución de estos recursos a través de procesos de convocatoria que sólo empiezan su cierre, por ende, su contratación derivada y la posibilidad de movilizar recursos en el último trimestre de las vigencias.
Valga la pena señalar que la meta fijada del 88% corresponde a compromisos asumidos con el anterior Gobierno que esperaba que la meta de cumplimiento al mes de agosto superara el 80% 
Sin embargo, para el mes de diciembre se ha proyectado la solicitud de PAC que permita cumplir la meta del 90%.
</t>
    </r>
    <r>
      <rPr>
        <b/>
        <sz val="11"/>
        <rFont val="Arial Narrow"/>
        <family val="2"/>
      </rPr>
      <t>Diciembre - Ejecución proyectos de inversión:</t>
    </r>
    <r>
      <rPr>
        <sz val="11"/>
        <rFont val="Arial Narrow"/>
        <family val="2"/>
      </rPr>
      <t xml:space="preserve"> Los periodos anteriores del reporte mostraban incumplimiento; sin embargo, al cierre de la vigencia y este último reporte muestra que la meta al final de periodo se alcanzó, estaba en 90% y se llegó al 90%. Aspecto que se debe tener en cuenta para la programación de metas intermedias en los próximos periodos.
Cuarto Trimestre - Ejecución de Recursos FFJC vigencias anteriores:</t>
    </r>
    <r>
      <rPr>
        <b/>
        <sz val="11"/>
        <rFont val="Arial Narrow"/>
        <family val="2"/>
      </rPr>
      <t xml:space="preserve"> </t>
    </r>
    <r>
      <rPr>
        <sz val="11"/>
        <rFont val="Arial Narrow"/>
        <family val="2"/>
      </rPr>
      <t xml:space="preserve">Se reporta el indicador Ejecución de Saldos vigencias anteriores FFJC del cuarto trimestre donde se presenta un cumplimiento de la meta establecida en 43% al 57%, con un valor de ejecución de vigencias anteriores acumuladas a 23-12-2022 de  $ 59.197 millones.  
</t>
    </r>
    <r>
      <rPr>
        <b/>
        <sz val="11"/>
        <rFont val="Arial Narrow"/>
        <family val="2"/>
      </rPr>
      <t xml:space="preserve">3.10. Seguimiento Plan Anual de Mecanismos: </t>
    </r>
    <r>
      <rPr>
        <sz val="11"/>
        <rFont val="Arial Narrow"/>
        <family val="2"/>
      </rPr>
      <t xml:space="preserve">Se realizó la Matriz de Seguimiento Plan Anual de Mecanismos del mes de octubre, noviembre y diciembre de 2022.
 </t>
    </r>
  </si>
  <si>
    <t>A partir de la revisión adelantada a la ejecución de las acciones y metas establecidas para el plan de "Gestión Estratégica de Recursos de CTeI – Dirección de Inteligencia de Recursos", desde la Oficina Asesora de Planeación e Innovación Institucional se evidenció el logro de los objetivos e indicadores planteados para la vigencia 2022.</t>
  </si>
  <si>
    <r>
      <rPr>
        <b/>
        <sz val="11"/>
        <rFont val="Arial Narrow"/>
        <family val="2"/>
      </rPr>
      <t>1.4 Ejecución de auditorías, seguimientos y evaluaciones 4to trimestre:</t>
    </r>
    <r>
      <rPr>
        <sz val="11"/>
        <rFont val="Arial Narrow"/>
        <family val="2"/>
      </rPr>
      <t xml:space="preserve"> Para el cuarto trimestre se realizaron un total de 10 auditorías y seguimientos que nos da un avance del 100%, de la meta anual del 80% establecida.
Se desarrollaron las auditorías y seguimientos programados en el Plan de Auditorías de la vigencia 2022 y se realizaron seguimientos de Ley como se enumeran a continuación:
1. Informe Pormenorizado del I Semestre de 2022
2. Seguimiento a e-kogui 
3. Auditoría a Talento Humano
4. Auditoría a la Licitación 001 de 2022
5. Evaluación al Modelo de Seguridad y Privacidad de la Información
6. Evaluación a la Operación Estadística “Grupos de investigación reconocidos y medidos por Minciencias e investigadores reconocidos por Minciencias”
7. Auditoría al Proceso Gestión de la Asignación para la Ciencia Tecnología e Innovación del Sistema General de Regalías
8. Auditoría a Servicios Logísticos
9. Auditoría a Contrato de Prestación de Servicios No. 80740-021-2022 celebrado entre el FFJC y la Corporación Red Nacional Académica de Tecnología Avanzada – RENATA-
10. Auditoría a Indicadores
Se precisa que para el 20% que corresponde a Seguimiento y evaluación a la gestión del riesgo, se cumplió con la meta en el segundo trimestre con un avance del 100% de la meta anual.
El avance total del indicador es del 100% que equivale a 49 auditorías y seguimientos.
</t>
    </r>
    <r>
      <rPr>
        <b/>
        <sz val="11"/>
        <rFont val="Arial Narrow"/>
        <family val="2"/>
      </rPr>
      <t xml:space="preserve">2.4 Seguimiento y evaluación a la gestión del riesgo 4to trimestre: </t>
    </r>
    <r>
      <rPr>
        <sz val="11"/>
        <rFont val="Arial Narrow"/>
        <family val="2"/>
      </rPr>
      <t>No se genera reporte para el presente trimestre dado que ya se cumplió con la meta en el primer semestre de 2022.
Se han reportado un total de 4 para un cumplimiento total de la meta anual del 100%
3.4 Contribuir a un Minciencias más transparente Control Interno 4to trimestre: Se realizaron las actividades establecidas de publicación de información como se relaciona en el Formato Sop Ind Prog - Requisitos de Transparencia ITEP para el cuarto trimestre.</t>
    </r>
  </si>
  <si>
    <t>De acuerdo con la revisión adelantada desde la Oficina Asesora de Planeación e Innovación Institucional, se evidenció el cumplimiento de las actividades y metas establecidas para la vigencia 2022 en cuanto al plan de "Fortalecimiento del enfoque hacia la prevención y el autocontrol".</t>
  </si>
  <si>
    <r>
      <t>1.4 Comunicación externa 4to Trimestre:</t>
    </r>
    <r>
      <rPr>
        <b/>
        <sz val="11"/>
        <rFont val="Arial Narrow"/>
        <family val="2"/>
      </rPr>
      <t xml:space="preserve"> </t>
    </r>
    <r>
      <rPr>
        <sz val="11"/>
        <rFont val="Arial Narrow"/>
        <family val="2"/>
      </rPr>
      <t>Durante el cuarto trimestre comprendido entre el 1 de octubre al 31 de diciembre de 2022, desde la Oficina Asesora de Comunicaciones se realizaron diferentes estrategias para dar a conocer todo lo que este Gobierno está trabajando, a través de Minciencias, en todo el territorio colombiano sobre el sector de Ciencia, Tecnología e Innovación. Y cómo desde allí, se proyecta al país para tener una sociedad basada en el conocimiento que aporte a la construcción de una paz total.
Con cada una de las acciones planteadas en estos 90 días calendario, se ha contribuido, inclusive, para que la ciudadanía sea partícipe de las decisiones que el Gobierno propone para y por los colombianos en materia de Ciencia, Tecnología e Innovación.
Por ende en este último informe del año, se entrega un reporte detallado de las noticias positivas que han salido en diferentes medios de comunicación a nivel nacional, regional y local para conocimiento de todos, a través de un Excel con todos los links de las noticias y sus respectivos medios, fueron 242 menciones positivas que ha recibido el ministerio en este trimestre; y cómo desde allí se refleja en ahorro que se ha obtenido por las publicaciones free press que nos realizan los medios aliados.
El segundo, es un archivo en PPT, dónde se explica la estrategia utilizada durante el trimestre y algunas evidencias de lo realizado.
Es así que durante este período se ha cumplido con la meta propuesta por la OAC.
Conclusión: Se cumplió a cabalidad con la meta; por tanto no se genera una acción de mejora.
2.4 Comunicación interna 4to Trimestre:</t>
    </r>
    <r>
      <rPr>
        <b/>
        <sz val="11"/>
        <rFont val="Arial Narrow"/>
        <family val="2"/>
      </rPr>
      <t xml:space="preserve"> </t>
    </r>
    <r>
      <rPr>
        <sz val="11"/>
        <rFont val="Arial Narrow"/>
        <family val="2"/>
      </rPr>
      <t xml:space="preserve">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cuarto trimestre del año  2022 se desarrollaron varias actividades para potenciar la articulación de las áreas con los diferentes  grupos de interés
</t>
    </r>
    <r>
      <rPr>
        <b/>
        <sz val="11"/>
        <color rgb="FFFF0000"/>
        <rFont val="Arial Narrow"/>
        <family val="2"/>
      </rPr>
      <t xml:space="preserve">
</t>
    </r>
    <r>
      <rPr>
        <sz val="11"/>
        <rFont val="Arial Narrow"/>
        <family val="2"/>
      </rPr>
      <t>3.4 Comunicación Digital 4to Trimestre: 
Facebook:
Meta programada: 1.300.000 impresiones
Resultados cuarto trimestre: 2.587.469 impresiones
Twitter:
Meta programada: 1.000.000 impresiones
Resultados cuarto trimestre: 1.104.900 impresiones
LinkedIn:
Meta programada: 250.000 impresiones
Resultados cuarto trimestre: 415.868 impresiones
Instagram:
Meta programada: 350.000 impresiones
Resultados cuarto trimestre: 908.417 impresiones
Análisis:
Durante el cuarto trimestre del 2022 se realizaron campañas importantes para dar a conocer
las acciones del ministerio a los ciudadanos. Diferentes convocatorias y programas lograron índices de interacción que superan lo esperado.
Hay una fuerza de interacción y aceptación a la parrilla fría que cuenta cosas históricas o curiosas de la ciencia. Es contenido de largo alcance y que logra buenas tasas de compartidos, lo cual genera más alcance de las publicaciones. Para este 2022, se cumple con la meta programada en los cuatro trimestres.
4.4 Contribuir a un MinCiencias transparente 4to Trimestre:</t>
    </r>
    <r>
      <rPr>
        <b/>
        <sz val="11"/>
        <rFont val="Arial Narrow"/>
        <family val="2"/>
      </rPr>
      <t xml:space="preserve"> </t>
    </r>
    <r>
      <rPr>
        <sz val="11"/>
        <rFont val="Arial Narrow"/>
        <family val="2"/>
      </rPr>
      <t>De acuerdo a los requisitos  priorizados de Transparencia  en Minciencias, durante el cuarto trimestre del 2022 se cumple con el 100% de los ítems, señalados en el reporte y respaldados por el esquema indicado de GINA.
5.4 Contribuir a un Minciencias más moderno:</t>
    </r>
    <r>
      <rPr>
        <b/>
        <sz val="11"/>
        <rFont val="Arial Narrow"/>
        <family val="2"/>
      </rPr>
      <t xml:space="preserve"> </t>
    </r>
    <r>
      <rPr>
        <sz val="11"/>
        <rFont val="Arial Narrow"/>
        <family val="2"/>
      </rPr>
      <t>De acuerdo a los requisitos de Cumplimiento de Gobierno Digital, durante el cuarto trimestre del 2022 se cumple con el 100% de los ítems en Minciencias, señalados en el reporte y respaldados por cada una de las URL’s respectivas</t>
    </r>
  </si>
  <si>
    <t>El programa estratégico de Comunicación cumple con los indicadores establecidos y su gestión es clara en el abordaje de las acciones que se llevaron a cabo.</t>
  </si>
  <si>
    <t>Se dio cumplimiento de la meta anual en un 107%</t>
  </si>
  <si>
    <t>Meta cumplida a 31/12/2022</t>
  </si>
  <si>
    <t>% DE CUMPLIMIENTO DE META DEL PROGRAMA a 31/12/2022</t>
  </si>
  <si>
    <t>Se dio cumplimiento de la meta anual en un 100%</t>
  </si>
  <si>
    <t>Se supero la meta anual establecida con un cumplimiento del 147%</t>
  </si>
  <si>
    <t>Se  supero la meta anual establecida con un cumplimiento del 143%</t>
  </si>
  <si>
    <t>Se  supero la meta anual establecida con un cumplimiento del 160%</t>
  </si>
  <si>
    <t>Se  cumplio con la meta anual establecida con un 100%</t>
  </si>
  <si>
    <t>Se  supero la meta anual establecida con un cumplimiento del 115%</t>
  </si>
  <si>
    <t>Se  superó la meta anual establecida con un cumplimiento del 132%</t>
  </si>
  <si>
    <t>0.94</t>
  </si>
  <si>
    <t>Se  supero la meta anual establecida con un cumplimiento del 133%</t>
  </si>
  <si>
    <t>Se  supero la meta anual establecida con un cumplimiento del 197%</t>
  </si>
  <si>
    <t>Se  supero la meta anual establecida con un cumplimiento del 232%</t>
  </si>
  <si>
    <t>75.17%</t>
  </si>
  <si>
    <t>No se dio cumplimiento a la meta anual</t>
  </si>
  <si>
    <t>SEGUIMIENTO EJECUCIÓN PLAN DE ACCIÓN INSTITUCIONAL VIGENCIA 2022
CORTE A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</si>
</sst>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 #,##0;[Red]\-&quot;$&quot;\ #,##0"/>
    <numFmt numFmtId="41" formatCode="_-* #,##0_-;\-* #,##0_-;_-* &quot;-&quot;_-;_-@_-"/>
    <numFmt numFmtId="43" formatCode="_-* #,##0.00_-;\-* #,##0.00_-;_-* &quot;-&quot;??_-;_-@_-"/>
    <numFmt numFmtId="164" formatCode="_-&quot;$&quot;* #,##0_-;\-&quot;$&quot;* #,##0_-;_-&quot;$&quot;* &quot;-&quot;_-;_-@_-"/>
    <numFmt numFmtId="165" formatCode="_-&quot;$&quot;* #,##0.00_-;\-&quot;$&quot;* #,##0.00_-;_-&quot;$&quot;* &quot;-&quot;??_-;_-@_-"/>
    <numFmt numFmtId="166" formatCode="[$$-240A]\ #,##0"/>
    <numFmt numFmtId="167" formatCode="_-&quot;$&quot;* #,##0_-;\-&quot;$&quot;* #,##0_-;_-&quot;$&quot;* &quot;-&quot;??_-;_-@_-"/>
    <numFmt numFmtId="168" formatCode="_-&quot;$&quot;* #,##0_-;\-&quot;$&quot;* #,##0_-;_-&quot;$&quot;* &quot;-&quot;??_-;_-@"/>
    <numFmt numFmtId="169" formatCode="dd/mm/yyyy;@"/>
    <numFmt numFmtId="170" formatCode="[$$-240A]\ #,##0.00"/>
    <numFmt numFmtId="171" formatCode="[$$-240A]\ #,##0.0"/>
    <numFmt numFmtId="172" formatCode="&quot;$&quot;#,##0"/>
    <numFmt numFmtId="173" formatCode="0.0%"/>
    <numFmt numFmtId="174" formatCode="0.0"/>
    <numFmt numFmtId="175" formatCode="0.0000"/>
    <numFmt numFmtId="176" formatCode="_-* #,##0_-;\-* #,##0_-;_-* &quot;-&quot;??_-;_-@_-"/>
  </numFmts>
  <fonts count="58" x14ac:knownFonts="1">
    <font>
      <sz val="11"/>
      <color theme="1"/>
      <name val="Calibri"/>
      <family val="2"/>
      <scheme val="minor"/>
    </font>
    <font>
      <sz val="11"/>
      <color theme="1"/>
      <name val="Calibri"/>
      <family val="2"/>
      <scheme val="minor"/>
    </font>
    <font>
      <sz val="10"/>
      <color theme="1"/>
      <name val="Segoe UI"/>
      <family val="2"/>
    </font>
    <font>
      <b/>
      <sz val="18"/>
      <name val="Arial Narrow"/>
      <family val="2"/>
    </font>
    <font>
      <sz val="16"/>
      <name val="Arial Narrow"/>
      <family val="2"/>
    </font>
    <font>
      <sz val="10"/>
      <name val="Arial Narrow"/>
      <family val="2"/>
    </font>
    <font>
      <b/>
      <sz val="16"/>
      <name val="Arial Narrow"/>
      <family val="2"/>
    </font>
    <font>
      <b/>
      <sz val="18"/>
      <color theme="0"/>
      <name val="Arial Narrow"/>
      <family val="2"/>
    </font>
    <font>
      <b/>
      <sz val="16"/>
      <color theme="0"/>
      <name val="Arial Narrow"/>
      <family val="2"/>
    </font>
    <font>
      <sz val="16"/>
      <color theme="0"/>
      <name val="Arial Narrow"/>
      <family val="2"/>
    </font>
    <font>
      <sz val="16"/>
      <color theme="1"/>
      <name val="Arial Narrow"/>
      <family val="2"/>
    </font>
    <font>
      <sz val="16"/>
      <color rgb="FFFF0000"/>
      <name val="Arial Narrow"/>
      <family val="2"/>
    </font>
    <font>
      <sz val="16"/>
      <color rgb="FF0000FF"/>
      <name val="Arial Narrow"/>
      <family val="2"/>
    </font>
    <font>
      <sz val="11"/>
      <name val="Arial Narrow"/>
      <family val="2"/>
    </font>
    <font>
      <sz val="11"/>
      <color theme="0" tint="-0.34998626667073579"/>
      <name val="Arial Narrow"/>
      <family val="2"/>
    </font>
    <font>
      <b/>
      <sz val="9"/>
      <color indexed="81"/>
      <name val="Tahoma"/>
      <family val="2"/>
    </font>
    <font>
      <sz val="9"/>
      <color indexed="81"/>
      <name val="Tahoma"/>
      <family val="2"/>
    </font>
    <font>
      <sz val="14"/>
      <name val="Arial Narrow"/>
      <family val="2"/>
    </font>
    <font>
      <sz val="12"/>
      <name val="Arial Narrow"/>
      <family val="2"/>
    </font>
    <font>
      <sz val="11"/>
      <color theme="1"/>
      <name val="Arial Narrow"/>
      <family val="2"/>
    </font>
    <font>
      <b/>
      <sz val="14"/>
      <color theme="0"/>
      <name val="Arial"/>
      <family val="2"/>
    </font>
    <font>
      <b/>
      <sz val="12"/>
      <color theme="0"/>
      <name val="Segoe UI"/>
      <family val="2"/>
    </font>
    <font>
      <sz val="10.5"/>
      <color theme="1"/>
      <name val="Segoe UI"/>
      <family val="2"/>
    </font>
    <font>
      <b/>
      <sz val="36"/>
      <color rgb="FFFF0000"/>
      <name val="Arial Narrow"/>
      <family val="2"/>
    </font>
    <font>
      <sz val="36"/>
      <color rgb="FFFF0000"/>
      <name val="Calibri"/>
      <family val="2"/>
      <scheme val="minor"/>
    </font>
    <font>
      <sz val="18"/>
      <name val="Arial Narrow"/>
      <family val="2"/>
    </font>
    <font>
      <sz val="11"/>
      <name val="Arial"/>
      <family val="2"/>
    </font>
    <font>
      <b/>
      <sz val="11"/>
      <name val="Arial"/>
      <family val="2"/>
    </font>
    <font>
      <sz val="11"/>
      <color theme="0"/>
      <name val="Arial"/>
      <family val="2"/>
    </font>
    <font>
      <b/>
      <sz val="11"/>
      <color theme="0"/>
      <name val="Arial"/>
      <family val="2"/>
    </font>
    <font>
      <b/>
      <sz val="20"/>
      <name val="Arial"/>
      <family val="2"/>
    </font>
    <font>
      <sz val="10.5"/>
      <name val="Arial Narrow"/>
      <family val="2"/>
    </font>
    <font>
      <b/>
      <sz val="10.5"/>
      <name val="Arial Narrow"/>
      <family val="2"/>
    </font>
    <font>
      <b/>
      <sz val="9"/>
      <color rgb="FF000000"/>
      <name val="Tahoma"/>
      <family val="2"/>
    </font>
    <font>
      <sz val="9"/>
      <color rgb="FF000000"/>
      <name val="Tahoma"/>
      <family val="2"/>
    </font>
    <font>
      <sz val="16"/>
      <color rgb="FF000000"/>
      <name val="Tahoma"/>
      <family val="2"/>
    </font>
    <font>
      <sz val="16"/>
      <color rgb="FF3366FF"/>
      <name val="Tahoma"/>
      <family val="2"/>
    </font>
    <font>
      <b/>
      <sz val="16"/>
      <color theme="1"/>
      <name val="Arial Narrow"/>
      <family val="2"/>
    </font>
    <font>
      <sz val="14"/>
      <color theme="1"/>
      <name val="Arial Narrow"/>
      <family val="2"/>
    </font>
    <font>
      <b/>
      <sz val="14"/>
      <color theme="1"/>
      <name val="Arial Narrow"/>
      <family val="2"/>
    </font>
    <font>
      <sz val="12"/>
      <color theme="1"/>
      <name val="Arial Narrow"/>
      <family val="2"/>
    </font>
    <font>
      <b/>
      <sz val="14"/>
      <name val="Arial Narrow"/>
      <family val="2"/>
    </font>
    <font>
      <b/>
      <sz val="12"/>
      <name val="Arial Narrow"/>
      <family val="2"/>
    </font>
    <font>
      <b/>
      <sz val="14"/>
      <color theme="0"/>
      <name val="Arial Narrow"/>
      <family val="2"/>
    </font>
    <font>
      <b/>
      <sz val="12"/>
      <color theme="0"/>
      <name val="Arial Narrow"/>
      <family val="2"/>
    </font>
    <font>
      <b/>
      <sz val="11"/>
      <name val="Arial Narrow"/>
      <family val="2"/>
    </font>
    <font>
      <sz val="9"/>
      <name val="Arial Narrow"/>
      <family val="2"/>
    </font>
    <font>
      <sz val="12"/>
      <color rgb="FFFF0000"/>
      <name val="Arial Narrow"/>
      <family val="2"/>
    </font>
    <font>
      <b/>
      <i/>
      <sz val="11"/>
      <name val="Arial Narrow"/>
      <family val="2"/>
    </font>
    <font>
      <b/>
      <sz val="11"/>
      <color rgb="FFFF0000"/>
      <name val="Arial Narrow"/>
      <family val="2"/>
    </font>
    <font>
      <b/>
      <sz val="11"/>
      <color theme="1"/>
      <name val="Arial Narrow"/>
      <family val="2"/>
    </font>
    <font>
      <sz val="9"/>
      <color theme="1"/>
      <name val="Arial Narrow"/>
      <family val="2"/>
    </font>
    <font>
      <sz val="20"/>
      <name val="Arial Narrow"/>
      <family val="2"/>
    </font>
    <font>
      <sz val="20"/>
      <color rgb="FFFF0000"/>
      <name val="Arial Narrow"/>
      <family val="2"/>
    </font>
    <font>
      <sz val="20"/>
      <color theme="1"/>
      <name val="Arial Narrow"/>
      <family val="2"/>
    </font>
    <font>
      <sz val="24"/>
      <name val="Arial Narrow"/>
      <family val="2"/>
    </font>
    <font>
      <sz val="24"/>
      <color rgb="FFFF0000"/>
      <name val="Arial Narrow"/>
      <family val="2"/>
    </font>
    <font>
      <b/>
      <sz val="28"/>
      <name val="Arial Narrow"/>
      <family val="2"/>
    </font>
  </fonts>
  <fills count="20">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rgb="FF3772FF"/>
        <bgColor indexed="64"/>
      </patternFill>
    </fill>
    <fill>
      <patternFill patternType="solid">
        <fgColor rgb="FFFFC000"/>
        <bgColor indexed="64"/>
      </patternFill>
    </fill>
    <fill>
      <patternFill patternType="solid">
        <fgColor theme="9" tint="0.59999389629810485"/>
        <bgColor rgb="FF000000"/>
      </patternFill>
    </fill>
    <fill>
      <patternFill patternType="solid">
        <fgColor theme="9" tint="-0.249977111117893"/>
        <bgColor indexed="64"/>
      </patternFill>
    </fill>
    <fill>
      <patternFill patternType="solid">
        <fgColor theme="5" tint="-0.249977111117893"/>
        <bgColor indexed="64"/>
      </patternFill>
    </fill>
    <fill>
      <patternFill patternType="solid">
        <fgColor theme="5" tint="0.39997558519241921"/>
        <bgColor rgb="FF000000"/>
      </patternFill>
    </fill>
    <fill>
      <patternFill patternType="solid">
        <fgColor rgb="FFFFFF00"/>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rgb="FF3366CC"/>
        <bgColor indexed="64"/>
      </patternFill>
    </fill>
    <fill>
      <patternFill patternType="solid">
        <fgColor theme="7" tint="0.79998168889431442"/>
        <bgColor indexed="64"/>
      </patternFill>
    </fill>
    <fill>
      <patternFill patternType="solid">
        <fgColor rgb="FF0000FF"/>
        <bgColor indexed="64"/>
      </patternFill>
    </fill>
    <fill>
      <patternFill patternType="solid">
        <fgColor theme="4" tint="0.39997558519241921"/>
        <bgColor rgb="FF000000"/>
      </patternFill>
    </fill>
    <fill>
      <patternFill patternType="solid">
        <fgColor theme="9" tint="0.79998168889431442"/>
        <bgColor indexed="64"/>
      </patternFill>
    </fill>
    <fill>
      <patternFill patternType="solid">
        <fgColor theme="5" tint="0.79998168889431442"/>
        <bgColor indexed="64"/>
      </patternFill>
    </fill>
  </fills>
  <borders count="40">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499984740745262"/>
      </left>
      <right style="hair">
        <color theme="0" tint="-0.499984740745262"/>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right/>
      <top style="thin">
        <color indexed="64"/>
      </top>
      <bottom/>
      <diagonal/>
    </border>
    <border>
      <left/>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top style="hair">
        <color theme="0" tint="-0.34998626667073579"/>
      </top>
      <bottom/>
      <diagonal/>
    </border>
    <border>
      <left style="dotted">
        <color theme="0" tint="-0.34998626667073579"/>
      </left>
      <right style="dotted">
        <color theme="0" tint="-0.34998626667073579"/>
      </right>
      <top style="dotted">
        <color theme="0" tint="-0.34998626667073579"/>
      </top>
      <bottom style="dotted">
        <color theme="0" tint="-0.34998626667073579"/>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theme="1"/>
      </left>
      <right style="hair">
        <color theme="1"/>
      </right>
      <top style="hair">
        <color theme="1"/>
      </top>
      <bottom style="hair">
        <color theme="1"/>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style="dotted">
        <color theme="0" tint="-0.499984740745262"/>
      </left>
      <right style="dotted">
        <color theme="0" tint="-0.499984740745262"/>
      </right>
      <top/>
      <bottom/>
      <diagonal/>
    </border>
    <border>
      <left style="dotted">
        <color theme="0" tint="-0.499984740745262"/>
      </left>
      <right style="dotted">
        <color theme="0" tint="-0.499984740745262"/>
      </right>
      <top/>
      <bottom style="dotted">
        <color theme="0" tint="-0.499984740745262"/>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524">
    <xf numFmtId="0" fontId="0" fillId="0" borderId="0" xfId="0"/>
    <xf numFmtId="0" fontId="5" fillId="2" borderId="0" xfId="0" applyFont="1" applyFill="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horizontal="center" vertical="center" wrapText="1"/>
    </xf>
    <xf numFmtId="9" fontId="6" fillId="2" borderId="0" xfId="3" applyFont="1" applyFill="1" applyBorder="1" applyAlignment="1">
      <alignment horizontal="center" vertical="center"/>
    </xf>
    <xf numFmtId="0" fontId="4" fillId="0" borderId="0" xfId="0" applyFont="1" applyAlignment="1">
      <alignment horizontal="center" vertical="center" wrapText="1"/>
    </xf>
    <xf numFmtId="0" fontId="4" fillId="2" borderId="0" xfId="0" applyFont="1" applyFill="1" applyAlignment="1">
      <alignment horizontal="center" vertical="center"/>
    </xf>
    <xf numFmtId="0" fontId="9" fillId="2" borderId="0" xfId="0" applyFont="1" applyFill="1" applyAlignment="1">
      <alignment horizontal="center" vertical="center"/>
    </xf>
    <xf numFmtId="0" fontId="4" fillId="0" borderId="3" xfId="0"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10" fillId="2" borderId="3" xfId="0" applyFont="1" applyFill="1" applyBorder="1" applyAlignment="1">
      <alignment horizontal="center" vertical="center" wrapText="1"/>
    </xf>
    <xf numFmtId="0" fontId="11" fillId="0" borderId="0" xfId="0" applyFont="1" applyAlignment="1">
      <alignment horizontal="center" vertical="center"/>
    </xf>
    <xf numFmtId="0" fontId="13" fillId="2" borderId="0" xfId="0" applyFont="1" applyFill="1" applyAlignment="1">
      <alignment horizontal="center" vertical="center"/>
    </xf>
    <xf numFmtId="0" fontId="13" fillId="2" borderId="0" xfId="0" applyFont="1" applyFill="1" applyAlignment="1">
      <alignment horizontal="center" vertical="center" wrapText="1"/>
    </xf>
    <xf numFmtId="9" fontId="13" fillId="2" borderId="0" xfId="3" applyFont="1" applyFill="1" applyBorder="1" applyAlignment="1">
      <alignment horizontal="center" vertical="center"/>
    </xf>
    <xf numFmtId="166" fontId="13" fillId="2" borderId="0" xfId="0" applyNumberFormat="1" applyFont="1" applyFill="1" applyAlignment="1">
      <alignment horizontal="center" vertical="center"/>
    </xf>
    <xf numFmtId="0" fontId="13" fillId="0" borderId="0" xfId="0" applyFont="1" applyAlignment="1">
      <alignment horizontal="center" vertical="center"/>
    </xf>
    <xf numFmtId="9" fontId="13" fillId="2" borderId="0" xfId="3" applyFont="1" applyFill="1" applyAlignment="1">
      <alignment horizontal="center" vertical="center"/>
    </xf>
    <xf numFmtId="166" fontId="14" fillId="2" borderId="0" xfId="0" applyNumberFormat="1" applyFont="1" applyFill="1" applyAlignment="1">
      <alignment horizontal="center" vertical="center"/>
    </xf>
    <xf numFmtId="166" fontId="14" fillId="0" borderId="0" xfId="0" applyNumberFormat="1" applyFont="1" applyAlignment="1">
      <alignment horizontal="center" vertical="center"/>
    </xf>
    <xf numFmtId="0" fontId="19" fillId="2" borderId="0" xfId="0" applyFont="1" applyFill="1"/>
    <xf numFmtId="0" fontId="19" fillId="2" borderId="10" xfId="0" applyFont="1" applyFill="1" applyBorder="1"/>
    <xf numFmtId="0" fontId="19" fillId="2" borderId="11" xfId="0" applyFont="1" applyFill="1" applyBorder="1"/>
    <xf numFmtId="0" fontId="19" fillId="2" borderId="12" xfId="0" applyFont="1" applyFill="1" applyBorder="1"/>
    <xf numFmtId="0" fontId="19" fillId="2" borderId="13" xfId="0" applyFont="1" applyFill="1" applyBorder="1"/>
    <xf numFmtId="0" fontId="19" fillId="2" borderId="14" xfId="0" applyFont="1" applyFill="1" applyBorder="1"/>
    <xf numFmtId="0" fontId="19" fillId="2" borderId="15" xfId="0" applyFont="1" applyFill="1" applyBorder="1"/>
    <xf numFmtId="0" fontId="19" fillId="2" borderId="16" xfId="0" applyFont="1" applyFill="1" applyBorder="1"/>
    <xf numFmtId="0" fontId="19" fillId="2" borderId="17" xfId="0" applyFont="1" applyFill="1" applyBorder="1"/>
    <xf numFmtId="0" fontId="19" fillId="0" borderId="0" xfId="0" applyFont="1"/>
    <xf numFmtId="0" fontId="13" fillId="0" borderId="20" xfId="0" applyFont="1" applyBorder="1" applyAlignment="1">
      <alignment horizontal="center" vertical="center"/>
    </xf>
    <xf numFmtId="0" fontId="13" fillId="0" borderId="0" xfId="0" applyFont="1" applyAlignment="1">
      <alignment horizontal="center" vertical="center" wrapText="1"/>
    </xf>
    <xf numFmtId="166" fontId="13" fillId="0" borderId="0" xfId="0" applyNumberFormat="1" applyFont="1" applyAlignment="1">
      <alignment horizontal="center" vertical="center"/>
    </xf>
    <xf numFmtId="167" fontId="13" fillId="0" borderId="0" xfId="6" applyNumberFormat="1" applyFont="1" applyFill="1" applyAlignment="1">
      <alignment horizontal="center" vertical="center"/>
    </xf>
    <xf numFmtId="165" fontId="13" fillId="0" borderId="0" xfId="6" applyFont="1" applyFill="1" applyAlignment="1">
      <alignment horizontal="center" vertical="center" wrapText="1"/>
    </xf>
    <xf numFmtId="167" fontId="13" fillId="2" borderId="0" xfId="6" applyNumberFormat="1" applyFont="1" applyFill="1" applyAlignment="1">
      <alignment horizontal="center" vertical="center"/>
    </xf>
    <xf numFmtId="165" fontId="13" fillId="2" borderId="0" xfId="6" applyFont="1" applyFill="1" applyAlignment="1">
      <alignment horizontal="center" vertical="center" wrapText="1"/>
    </xf>
    <xf numFmtId="0" fontId="2" fillId="0" borderId="0" xfId="0" applyFont="1"/>
    <xf numFmtId="0" fontId="3"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9" fontId="10" fillId="2" borderId="4" xfId="3" applyFont="1" applyFill="1" applyBorder="1" applyAlignment="1">
      <alignment horizontal="center" vertical="center" wrapText="1"/>
    </xf>
    <xf numFmtId="9" fontId="10" fillId="2" borderId="5" xfId="3" applyFont="1" applyFill="1" applyBorder="1" applyAlignment="1">
      <alignment horizontal="center" vertical="center" wrapText="1"/>
    </xf>
    <xf numFmtId="0" fontId="4" fillId="2" borderId="0" xfId="0" applyFont="1" applyFill="1" applyAlignment="1">
      <alignment horizontal="center" vertical="center" wrapText="1"/>
    </xf>
    <xf numFmtId="166" fontId="4" fillId="2" borderId="0" xfId="0" applyNumberFormat="1" applyFont="1" applyFill="1" applyAlignment="1">
      <alignment horizontal="center" vertical="center" wrapText="1"/>
    </xf>
    <xf numFmtId="2" fontId="4" fillId="2" borderId="0" xfId="0" applyNumberFormat="1" applyFont="1" applyFill="1" applyAlignment="1">
      <alignment horizontal="center" vertical="center"/>
    </xf>
    <xf numFmtId="167" fontId="4" fillId="2" borderId="0" xfId="0" applyNumberFormat="1" applyFont="1" applyFill="1" applyAlignment="1">
      <alignment horizontal="center" vertical="center"/>
    </xf>
    <xf numFmtId="168" fontId="4" fillId="0" borderId="26" xfId="0" quotePrefix="1" applyNumberFormat="1" applyFont="1" applyBorder="1" applyAlignment="1">
      <alignment horizontal="center" vertical="center" wrapText="1"/>
    </xf>
    <xf numFmtId="167" fontId="4" fillId="0" borderId="26" xfId="5" quotePrefix="1" applyNumberFormat="1" applyFont="1" applyFill="1" applyBorder="1" applyAlignment="1">
      <alignment horizontal="center" vertical="center" wrapText="1"/>
    </xf>
    <xf numFmtId="166" fontId="4" fillId="0" borderId="26" xfId="0" applyNumberFormat="1" applyFont="1" applyBorder="1" applyAlignment="1">
      <alignment horizontal="center" vertical="center"/>
    </xf>
    <xf numFmtId="166" fontId="4" fillId="0" borderId="26" xfId="0" applyNumberFormat="1" applyFont="1" applyBorder="1" applyAlignment="1">
      <alignment horizontal="center" vertical="center" wrapText="1"/>
    </xf>
    <xf numFmtId="168" fontId="4" fillId="0" borderId="26" xfId="0" applyNumberFormat="1" applyFont="1" applyBorder="1" applyAlignment="1">
      <alignment horizontal="center" vertical="center" wrapText="1"/>
    </xf>
    <xf numFmtId="166" fontId="4" fillId="0" borderId="26" xfId="5" applyNumberFormat="1" applyFont="1" applyFill="1" applyBorder="1" applyAlignment="1">
      <alignment horizontal="center" vertical="center" wrapText="1"/>
    </xf>
    <xf numFmtId="167" fontId="4" fillId="0" borderId="26" xfId="5" applyNumberFormat="1" applyFont="1" applyFill="1" applyBorder="1" applyAlignment="1">
      <alignment horizontal="center" vertical="center" wrapText="1"/>
    </xf>
    <xf numFmtId="166" fontId="4" fillId="2" borderId="26" xfId="0" applyNumberFormat="1" applyFont="1" applyFill="1" applyBorder="1" applyAlignment="1">
      <alignment horizontal="center" vertical="center"/>
    </xf>
    <xf numFmtId="167" fontId="4" fillId="0" borderId="26" xfId="0" applyNumberFormat="1" applyFont="1" applyBorder="1" applyAlignment="1">
      <alignment horizontal="center" vertical="center" wrapText="1"/>
    </xf>
    <xf numFmtId="166" fontId="4" fillId="2" borderId="26" xfId="5" applyNumberFormat="1" applyFont="1" applyFill="1" applyBorder="1" applyAlignment="1">
      <alignment horizontal="center" vertical="center" wrapText="1"/>
    </xf>
    <xf numFmtId="6" fontId="4" fillId="2" borderId="26" xfId="0" applyNumberFormat="1" applyFont="1" applyFill="1" applyBorder="1" applyAlignment="1">
      <alignment horizontal="center" vertical="center" wrapText="1"/>
    </xf>
    <xf numFmtId="167" fontId="4" fillId="0" borderId="26" xfId="0" applyNumberFormat="1" applyFont="1" applyBorder="1" applyAlignment="1">
      <alignment vertical="center" wrapText="1"/>
    </xf>
    <xf numFmtId="166" fontId="4" fillId="0" borderId="26" xfId="0" applyNumberFormat="1" applyFont="1" applyBorder="1" applyAlignment="1">
      <alignment horizontal="right" vertical="center" wrapText="1"/>
    </xf>
    <xf numFmtId="166" fontId="4" fillId="2" borderId="26" xfId="0" applyNumberFormat="1" applyFont="1" applyFill="1" applyBorder="1" applyAlignment="1">
      <alignment horizontal="center" vertical="center" wrapText="1"/>
    </xf>
    <xf numFmtId="168" fontId="4" fillId="2" borderId="26" xfId="0" applyNumberFormat="1" applyFont="1" applyFill="1" applyBorder="1" applyAlignment="1">
      <alignment horizontal="center" vertical="center" wrapText="1"/>
    </xf>
    <xf numFmtId="166" fontId="4" fillId="2" borderId="26" xfId="0" applyNumberFormat="1" applyFont="1" applyFill="1" applyBorder="1" applyAlignment="1">
      <alignment horizontal="right" vertical="center" wrapText="1"/>
    </xf>
    <xf numFmtId="165" fontId="4" fillId="0" borderId="26" xfId="5" applyFont="1" applyFill="1" applyBorder="1" applyAlignment="1">
      <alignment horizontal="center" vertical="center" wrapText="1"/>
    </xf>
    <xf numFmtId="165" fontId="4" fillId="2" borderId="26" xfId="5" applyFont="1" applyFill="1" applyBorder="1" applyAlignment="1">
      <alignment horizontal="center" vertical="center" wrapText="1"/>
    </xf>
    <xf numFmtId="166" fontId="4" fillId="0" borderId="26" xfId="6" applyNumberFormat="1" applyFont="1" applyFill="1" applyBorder="1" applyAlignment="1">
      <alignment horizontal="center" vertical="center" wrapText="1"/>
    </xf>
    <xf numFmtId="167" fontId="4" fillId="2" borderId="26" xfId="6" applyNumberFormat="1" applyFont="1" applyFill="1" applyBorder="1" applyAlignment="1">
      <alignment horizontal="center" vertical="center" wrapText="1"/>
    </xf>
    <xf numFmtId="166" fontId="4" fillId="2" borderId="26" xfId="6" applyNumberFormat="1" applyFont="1" applyFill="1" applyBorder="1" applyAlignment="1">
      <alignment horizontal="center" vertical="center" wrapText="1"/>
    </xf>
    <xf numFmtId="0" fontId="4" fillId="2" borderId="26" xfId="0" quotePrefix="1" applyFont="1" applyFill="1" applyBorder="1" applyAlignment="1">
      <alignment horizontal="center" vertical="center" wrapText="1"/>
    </xf>
    <xf numFmtId="164" fontId="4" fillId="0" borderId="26" xfId="7" quotePrefix="1" applyFont="1" applyFill="1" applyBorder="1" applyAlignment="1">
      <alignment horizontal="center" vertical="center" wrapText="1"/>
    </xf>
    <xf numFmtId="167" fontId="4" fillId="0" borderId="26" xfId="6" applyNumberFormat="1" applyFont="1" applyFill="1" applyBorder="1" applyAlignment="1">
      <alignment horizontal="center" vertical="center" wrapText="1"/>
    </xf>
    <xf numFmtId="0" fontId="4" fillId="0" borderId="26" xfId="2" quotePrefix="1" applyNumberFormat="1" applyFont="1" applyFill="1" applyBorder="1" applyAlignment="1">
      <alignment horizontal="center" vertical="center" wrapText="1"/>
    </xf>
    <xf numFmtId="166" fontId="4" fillId="0" borderId="26" xfId="6" quotePrefix="1" applyNumberFormat="1" applyFont="1" applyFill="1" applyBorder="1" applyAlignment="1">
      <alignment horizontal="center" vertical="center" wrapText="1"/>
    </xf>
    <xf numFmtId="167" fontId="4" fillId="0" borderId="26" xfId="6" quotePrefix="1" applyNumberFormat="1" applyFont="1" applyFill="1" applyBorder="1" applyAlignment="1">
      <alignment horizontal="center" vertical="center" wrapText="1"/>
    </xf>
    <xf numFmtId="167" fontId="4" fillId="2" borderId="26" xfId="5" applyNumberFormat="1" applyFont="1" applyFill="1" applyBorder="1" applyAlignment="1">
      <alignment horizontal="center" vertical="center" wrapText="1"/>
    </xf>
    <xf numFmtId="166" fontId="4" fillId="2" borderId="26" xfId="6" quotePrefix="1" applyNumberFormat="1" applyFont="1" applyFill="1" applyBorder="1" applyAlignment="1">
      <alignment horizontal="center" vertical="center" wrapText="1"/>
    </xf>
    <xf numFmtId="0" fontId="12" fillId="0" borderId="0" xfId="0" applyFont="1" applyAlignment="1">
      <alignment horizontal="center" vertical="center"/>
    </xf>
    <xf numFmtId="165" fontId="4" fillId="0" borderId="26" xfId="6" applyFont="1" applyFill="1" applyBorder="1" applyAlignment="1">
      <alignment horizontal="center" vertical="center" wrapText="1"/>
    </xf>
    <xf numFmtId="172" fontId="4" fillId="2" borderId="26" xfId="6" applyNumberFormat="1" applyFont="1" applyFill="1" applyBorder="1" applyAlignment="1">
      <alignment horizontal="center" vertical="center" wrapText="1"/>
    </xf>
    <xf numFmtId="170" fontId="4" fillId="2" borderId="26" xfId="5" applyNumberFormat="1" applyFont="1" applyFill="1" applyBorder="1" applyAlignment="1">
      <alignment horizontal="center" vertical="center" wrapText="1"/>
    </xf>
    <xf numFmtId="49" fontId="4" fillId="0" borderId="26" xfId="6" applyNumberFormat="1" applyFont="1" applyFill="1" applyBorder="1" applyAlignment="1">
      <alignment horizontal="center" vertical="center" wrapText="1"/>
    </xf>
    <xf numFmtId="167" fontId="4" fillId="0" borderId="26" xfId="6" applyNumberFormat="1" applyFont="1" applyFill="1" applyBorder="1" applyAlignment="1">
      <alignment horizontal="center" vertical="center"/>
    </xf>
    <xf numFmtId="0" fontId="4" fillId="0" borderId="26" xfId="0" quotePrefix="1" applyFont="1" applyBorder="1" applyAlignment="1">
      <alignment horizontal="center" vertical="center"/>
    </xf>
    <xf numFmtId="171" fontId="4" fillId="0" borderId="26" xfId="6" applyNumberFormat="1" applyFont="1" applyFill="1" applyBorder="1" applyAlignment="1">
      <alignment horizontal="center" vertical="center" wrapText="1"/>
    </xf>
    <xf numFmtId="0" fontId="26" fillId="2" borderId="0" xfId="0" applyFont="1" applyFill="1"/>
    <xf numFmtId="0" fontId="26" fillId="0" borderId="0" xfId="0" applyFont="1"/>
    <xf numFmtId="164" fontId="26" fillId="0" borderId="0" xfId="0" applyNumberFormat="1" applyFont="1"/>
    <xf numFmtId="0" fontId="26" fillId="13" borderId="27" xfId="0" applyFont="1" applyFill="1" applyBorder="1" applyAlignment="1">
      <alignment horizontal="justify" vertical="center" wrapText="1"/>
    </xf>
    <xf numFmtId="0" fontId="26" fillId="0" borderId="30" xfId="0" applyFont="1" applyBorder="1" applyAlignment="1">
      <alignment horizontal="justify" vertical="center"/>
    </xf>
    <xf numFmtId="0" fontId="26" fillId="0" borderId="30" xfId="0" applyFont="1" applyBorder="1" applyAlignment="1">
      <alignment horizontal="justify" vertical="center" wrapText="1"/>
    </xf>
    <xf numFmtId="0" fontId="26" fillId="2" borderId="27" xfId="0" applyFont="1" applyFill="1" applyBorder="1" applyAlignment="1">
      <alignment vertical="center"/>
    </xf>
    <xf numFmtId="0" fontId="26" fillId="2" borderId="27" xfId="0" applyFont="1" applyFill="1" applyBorder="1" applyAlignment="1">
      <alignment vertical="center" wrapText="1"/>
    </xf>
    <xf numFmtId="0" fontId="27" fillId="2" borderId="0" xfId="0" applyFont="1" applyFill="1" applyAlignment="1">
      <alignment horizontal="left" vertical="center"/>
    </xf>
    <xf numFmtId="0" fontId="27" fillId="2" borderId="0" xfId="0" applyFont="1" applyFill="1" applyAlignment="1">
      <alignment horizontal="center" vertical="center"/>
    </xf>
    <xf numFmtId="0" fontId="27" fillId="2" borderId="7" xfId="0" applyFont="1" applyFill="1" applyBorder="1" applyAlignment="1">
      <alignment horizontal="center" vertical="center"/>
    </xf>
    <xf numFmtId="0" fontId="21" fillId="5" borderId="31" xfId="0" applyFont="1" applyFill="1" applyBorder="1" applyAlignment="1">
      <alignment horizontal="center" vertical="center"/>
    </xf>
    <xf numFmtId="0" fontId="21" fillId="5" borderId="31" xfId="0" applyFont="1" applyFill="1" applyBorder="1" applyAlignment="1">
      <alignment horizontal="center" vertical="center" wrapText="1"/>
    </xf>
    <xf numFmtId="0" fontId="22" fillId="0" borderId="0" xfId="0" applyFont="1"/>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0" fillId="2" borderId="6" xfId="0" applyFont="1" applyFill="1" applyBorder="1" applyAlignment="1">
      <alignment horizontal="center" vertical="center" wrapText="1"/>
    </xf>
    <xf numFmtId="9" fontId="10" fillId="2" borderId="3" xfId="0" applyNumberFormat="1" applyFont="1" applyFill="1" applyBorder="1" applyAlignment="1">
      <alignment horizontal="center" vertical="center" wrapText="1"/>
    </xf>
    <xf numFmtId="9" fontId="10" fillId="2" borderId="4" xfId="0" applyNumberFormat="1" applyFont="1" applyFill="1" applyBorder="1" applyAlignment="1">
      <alignment horizontal="center" vertical="center" wrapText="1"/>
    </xf>
    <xf numFmtId="9" fontId="10" fillId="2" borderId="3" xfId="3" applyFont="1" applyFill="1" applyBorder="1" applyAlignment="1">
      <alignment horizontal="center" vertical="center" wrapText="1"/>
    </xf>
    <xf numFmtId="10" fontId="10" fillId="2" borderId="4" xfId="3" applyNumberFormat="1" applyFont="1" applyFill="1" applyBorder="1" applyAlignment="1">
      <alignment horizontal="center" vertical="center" wrapText="1"/>
    </xf>
    <xf numFmtId="0" fontId="10" fillId="2" borderId="6" xfId="0" quotePrefix="1" applyFont="1" applyFill="1" applyBorder="1" applyAlignment="1">
      <alignment horizontal="center" vertical="center" wrapText="1"/>
    </xf>
    <xf numFmtId="10" fontId="10" fillId="2" borderId="6" xfId="0" applyNumberFormat="1" applyFont="1" applyFill="1" applyBorder="1" applyAlignment="1">
      <alignment horizontal="center" vertical="center" wrapText="1"/>
    </xf>
    <xf numFmtId="9" fontId="10" fillId="2" borderId="3" xfId="3" applyFont="1" applyFill="1" applyBorder="1" applyAlignment="1">
      <alignment horizontal="center" vertical="center"/>
    </xf>
    <xf numFmtId="0" fontId="10" fillId="2" borderId="3" xfId="0" applyFont="1" applyFill="1" applyBorder="1" applyAlignment="1">
      <alignment vertical="center" wrapText="1"/>
    </xf>
    <xf numFmtId="9" fontId="10" fillId="2" borderId="5" xfId="3" applyFont="1" applyFill="1" applyBorder="1" applyAlignment="1">
      <alignment horizontal="center" vertical="center"/>
    </xf>
    <xf numFmtId="9" fontId="10" fillId="2" borderId="4" xfId="3" applyFont="1" applyFill="1" applyBorder="1" applyAlignment="1">
      <alignment horizontal="center" vertical="center"/>
    </xf>
    <xf numFmtId="1" fontId="10" fillId="2" borderId="3" xfId="3" applyNumberFormat="1" applyFont="1" applyFill="1" applyBorder="1" applyAlignment="1">
      <alignment horizontal="center" vertical="center" wrapText="1"/>
    </xf>
    <xf numFmtId="0" fontId="10" fillId="2" borderId="4" xfId="0" applyFont="1" applyFill="1" applyBorder="1" applyAlignment="1">
      <alignment vertical="center" wrapText="1"/>
    </xf>
    <xf numFmtId="1" fontId="10" fillId="2" borderId="4" xfId="0" applyNumberFormat="1" applyFont="1" applyFill="1" applyBorder="1" applyAlignment="1">
      <alignment horizontal="center" vertical="center" wrapText="1"/>
    </xf>
    <xf numFmtId="1" fontId="10" fillId="2" borderId="3" xfId="0" applyNumberFormat="1" applyFont="1" applyFill="1" applyBorder="1" applyAlignment="1">
      <alignment horizontal="center" vertical="center" wrapText="1"/>
    </xf>
    <xf numFmtId="1" fontId="10" fillId="2" borderId="6" xfId="3"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0" fontId="10" fillId="2" borderId="3" xfId="0" quotePrefix="1" applyFont="1" applyFill="1" applyBorder="1" applyAlignment="1">
      <alignment horizontal="center" vertical="center" wrapText="1"/>
    </xf>
    <xf numFmtId="9" fontId="10" fillId="2" borderId="3" xfId="0" applyNumberFormat="1" applyFont="1" applyFill="1" applyBorder="1" applyAlignment="1">
      <alignment horizontal="center" vertical="center"/>
    </xf>
    <xf numFmtId="9" fontId="10" fillId="2" borderId="5" xfId="0" applyNumberFormat="1" applyFont="1" applyFill="1" applyBorder="1" applyAlignment="1">
      <alignment horizontal="center" vertical="center"/>
    </xf>
    <xf numFmtId="0" fontId="26" fillId="13" borderId="24" xfId="0" applyFont="1" applyFill="1" applyBorder="1" applyAlignment="1">
      <alignment horizontal="center" vertical="center" wrapText="1"/>
    </xf>
    <xf numFmtId="0" fontId="26" fillId="13" borderId="27" xfId="0" applyFont="1" applyFill="1" applyBorder="1" applyAlignment="1">
      <alignment horizontal="center" vertical="center" wrapText="1"/>
    </xf>
    <xf numFmtId="0" fontId="26" fillId="13" borderId="27" xfId="0" applyFont="1" applyFill="1" applyBorder="1" applyAlignment="1">
      <alignment horizontal="left" vertical="center" wrapText="1"/>
    </xf>
    <xf numFmtId="0" fontId="26" fillId="2" borderId="24" xfId="0" applyFont="1" applyFill="1" applyBorder="1" applyAlignment="1">
      <alignment horizontal="center" vertical="center" wrapText="1"/>
    </xf>
    <xf numFmtId="0" fontId="26" fillId="2" borderId="27" xfId="0" applyFont="1" applyFill="1" applyBorder="1" applyAlignment="1">
      <alignment horizontal="center" vertical="center" wrapText="1"/>
    </xf>
    <xf numFmtId="0" fontId="26" fillId="2" borderId="27" xfId="0" applyFont="1" applyFill="1" applyBorder="1" applyAlignment="1">
      <alignment horizontal="justify" vertical="center" wrapText="1"/>
    </xf>
    <xf numFmtId="0" fontId="31" fillId="0" borderId="31" xfId="0" applyFont="1" applyBorder="1" applyAlignment="1">
      <alignment horizontal="justify" vertical="center" wrapText="1"/>
    </xf>
    <xf numFmtId="0" fontId="4" fillId="0" borderId="26" xfId="0" applyFont="1" applyBorder="1" applyAlignment="1">
      <alignment horizontal="center" vertical="center" wrapText="1"/>
    </xf>
    <xf numFmtId="0" fontId="4" fillId="2" borderId="26" xfId="0" applyFont="1" applyFill="1" applyBorder="1" applyAlignment="1">
      <alignment horizontal="center" vertical="center" wrapText="1"/>
    </xf>
    <xf numFmtId="0" fontId="4" fillId="0" borderId="26" xfId="0" applyFont="1" applyBorder="1" applyAlignment="1">
      <alignment horizontal="center" vertical="center"/>
    </xf>
    <xf numFmtId="0" fontId="4" fillId="2" borderId="26" xfId="0" applyFont="1" applyFill="1" applyBorder="1" applyAlignment="1">
      <alignment horizontal="center" vertical="center"/>
    </xf>
    <xf numFmtId="6" fontId="4" fillId="0" borderId="26" xfId="0" applyNumberFormat="1" applyFont="1" applyBorder="1" applyAlignment="1">
      <alignment horizontal="center" vertical="center" wrapText="1"/>
    </xf>
    <xf numFmtId="0" fontId="4" fillId="0" borderId="26" xfId="0" quotePrefix="1" applyFont="1" applyBorder="1" applyAlignment="1">
      <alignment horizontal="center" vertical="center" wrapText="1"/>
    </xf>
    <xf numFmtId="0" fontId="9" fillId="5" borderId="26" xfId="0" applyFont="1" applyFill="1" applyBorder="1" applyAlignment="1">
      <alignment horizontal="center" vertical="center" wrapText="1"/>
    </xf>
    <xf numFmtId="167" fontId="9" fillId="5" borderId="26" xfId="6" applyNumberFormat="1" applyFont="1" applyFill="1" applyBorder="1" applyAlignment="1">
      <alignment horizontal="center" vertical="center" wrapText="1"/>
    </xf>
    <xf numFmtId="0" fontId="4" fillId="2" borderId="2" xfId="0" applyFont="1" applyFill="1" applyBorder="1" applyAlignment="1">
      <alignment horizontal="center" vertical="center"/>
    </xf>
    <xf numFmtId="10" fontId="10" fillId="2" borderId="4" xfId="0" applyNumberFormat="1" applyFont="1" applyFill="1" applyBorder="1" applyAlignment="1">
      <alignment horizontal="center" vertical="center" wrapText="1"/>
    </xf>
    <xf numFmtId="164" fontId="4" fillId="2" borderId="26" xfId="7" quotePrefix="1" applyFont="1" applyFill="1" applyBorder="1" applyAlignment="1">
      <alignment horizontal="center" vertical="center" wrapText="1"/>
    </xf>
    <xf numFmtId="14" fontId="31" fillId="0" borderId="31" xfId="0" applyNumberFormat="1" applyFont="1" applyBorder="1" applyAlignment="1">
      <alignment horizontal="center" vertical="center" wrapText="1"/>
    </xf>
    <xf numFmtId="0" fontId="31" fillId="0" borderId="31" xfId="0" applyFont="1" applyBorder="1" applyAlignment="1">
      <alignment horizontal="center" vertical="center" wrapText="1"/>
    </xf>
    <xf numFmtId="0" fontId="31" fillId="0" borderId="31" xfId="0" applyFont="1" applyBorder="1" applyAlignment="1">
      <alignment horizontal="center" vertical="center"/>
    </xf>
    <xf numFmtId="0" fontId="11" fillId="2" borderId="4" xfId="0" applyFont="1" applyFill="1" applyBorder="1" applyAlignment="1">
      <alignment horizontal="center" vertical="center" wrapText="1"/>
    </xf>
    <xf numFmtId="10" fontId="10" fillId="2" borderId="3" xfId="0" applyNumberFormat="1" applyFont="1" applyFill="1" applyBorder="1" applyAlignment="1">
      <alignment horizontal="center" vertical="center"/>
    </xf>
    <xf numFmtId="9" fontId="11" fillId="2" borderId="4" xfId="3" applyFont="1" applyFill="1" applyBorder="1" applyAlignment="1">
      <alignment horizontal="center" vertical="center" wrapText="1"/>
    </xf>
    <xf numFmtId="9" fontId="11" fillId="2" borderId="4" xfId="0" applyNumberFormat="1" applyFont="1" applyFill="1" applyBorder="1" applyAlignment="1">
      <alignment horizontal="center" vertical="center" wrapText="1"/>
    </xf>
    <xf numFmtId="9" fontId="4" fillId="2" borderId="3" xfId="3" applyFont="1" applyFill="1" applyBorder="1" applyAlignment="1">
      <alignment horizontal="center" vertical="center" wrapText="1"/>
    </xf>
    <xf numFmtId="9" fontId="11" fillId="2" borderId="3" xfId="3" applyFont="1" applyFill="1" applyBorder="1" applyAlignment="1">
      <alignment horizontal="center" vertical="center" wrapText="1"/>
    </xf>
    <xf numFmtId="9" fontId="11" fillId="2" borderId="6" xfId="0" applyNumberFormat="1" applyFont="1" applyFill="1" applyBorder="1" applyAlignment="1">
      <alignment horizontal="center" vertical="center" wrapText="1"/>
    </xf>
    <xf numFmtId="0" fontId="38" fillId="2" borderId="3" xfId="0" applyFont="1" applyFill="1" applyBorder="1" applyAlignment="1">
      <alignment horizontal="justify" vertical="center" wrapText="1"/>
    </xf>
    <xf numFmtId="0" fontId="40" fillId="2" borderId="0" xfId="0" applyFont="1" applyFill="1" applyAlignment="1">
      <alignment wrapText="1"/>
    </xf>
    <xf numFmtId="0" fontId="17" fillId="2" borderId="3" xfId="0" applyFont="1" applyFill="1" applyBorder="1" applyAlignment="1">
      <alignment horizontal="justify" vertical="center" wrapText="1"/>
    </xf>
    <xf numFmtId="0" fontId="18" fillId="2" borderId="0" xfId="0" applyFont="1" applyFill="1" applyAlignment="1">
      <alignment wrapText="1"/>
    </xf>
    <xf numFmtId="0" fontId="18" fillId="2" borderId="0" xfId="0" applyFont="1" applyFill="1" applyAlignment="1">
      <alignment horizontal="center" wrapText="1"/>
    </xf>
    <xf numFmtId="0" fontId="18" fillId="2" borderId="0" xfId="0" applyFont="1" applyFill="1" applyAlignment="1">
      <alignment horizontal="center" vertical="center" wrapText="1"/>
    </xf>
    <xf numFmtId="0" fontId="18" fillId="2" borderId="0" xfId="0" applyFont="1" applyFill="1" applyAlignment="1">
      <alignment horizontal="justify" vertical="center" wrapText="1"/>
    </xf>
    <xf numFmtId="0" fontId="6" fillId="0" borderId="0" xfId="0" applyFont="1" applyAlignment="1">
      <alignment horizontal="center" vertical="center" wrapText="1"/>
    </xf>
    <xf numFmtId="0" fontId="42"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justify" vertical="center" wrapText="1"/>
    </xf>
    <xf numFmtId="0" fontId="42" fillId="0" borderId="0" xfId="0" applyFont="1" applyAlignment="1">
      <alignment horizontal="left" vertical="center" wrapText="1"/>
    </xf>
    <xf numFmtId="0" fontId="42" fillId="17" borderId="3" xfId="0" applyFont="1" applyFill="1" applyBorder="1" applyAlignment="1">
      <alignment horizontal="center" vertical="center" wrapText="1"/>
    </xf>
    <xf numFmtId="0" fontId="44" fillId="16"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0" borderId="3" xfId="0" applyFont="1" applyBorder="1" applyAlignment="1">
      <alignment horizontal="center" vertical="center" wrapText="1"/>
    </xf>
    <xf numFmtId="1" fontId="13" fillId="2" borderId="4" xfId="3" applyNumberFormat="1" applyFont="1" applyFill="1" applyBorder="1" applyAlignment="1">
      <alignment horizontal="center" vertical="center" wrapText="1"/>
    </xf>
    <xf numFmtId="9" fontId="13" fillId="0" borderId="3" xfId="3" applyFont="1" applyFill="1" applyBorder="1" applyAlignment="1">
      <alignment horizontal="justify" vertical="center" wrapText="1"/>
    </xf>
    <xf numFmtId="0" fontId="13" fillId="0" borderId="3" xfId="0" applyFont="1" applyBorder="1" applyAlignment="1">
      <alignment horizontal="justify" vertical="center" wrapText="1"/>
    </xf>
    <xf numFmtId="0" fontId="40" fillId="0" borderId="0" xfId="0" applyFont="1" applyAlignment="1">
      <alignment horizontal="center" vertical="center" wrapText="1"/>
    </xf>
    <xf numFmtId="0" fontId="19" fillId="0" borderId="0" xfId="0" applyFont="1" applyAlignment="1">
      <alignment horizontal="center" vertical="center" wrapText="1"/>
    </xf>
    <xf numFmtId="9" fontId="13" fillId="2" borderId="4" xfId="3" applyFont="1" applyFill="1" applyBorder="1" applyAlignment="1">
      <alignment horizontal="center" vertical="center" wrapText="1"/>
    </xf>
    <xf numFmtId="1" fontId="45" fillId="2" borderId="4" xfId="3" applyNumberFormat="1" applyFont="1" applyFill="1" applyBorder="1" applyAlignment="1">
      <alignment horizontal="center" vertical="center" wrapText="1"/>
    </xf>
    <xf numFmtId="0" fontId="47" fillId="0" borderId="0" xfId="0" applyFont="1" applyAlignment="1">
      <alignment wrapText="1"/>
    </xf>
    <xf numFmtId="1" fontId="45" fillId="0" borderId="3" xfId="3" applyNumberFormat="1" applyFont="1" applyFill="1" applyBorder="1" applyAlignment="1">
      <alignment horizontal="center" vertical="center" wrapText="1"/>
    </xf>
    <xf numFmtId="1" fontId="13" fillId="0" borderId="3" xfId="3" applyNumberFormat="1" applyFont="1" applyFill="1" applyBorder="1" applyAlignment="1">
      <alignment horizontal="center" vertical="center" wrapText="1"/>
    </xf>
    <xf numFmtId="1" fontId="13" fillId="2" borderId="3" xfId="1" applyNumberFormat="1" applyFont="1" applyFill="1" applyBorder="1" applyAlignment="1">
      <alignment horizontal="center" vertical="center" wrapText="1"/>
    </xf>
    <xf numFmtId="1" fontId="13" fillId="0" borderId="3" xfId="1" applyNumberFormat="1" applyFont="1" applyFill="1" applyBorder="1" applyAlignment="1">
      <alignment horizontal="center" vertical="center" wrapText="1"/>
    </xf>
    <xf numFmtId="9" fontId="45" fillId="0" borderId="3" xfId="3" applyFont="1" applyFill="1" applyBorder="1" applyAlignment="1">
      <alignment horizontal="center" vertical="center" wrapText="1"/>
    </xf>
    <xf numFmtId="9" fontId="13" fillId="0" borderId="3" xfId="3" applyFont="1" applyFill="1" applyBorder="1" applyAlignment="1">
      <alignment horizontal="center" vertical="center" wrapText="1"/>
    </xf>
    <xf numFmtId="9" fontId="13" fillId="2" borderId="3" xfId="1" applyNumberFormat="1" applyFont="1" applyFill="1" applyBorder="1" applyAlignment="1">
      <alignment horizontal="center" vertical="center" wrapText="1"/>
    </xf>
    <xf numFmtId="2" fontId="13" fillId="2" borderId="3" xfId="1" applyNumberFormat="1" applyFont="1" applyFill="1" applyBorder="1" applyAlignment="1">
      <alignment horizontal="center" vertical="center" wrapText="1"/>
    </xf>
    <xf numFmtId="1" fontId="13" fillId="2" borderId="3" xfId="3" applyNumberFormat="1" applyFont="1" applyFill="1" applyBorder="1" applyAlignment="1">
      <alignment horizontal="center" vertical="center" wrapText="1"/>
    </xf>
    <xf numFmtId="10" fontId="13" fillId="2" borderId="3" xfId="3" applyNumberFormat="1" applyFont="1" applyFill="1" applyBorder="1" applyAlignment="1">
      <alignment horizontal="center" vertical="center" wrapText="1"/>
    </xf>
    <xf numFmtId="2" fontId="45" fillId="2" borderId="3" xfId="3" applyNumberFormat="1" applyFont="1" applyFill="1" applyBorder="1" applyAlignment="1">
      <alignment horizontal="center" vertical="center" wrapText="1"/>
    </xf>
    <xf numFmtId="2" fontId="13" fillId="2" borderId="3" xfId="3" applyNumberFormat="1" applyFont="1" applyFill="1" applyBorder="1" applyAlignment="1">
      <alignment horizontal="center" vertical="center" wrapText="1"/>
    </xf>
    <xf numFmtId="175" fontId="13" fillId="2" borderId="3" xfId="3" applyNumberFormat="1" applyFont="1" applyFill="1" applyBorder="1" applyAlignment="1">
      <alignment horizontal="center" vertical="center" wrapText="1"/>
    </xf>
    <xf numFmtId="0" fontId="40" fillId="0" borderId="0" xfId="0" applyFont="1" applyAlignment="1">
      <alignment wrapText="1"/>
    </xf>
    <xf numFmtId="0" fontId="18" fillId="2" borderId="4" xfId="0" applyFont="1" applyFill="1" applyBorder="1" applyAlignment="1">
      <alignment horizontal="center" vertical="center" wrapText="1"/>
    </xf>
    <xf numFmtId="1" fontId="13" fillId="0" borderId="3" xfId="0" applyNumberFormat="1" applyFont="1" applyBorder="1" applyAlignment="1">
      <alignment horizontal="center" vertical="center" wrapText="1"/>
    </xf>
    <xf numFmtId="9" fontId="13" fillId="2" borderId="3" xfId="3" applyFont="1" applyFill="1" applyBorder="1" applyAlignment="1">
      <alignment horizontal="center" vertical="center" wrapText="1"/>
    </xf>
    <xf numFmtId="9" fontId="13" fillId="2" borderId="3" xfId="3" applyFont="1" applyFill="1" applyBorder="1" applyAlignment="1">
      <alignment horizontal="justify" vertical="center" wrapText="1"/>
    </xf>
    <xf numFmtId="10" fontId="13" fillId="0" borderId="3" xfId="3" applyNumberFormat="1" applyFont="1" applyFill="1" applyBorder="1" applyAlignment="1">
      <alignment horizontal="center" vertical="center" wrapText="1"/>
    </xf>
    <xf numFmtId="9" fontId="13" fillId="0" borderId="3" xfId="0" applyNumberFormat="1" applyFont="1" applyBorder="1" applyAlignment="1">
      <alignment horizontal="center" vertical="center" wrapText="1"/>
    </xf>
    <xf numFmtId="9" fontId="45" fillId="2" borderId="3" xfId="3" applyFont="1" applyFill="1" applyBorder="1" applyAlignment="1">
      <alignment horizontal="center" vertical="center" wrapText="1"/>
    </xf>
    <xf numFmtId="0" fontId="18" fillId="0" borderId="3" xfId="0" applyFont="1" applyBorder="1" applyAlignment="1">
      <alignment horizontal="center" vertical="center" wrapText="1"/>
    </xf>
    <xf numFmtId="0" fontId="47" fillId="0" borderId="0" xfId="0" applyFont="1" applyAlignment="1">
      <alignment vertical="center" wrapText="1"/>
    </xf>
    <xf numFmtId="0" fontId="40" fillId="2" borderId="0" xfId="0" applyFont="1" applyFill="1" applyAlignment="1">
      <alignment horizontal="center" vertical="center" wrapText="1"/>
    </xf>
    <xf numFmtId="9" fontId="50" fillId="0" borderId="0" xfId="3" applyFont="1" applyFill="1" applyBorder="1" applyAlignment="1">
      <alignment horizontal="center" vertical="center" wrapText="1"/>
    </xf>
    <xf numFmtId="9" fontId="19" fillId="0" borderId="0" xfId="3" applyFont="1" applyFill="1" applyBorder="1" applyAlignment="1">
      <alignment horizontal="center" vertical="center" wrapText="1"/>
    </xf>
    <xf numFmtId="176" fontId="40" fillId="0" borderId="0" xfId="1" applyNumberFormat="1" applyFont="1" applyFill="1" applyBorder="1" applyAlignment="1">
      <alignment horizontal="center" wrapText="1"/>
    </xf>
    <xf numFmtId="1" fontId="19" fillId="0" borderId="0" xfId="0" applyNumberFormat="1" applyFont="1" applyAlignment="1">
      <alignment horizontal="center" vertical="center" wrapText="1"/>
    </xf>
    <xf numFmtId="0" fontId="51" fillId="0" borderId="0" xfId="0" applyFont="1" applyAlignment="1">
      <alignment horizontal="justify" vertical="center" wrapText="1"/>
    </xf>
    <xf numFmtId="0" fontId="40" fillId="0" borderId="0" xfId="0" applyFont="1" applyAlignment="1">
      <alignment horizontal="center" wrapText="1"/>
    </xf>
    <xf numFmtId="0" fontId="40" fillId="0" borderId="0" xfId="0" applyFont="1" applyAlignment="1">
      <alignment horizontal="justify" wrapText="1"/>
    </xf>
    <xf numFmtId="0" fontId="47" fillId="2" borderId="0" xfId="0" applyFont="1" applyFill="1" applyAlignment="1">
      <alignment wrapText="1"/>
    </xf>
    <xf numFmtId="0" fontId="40" fillId="2" borderId="0" xfId="0" applyFont="1" applyFill="1" applyAlignment="1">
      <alignment horizontal="center" wrapText="1"/>
    </xf>
    <xf numFmtId="0" fontId="40" fillId="2" borderId="0" xfId="0" applyFont="1" applyFill="1" applyAlignment="1">
      <alignment horizontal="justify" wrapText="1"/>
    </xf>
    <xf numFmtId="0" fontId="13" fillId="0" borderId="4" xfId="0" applyFont="1" applyBorder="1" applyAlignment="1">
      <alignment horizontal="center" vertical="center" wrapText="1"/>
    </xf>
    <xf numFmtId="1" fontId="13" fillId="2" borderId="4" xfId="0" applyNumberFormat="1" applyFont="1" applyFill="1" applyBorder="1" applyAlignment="1">
      <alignment horizontal="center" vertical="center" wrapText="1"/>
    </xf>
    <xf numFmtId="1" fontId="13" fillId="2" borderId="4" xfId="1" applyNumberFormat="1" applyFont="1" applyFill="1" applyBorder="1" applyAlignment="1">
      <alignment horizontal="center" vertical="center" wrapText="1"/>
    </xf>
    <xf numFmtId="9" fontId="11" fillId="2" borderId="6" xfId="3" applyFont="1" applyFill="1" applyBorder="1" applyAlignment="1">
      <alignment horizontal="center" vertical="center" wrapText="1"/>
    </xf>
    <xf numFmtId="9" fontId="45" fillId="2" borderId="4" xfId="3" applyFont="1" applyFill="1" applyBorder="1" applyAlignment="1">
      <alignment horizontal="center" vertical="center" wrapText="1"/>
    </xf>
    <xf numFmtId="1" fontId="45" fillId="2" borderId="3" xfId="3" applyNumberFormat="1" applyFont="1" applyFill="1" applyBorder="1" applyAlignment="1">
      <alignment horizontal="center" vertical="center" wrapText="1"/>
    </xf>
    <xf numFmtId="9" fontId="13" fillId="2" borderId="4" xfId="1" applyNumberFormat="1" applyFont="1" applyFill="1" applyBorder="1" applyAlignment="1">
      <alignment horizontal="center" vertical="center" wrapText="1"/>
    </xf>
    <xf numFmtId="1" fontId="45" fillId="2" borderId="4" xfId="0" applyNumberFormat="1" applyFont="1" applyFill="1" applyBorder="1" applyAlignment="1">
      <alignment horizontal="center" vertical="center" wrapText="1"/>
    </xf>
    <xf numFmtId="2" fontId="13" fillId="2" borderId="4" xfId="0" applyNumberFormat="1" applyFont="1" applyFill="1" applyBorder="1" applyAlignment="1">
      <alignment horizontal="center" vertical="center" wrapText="1"/>
    </xf>
    <xf numFmtId="174" fontId="45" fillId="2" borderId="3" xfId="3" applyNumberFormat="1" applyFont="1" applyFill="1" applyBorder="1" applyAlignment="1">
      <alignment horizontal="center" vertical="center" wrapText="1"/>
    </xf>
    <xf numFmtId="174" fontId="18" fillId="2" borderId="3" xfId="1" applyNumberFormat="1" applyFont="1" applyFill="1" applyBorder="1" applyAlignment="1">
      <alignment horizontal="center" vertical="center" wrapText="1"/>
    </xf>
    <xf numFmtId="174" fontId="13" fillId="2" borderId="4" xfId="0" applyNumberFormat="1" applyFont="1" applyFill="1" applyBorder="1" applyAlignment="1">
      <alignment horizontal="center" vertical="center" wrapText="1"/>
    </xf>
    <xf numFmtId="1" fontId="18" fillId="2" borderId="3" xfId="1" applyNumberFormat="1" applyFont="1" applyFill="1" applyBorder="1" applyAlignment="1">
      <alignment horizontal="center" vertical="center" wrapText="1"/>
    </xf>
    <xf numFmtId="0" fontId="0" fillId="0" borderId="3" xfId="0" applyBorder="1" applyAlignment="1">
      <alignment vertical="center" wrapText="1"/>
    </xf>
    <xf numFmtId="1" fontId="18" fillId="0" borderId="3" xfId="1" applyNumberFormat="1" applyFont="1" applyFill="1" applyBorder="1" applyAlignment="1">
      <alignment horizontal="center" vertical="center" wrapText="1"/>
    </xf>
    <xf numFmtId="9" fontId="13" fillId="0" borderId="3" xfId="3" applyFont="1" applyBorder="1" applyAlignment="1">
      <alignment horizontal="center" vertical="center" wrapText="1"/>
    </xf>
    <xf numFmtId="10" fontId="13" fillId="0" borderId="3" xfId="0" applyNumberFormat="1" applyFont="1" applyBorder="1" applyAlignment="1">
      <alignment horizontal="center" vertical="center" wrapText="1"/>
    </xf>
    <xf numFmtId="9" fontId="52" fillId="18" borderId="3" xfId="3" applyFont="1" applyFill="1" applyBorder="1" applyAlignment="1">
      <alignment horizontal="center" vertical="center" wrapText="1"/>
    </xf>
    <xf numFmtId="9" fontId="53" fillId="19" borderId="3" xfId="3" applyFont="1" applyFill="1" applyBorder="1" applyAlignment="1">
      <alignment horizontal="center" vertical="center" wrapText="1"/>
    </xf>
    <xf numFmtId="9" fontId="52" fillId="2" borderId="3" xfId="3" applyFont="1" applyFill="1" applyBorder="1" applyAlignment="1">
      <alignment horizontal="center" vertical="center" wrapText="1"/>
    </xf>
    <xf numFmtId="9" fontId="53" fillId="18" borderId="4" xfId="3" applyFont="1" applyFill="1" applyBorder="1" applyAlignment="1">
      <alignment horizontal="center" vertical="center" wrapText="1"/>
    </xf>
    <xf numFmtId="9" fontId="54" fillId="18" borderId="3" xfId="3" applyFont="1" applyFill="1" applyBorder="1" applyAlignment="1">
      <alignment horizontal="center" vertical="center" wrapText="1"/>
    </xf>
    <xf numFmtId="0" fontId="19" fillId="2" borderId="0" xfId="0" applyFont="1" applyFill="1" applyAlignment="1">
      <alignment horizontal="center"/>
    </xf>
    <xf numFmtId="14" fontId="31" fillId="0" borderId="31" xfId="0" applyNumberFormat="1" applyFont="1" applyBorder="1" applyAlignment="1">
      <alignment horizontal="center" vertical="center" wrapText="1"/>
    </xf>
    <xf numFmtId="0" fontId="31" fillId="0" borderId="31" xfId="0" applyFont="1" applyBorder="1" applyAlignment="1">
      <alignment horizontal="center" vertical="center" wrapText="1"/>
    </xf>
    <xf numFmtId="0" fontId="31" fillId="0" borderId="31" xfId="0" applyFont="1" applyBorder="1" applyAlignment="1">
      <alignment horizontal="center" vertical="center"/>
    </xf>
    <xf numFmtId="0" fontId="20" fillId="5" borderId="2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14" fontId="13" fillId="0" borderId="31" xfId="0" applyNumberFormat="1"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31" fillId="0" borderId="31" xfId="0" applyFont="1" applyBorder="1" applyAlignment="1">
      <alignment horizontal="justify" vertical="center" wrapText="1"/>
    </xf>
    <xf numFmtId="0" fontId="26" fillId="13" borderId="24" xfId="0" applyFont="1" applyFill="1" applyBorder="1" applyAlignment="1">
      <alignment horizontal="center" vertical="center" wrapText="1"/>
    </xf>
    <xf numFmtId="0" fontId="26" fillId="13" borderId="28" xfId="0" applyFont="1" applyFill="1" applyBorder="1" applyAlignment="1">
      <alignment horizontal="center" vertical="center" wrapText="1"/>
    </xf>
    <xf numFmtId="0" fontId="26" fillId="13" borderId="27" xfId="0" applyFont="1" applyFill="1" applyBorder="1" applyAlignment="1">
      <alignment horizontal="center" vertical="center" wrapText="1"/>
    </xf>
    <xf numFmtId="0" fontId="26" fillId="2" borderId="24" xfId="0" applyFont="1" applyFill="1" applyBorder="1" applyAlignment="1">
      <alignment horizontal="center" vertical="center" wrapText="1"/>
    </xf>
    <xf numFmtId="0" fontId="26" fillId="2" borderId="28" xfId="0" applyFont="1" applyFill="1" applyBorder="1" applyAlignment="1">
      <alignment horizontal="center" vertical="center" wrapText="1"/>
    </xf>
    <xf numFmtId="0" fontId="26" fillId="2" borderId="29" xfId="0" applyFont="1" applyFill="1" applyBorder="1" applyAlignment="1">
      <alignment horizontal="center" vertical="center" wrapText="1"/>
    </xf>
    <xf numFmtId="0" fontId="26" fillId="2" borderId="27" xfId="0" applyFont="1" applyFill="1" applyBorder="1" applyAlignment="1">
      <alignment horizontal="center" vertical="center" wrapText="1"/>
    </xf>
    <xf numFmtId="0" fontId="26" fillId="13" borderId="27" xfId="0" applyFont="1" applyFill="1" applyBorder="1" applyAlignment="1">
      <alignment horizontal="left" vertical="center" wrapText="1"/>
    </xf>
    <xf numFmtId="0" fontId="26" fillId="13" borderId="24" xfId="0" applyFont="1" applyFill="1" applyBorder="1" applyAlignment="1">
      <alignment horizontal="left" vertical="center" wrapText="1"/>
    </xf>
    <xf numFmtId="0" fontId="26" fillId="13" borderId="29" xfId="0" applyFont="1" applyFill="1" applyBorder="1" applyAlignment="1">
      <alignment horizontal="left" vertical="center" wrapText="1"/>
    </xf>
    <xf numFmtId="0" fontId="26" fillId="2" borderId="27" xfId="0" applyFont="1" applyFill="1" applyBorder="1" applyAlignment="1">
      <alignment horizontal="left" vertical="center" wrapText="1"/>
    </xf>
    <xf numFmtId="0" fontId="26" fillId="2" borderId="27" xfId="0" applyFont="1" applyFill="1" applyBorder="1" applyAlignment="1">
      <alignment horizontal="justify" vertical="center" wrapText="1"/>
    </xf>
    <xf numFmtId="0" fontId="26" fillId="13" borderId="29" xfId="0" applyFont="1" applyFill="1" applyBorder="1" applyAlignment="1">
      <alignment horizontal="center" vertical="center" wrapText="1"/>
    </xf>
    <xf numFmtId="0" fontId="26" fillId="13" borderId="28" xfId="0" applyFont="1" applyFill="1" applyBorder="1" applyAlignment="1">
      <alignment horizontal="left" vertical="center" wrapText="1"/>
    </xf>
    <xf numFmtId="0" fontId="26" fillId="0" borderId="27" xfId="0" applyFont="1" applyBorder="1" applyAlignment="1">
      <alignment horizontal="center" vertical="center" wrapText="1"/>
    </xf>
    <xf numFmtId="0" fontId="26" fillId="13" borderId="27" xfId="0" quotePrefix="1" applyFont="1" applyFill="1" applyBorder="1" applyAlignment="1">
      <alignment horizontal="left" vertical="center" wrapText="1"/>
    </xf>
    <xf numFmtId="0" fontId="29" fillId="14" borderId="27" xfId="0" applyFont="1" applyFill="1" applyBorder="1" applyAlignment="1">
      <alignment horizontal="center" vertical="center" wrapText="1"/>
    </xf>
    <xf numFmtId="0" fontId="28" fillId="14" borderId="27"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30" fillId="0" borderId="3" xfId="0" applyFont="1" applyBorder="1" applyAlignment="1">
      <alignment horizontal="center" vertical="center" wrapText="1"/>
    </xf>
    <xf numFmtId="0" fontId="4" fillId="0" borderId="26" xfId="0" applyFont="1" applyBorder="1" applyAlignment="1">
      <alignment horizontal="center" vertical="center" wrapText="1"/>
    </xf>
    <xf numFmtId="0" fontId="4" fillId="2" borderId="26" xfId="0" applyFont="1" applyFill="1" applyBorder="1" applyAlignment="1">
      <alignment horizontal="center" vertical="center" wrapText="1"/>
    </xf>
    <xf numFmtId="14" fontId="4" fillId="0" borderId="26" xfId="0" applyNumberFormat="1" applyFont="1" applyBorder="1" applyAlignment="1">
      <alignment horizontal="center" vertical="center" wrapText="1"/>
    </xf>
    <xf numFmtId="14" fontId="4" fillId="0" borderId="26" xfId="0" quotePrefix="1" applyNumberFormat="1" applyFont="1" applyBorder="1" applyAlignment="1">
      <alignment horizontal="center" vertical="center" wrapText="1"/>
    </xf>
    <xf numFmtId="14" fontId="4" fillId="0" borderId="26" xfId="0" applyNumberFormat="1" applyFont="1" applyBorder="1" applyAlignment="1">
      <alignment horizontal="center" vertical="center"/>
    </xf>
    <xf numFmtId="0" fontId="4" fillId="0" borderId="26" xfId="0" applyFont="1" applyBorder="1" applyAlignment="1">
      <alignment horizontal="center" vertical="center"/>
    </xf>
    <xf numFmtId="169" fontId="4" fillId="0" borderId="26" xfId="0" applyNumberFormat="1" applyFont="1" applyBorder="1" applyAlignment="1">
      <alignment horizontal="center" vertical="center" wrapText="1"/>
    </xf>
    <xf numFmtId="0" fontId="4" fillId="2" borderId="26" xfId="0" applyFont="1" applyFill="1" applyBorder="1" applyAlignment="1">
      <alignment horizontal="center" vertical="center"/>
    </xf>
    <xf numFmtId="9" fontId="4" fillId="2" borderId="26" xfId="0" applyNumberFormat="1" applyFont="1" applyFill="1" applyBorder="1" applyAlignment="1">
      <alignment horizontal="center" vertical="center" wrapText="1"/>
    </xf>
    <xf numFmtId="0" fontId="4" fillId="11" borderId="26" xfId="0" applyFont="1" applyFill="1" applyBorder="1" applyAlignment="1">
      <alignment horizontal="center" vertical="center" wrapText="1"/>
    </xf>
    <xf numFmtId="6" fontId="4" fillId="0" borderId="26" xfId="0" applyNumberFormat="1" applyFont="1" applyBorder="1" applyAlignment="1">
      <alignment horizontal="center" vertical="center" wrapText="1"/>
    </xf>
    <xf numFmtId="0" fontId="4" fillId="0" borderId="26" xfId="0" quotePrefix="1" applyFont="1" applyBorder="1" applyAlignment="1">
      <alignment horizontal="center" vertical="center" wrapText="1"/>
    </xf>
    <xf numFmtId="0" fontId="4" fillId="12" borderId="26" xfId="0" applyFont="1" applyFill="1" applyBorder="1" applyAlignment="1">
      <alignment horizontal="center" vertical="center" wrapText="1"/>
    </xf>
    <xf numFmtId="0" fontId="9" fillId="5" borderId="26" xfId="0" applyFont="1" applyFill="1" applyBorder="1" applyAlignment="1">
      <alignment horizontal="center" vertical="center" wrapText="1"/>
    </xf>
    <xf numFmtId="167" fontId="9" fillId="5" borderId="26" xfId="6" applyNumberFormat="1" applyFont="1" applyFill="1" applyBorder="1" applyAlignment="1">
      <alignment horizontal="center" vertical="center" wrapText="1"/>
    </xf>
    <xf numFmtId="165" fontId="9" fillId="5" borderId="26" xfId="6" applyFont="1" applyFill="1" applyBorder="1" applyAlignment="1">
      <alignment horizontal="center" vertical="center" wrapText="1"/>
    </xf>
    <xf numFmtId="0" fontId="5" fillId="2" borderId="1" xfId="0" applyFont="1" applyFill="1" applyBorder="1" applyAlignment="1">
      <alignment horizontal="center" vertical="center"/>
    </xf>
    <xf numFmtId="0" fontId="2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2" borderId="0" xfId="0" applyFont="1" applyFill="1" applyAlignment="1">
      <alignment horizontal="center" vertical="center"/>
    </xf>
    <xf numFmtId="0" fontId="4" fillId="2" borderId="2" xfId="0" applyFont="1" applyFill="1" applyBorder="1" applyAlignment="1">
      <alignment horizontal="center" vertical="center"/>
    </xf>
    <xf numFmtId="165" fontId="4" fillId="2" borderId="2" xfId="6" applyFont="1" applyFill="1" applyBorder="1" applyAlignment="1">
      <alignment horizontal="center" vertical="center"/>
    </xf>
    <xf numFmtId="0" fontId="37" fillId="0" borderId="35"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3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0" xfId="0" applyFont="1" applyAlignment="1">
      <alignment horizontal="center" vertical="center" wrapText="1"/>
    </xf>
    <xf numFmtId="0" fontId="37" fillId="0" borderId="37"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39" xfId="0" applyFont="1" applyBorder="1" applyAlignment="1">
      <alignment horizontal="center" vertical="center" wrapText="1"/>
    </xf>
    <xf numFmtId="0" fontId="8" fillId="0" borderId="0" xfId="0" applyFont="1" applyAlignment="1">
      <alignment horizontal="center" vertical="center" wrapText="1"/>
    </xf>
    <xf numFmtId="0" fontId="8" fillId="16" borderId="7" xfId="0" applyFont="1" applyFill="1" applyBorder="1" applyAlignment="1">
      <alignment horizontal="center" vertical="center" wrapText="1"/>
    </xf>
    <xf numFmtId="0" fontId="8" fillId="16" borderId="0" xfId="0" applyFont="1" applyFill="1" applyAlignment="1">
      <alignment horizontal="center" vertical="center" wrapText="1"/>
    </xf>
    <xf numFmtId="0" fontId="6" fillId="0" borderId="0" xfId="0" applyFont="1" applyAlignment="1">
      <alignment horizontal="center" vertical="center" wrapText="1"/>
    </xf>
    <xf numFmtId="0" fontId="43" fillId="16" borderId="3" xfId="0" applyFont="1" applyFill="1" applyBorder="1" applyAlignment="1">
      <alignment horizontal="center" vertical="center" wrapText="1"/>
    </xf>
    <xf numFmtId="0" fontId="42" fillId="17" borderId="3" xfId="0" applyFont="1" applyFill="1" applyBorder="1" applyAlignment="1">
      <alignment horizontal="center" vertical="center" wrapText="1"/>
    </xf>
    <xf numFmtId="0" fontId="41" fillId="17" borderId="3" xfId="0" applyFont="1" applyFill="1" applyBorder="1" applyAlignment="1">
      <alignment horizontal="center" vertical="center" wrapTex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9" xfId="0" applyFont="1" applyBorder="1" applyAlignment="1">
      <alignment horizontal="center" vertical="center" wrapText="1"/>
    </xf>
    <xf numFmtId="0" fontId="13" fillId="2" borderId="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5" xfId="0" applyFont="1" applyFill="1" applyBorder="1" applyAlignment="1">
      <alignment horizontal="center" vertical="center" wrapText="1"/>
    </xf>
    <xf numFmtId="1" fontId="45" fillId="2" borderId="4" xfId="3" applyNumberFormat="1" applyFont="1" applyFill="1" applyBorder="1" applyAlignment="1">
      <alignment horizontal="center" vertical="center" wrapText="1"/>
    </xf>
    <xf numFmtId="1" fontId="45" fillId="2" borderId="6" xfId="3" applyNumberFormat="1" applyFont="1" applyFill="1" applyBorder="1" applyAlignment="1">
      <alignment horizontal="center" vertical="center" wrapText="1"/>
    </xf>
    <xf numFmtId="1" fontId="45" fillId="2" borderId="5" xfId="3" applyNumberFormat="1" applyFont="1" applyFill="1" applyBorder="1" applyAlignment="1">
      <alignment horizontal="center" vertical="center" wrapText="1"/>
    </xf>
    <xf numFmtId="1" fontId="13" fillId="2" borderId="4" xfId="3" applyNumberFormat="1" applyFont="1" applyFill="1" applyBorder="1" applyAlignment="1">
      <alignment horizontal="center" vertical="center" wrapText="1"/>
    </xf>
    <xf numFmtId="1" fontId="13" fillId="2" borderId="6" xfId="3" applyNumberFormat="1" applyFont="1" applyFill="1" applyBorder="1" applyAlignment="1">
      <alignment horizontal="center" vertical="center" wrapText="1"/>
    </xf>
    <xf numFmtId="1" fontId="13" fillId="2" borderId="5" xfId="3" applyNumberFormat="1" applyFont="1" applyFill="1" applyBorder="1" applyAlignment="1">
      <alignment horizontal="center" vertical="center" wrapText="1"/>
    </xf>
    <xf numFmtId="9" fontId="13" fillId="2" borderId="4" xfId="3" applyFont="1" applyFill="1" applyBorder="1" applyAlignment="1">
      <alignment horizontal="center" vertical="center" wrapText="1"/>
    </xf>
    <xf numFmtId="9" fontId="13" fillId="2" borderId="6" xfId="3" applyFont="1" applyFill="1" applyBorder="1" applyAlignment="1">
      <alignment horizontal="center" vertical="center" wrapText="1"/>
    </xf>
    <xf numFmtId="9" fontId="13" fillId="2" borderId="5" xfId="3" applyFont="1" applyFill="1" applyBorder="1" applyAlignment="1">
      <alignment horizontal="center" vertical="center" wrapText="1"/>
    </xf>
    <xf numFmtId="9" fontId="13" fillId="2" borderId="4" xfId="3" applyFont="1" applyFill="1" applyBorder="1" applyAlignment="1">
      <alignment horizontal="justify" vertical="center" wrapText="1"/>
    </xf>
    <xf numFmtId="9" fontId="13" fillId="2" borderId="6" xfId="3" applyFont="1" applyFill="1" applyBorder="1" applyAlignment="1">
      <alignment horizontal="justify" vertical="center" wrapText="1"/>
    </xf>
    <xf numFmtId="9" fontId="13" fillId="2" borderId="5" xfId="3" applyFont="1" applyFill="1" applyBorder="1" applyAlignment="1">
      <alignment horizontal="justify" vertical="center" wrapText="1"/>
    </xf>
    <xf numFmtId="0" fontId="46" fillId="0" borderId="4" xfId="0" applyFont="1" applyBorder="1" applyAlignment="1">
      <alignment horizontal="justify" vertical="center" wrapText="1"/>
    </xf>
    <xf numFmtId="0" fontId="46" fillId="0" borderId="6" xfId="0" applyFont="1" applyBorder="1" applyAlignment="1">
      <alignment horizontal="justify" vertical="center" wrapText="1"/>
    </xf>
    <xf numFmtId="0" fontId="46" fillId="0" borderId="5" xfId="0" applyFont="1" applyBorder="1" applyAlignment="1">
      <alignment horizontal="justify"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1" fontId="13" fillId="2" borderId="4" xfId="1" applyNumberFormat="1" applyFont="1" applyFill="1" applyBorder="1" applyAlignment="1">
      <alignment horizontal="center" vertical="center" wrapText="1"/>
    </xf>
    <xf numFmtId="1" fontId="13" fillId="2" borderId="6" xfId="1" applyNumberFormat="1" applyFont="1" applyFill="1" applyBorder="1" applyAlignment="1">
      <alignment horizontal="center" vertical="center" wrapText="1"/>
    </xf>
    <xf numFmtId="1" fontId="13" fillId="2" borderId="5" xfId="1" applyNumberFormat="1" applyFont="1" applyFill="1" applyBorder="1" applyAlignment="1">
      <alignment horizontal="center" vertical="center" wrapText="1"/>
    </xf>
    <xf numFmtId="1" fontId="13" fillId="2" borderId="4" xfId="0" applyNumberFormat="1" applyFont="1" applyFill="1" applyBorder="1" applyAlignment="1">
      <alignment horizontal="center" vertical="center" wrapText="1"/>
    </xf>
    <xf numFmtId="1" fontId="13" fillId="2" borderId="6" xfId="0" applyNumberFormat="1" applyFont="1" applyFill="1" applyBorder="1" applyAlignment="1">
      <alignment horizontal="center" vertical="center" wrapText="1"/>
    </xf>
    <xf numFmtId="1" fontId="13" fillId="2" borderId="5" xfId="0" applyNumberFormat="1" applyFont="1" applyFill="1" applyBorder="1" applyAlignment="1">
      <alignment horizontal="center" vertical="center" wrapText="1"/>
    </xf>
    <xf numFmtId="0" fontId="13" fillId="0" borderId="4"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3" xfId="0" applyFont="1" applyBorder="1" applyAlignment="1">
      <alignment horizontal="center" vertical="center" wrapText="1"/>
    </xf>
    <xf numFmtId="9" fontId="45" fillId="2" borderId="3" xfId="3" applyFont="1" applyFill="1" applyBorder="1" applyAlignment="1">
      <alignment horizontal="center" vertical="center" wrapText="1"/>
    </xf>
    <xf numFmtId="0" fontId="13" fillId="2" borderId="3" xfId="0" applyFont="1" applyFill="1" applyBorder="1" applyAlignment="1">
      <alignment horizontal="center" vertical="center" wrapText="1"/>
    </xf>
    <xf numFmtId="1" fontId="45" fillId="2" borderId="3" xfId="3" applyNumberFormat="1" applyFont="1" applyFill="1" applyBorder="1" applyAlignment="1">
      <alignment horizontal="center" vertical="center" wrapText="1"/>
    </xf>
    <xf numFmtId="1" fontId="13" fillId="2" borderId="3" xfId="3" applyNumberFormat="1" applyFont="1" applyFill="1" applyBorder="1" applyAlignment="1">
      <alignment horizontal="center" vertical="center" wrapText="1"/>
    </xf>
    <xf numFmtId="9" fontId="45" fillId="2" borderId="4" xfId="3" applyFont="1" applyFill="1" applyBorder="1" applyAlignment="1">
      <alignment horizontal="center" vertical="center" wrapText="1"/>
    </xf>
    <xf numFmtId="9" fontId="45" fillId="2" borderId="6" xfId="3" applyFont="1" applyFill="1" applyBorder="1" applyAlignment="1">
      <alignment horizontal="center" vertical="center" wrapText="1"/>
    </xf>
    <xf numFmtId="9" fontId="45" fillId="2" borderId="5" xfId="3" applyFont="1" applyFill="1" applyBorder="1" applyAlignment="1">
      <alignment horizontal="center" vertical="center" wrapText="1"/>
    </xf>
    <xf numFmtId="1" fontId="13" fillId="2" borderId="3" xfId="0" applyNumberFormat="1" applyFont="1" applyFill="1" applyBorder="1" applyAlignment="1">
      <alignment horizontal="center" vertical="center" wrapText="1"/>
    </xf>
    <xf numFmtId="9" fontId="13" fillId="2" borderId="3" xfId="3" applyFont="1" applyFill="1" applyBorder="1" applyAlignment="1">
      <alignment horizontal="center" vertical="center" wrapText="1"/>
    </xf>
    <xf numFmtId="9" fontId="13" fillId="2" borderId="6" xfId="3" applyFont="1" applyFill="1" applyBorder="1" applyAlignment="1">
      <alignment horizontal="left" vertical="center" wrapText="1"/>
    </xf>
    <xf numFmtId="9" fontId="13" fillId="2" borderId="5" xfId="3" applyFont="1" applyFill="1" applyBorder="1" applyAlignment="1">
      <alignment horizontal="left" vertical="center" wrapText="1"/>
    </xf>
    <xf numFmtId="9" fontId="13" fillId="2" borderId="4" xfId="3" applyFont="1" applyFill="1" applyBorder="1" applyAlignment="1">
      <alignment horizontal="left" vertical="center" wrapText="1"/>
    </xf>
    <xf numFmtId="0" fontId="13" fillId="2" borderId="4" xfId="0" applyFont="1" applyFill="1" applyBorder="1" applyAlignment="1">
      <alignment horizontal="justify" vertical="center" wrapText="1"/>
    </xf>
    <xf numFmtId="0" fontId="13" fillId="2" borderId="6" xfId="0" applyFont="1" applyFill="1" applyBorder="1" applyAlignment="1">
      <alignment horizontal="justify" vertical="center" wrapText="1"/>
    </xf>
    <xf numFmtId="0" fontId="13" fillId="2" borderId="5" xfId="0" applyFont="1" applyFill="1" applyBorder="1" applyAlignment="1">
      <alignment horizontal="justify" vertical="center" wrapText="1"/>
    </xf>
    <xf numFmtId="9" fontId="13" fillId="2" borderId="4" xfId="3" applyFont="1" applyFill="1" applyBorder="1" applyAlignment="1">
      <alignment vertical="center" wrapText="1"/>
    </xf>
    <xf numFmtId="9" fontId="13" fillId="2" borderId="6" xfId="3" applyFont="1" applyFill="1" applyBorder="1" applyAlignment="1">
      <alignment vertical="center" wrapText="1"/>
    </xf>
    <xf numFmtId="9" fontId="13" fillId="2" borderId="5" xfId="3" applyFont="1" applyFill="1" applyBorder="1" applyAlignment="1">
      <alignment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13" fillId="18" borderId="6" xfId="0" applyFont="1" applyFill="1" applyBorder="1" applyAlignment="1">
      <alignment horizontal="center" vertical="center" wrapText="1"/>
    </xf>
    <xf numFmtId="0" fontId="13" fillId="18"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1" fontId="18" fillId="2" borderId="4" xfId="1" applyNumberFormat="1" applyFont="1" applyFill="1" applyBorder="1" applyAlignment="1">
      <alignment horizontal="center" vertical="center" wrapText="1"/>
    </xf>
    <xf numFmtId="1" fontId="18" fillId="2" borderId="6" xfId="1" applyNumberFormat="1" applyFont="1" applyFill="1" applyBorder="1" applyAlignment="1">
      <alignment horizontal="center" vertical="center" wrapText="1"/>
    </xf>
    <xf numFmtId="1" fontId="18" fillId="2" borderId="5" xfId="1" applyNumberFormat="1" applyFont="1" applyFill="1" applyBorder="1" applyAlignment="1">
      <alignment horizontal="center" vertical="center" wrapText="1"/>
    </xf>
    <xf numFmtId="9" fontId="13" fillId="0" borderId="4" xfId="3" applyFont="1" applyFill="1" applyBorder="1" applyAlignment="1">
      <alignment horizontal="center" vertical="center" wrapText="1"/>
    </xf>
    <xf numFmtId="9" fontId="13" fillId="0" borderId="5" xfId="3" applyFont="1" applyFill="1" applyBorder="1" applyAlignment="1">
      <alignment horizontal="center" vertical="center" wrapText="1"/>
    </xf>
    <xf numFmtId="9" fontId="13" fillId="0" borderId="4" xfId="3" applyFont="1" applyFill="1" applyBorder="1" applyAlignment="1">
      <alignment horizontal="justify" vertical="center" wrapText="1"/>
    </xf>
    <xf numFmtId="9" fontId="13" fillId="0" borderId="5" xfId="3" applyFont="1" applyFill="1" applyBorder="1" applyAlignment="1">
      <alignment horizontal="justify" vertical="center" wrapText="1"/>
    </xf>
    <xf numFmtId="0" fontId="18" fillId="0" borderId="3" xfId="0" applyFont="1" applyBorder="1" applyAlignment="1">
      <alignment horizontal="center" vertical="center" wrapText="1"/>
    </xf>
    <xf numFmtId="9" fontId="45" fillId="0" borderId="4" xfId="3" applyFont="1" applyFill="1" applyBorder="1" applyAlignment="1">
      <alignment horizontal="center" vertical="center" wrapText="1"/>
    </xf>
    <xf numFmtId="9" fontId="45" fillId="0" borderId="5" xfId="3"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9" fontId="13" fillId="0" borderId="6" xfId="3" applyFont="1" applyFill="1" applyBorder="1" applyAlignment="1">
      <alignment horizontal="justify" vertical="center" wrapText="1"/>
    </xf>
    <xf numFmtId="9" fontId="45" fillId="0" borderId="6" xfId="3" applyFont="1" applyFill="1" applyBorder="1" applyAlignment="1">
      <alignment horizontal="center" vertical="center" wrapText="1"/>
    </xf>
    <xf numFmtId="9" fontId="13" fillId="0" borderId="6" xfId="3" applyFont="1" applyFill="1" applyBorder="1" applyAlignment="1">
      <alignment horizontal="center" vertical="center" wrapText="1"/>
    </xf>
    <xf numFmtId="9" fontId="13" fillId="0" borderId="4" xfId="0" applyNumberFormat="1" applyFont="1" applyBorder="1" applyAlignment="1">
      <alignment horizontal="center" vertical="center" wrapText="1"/>
    </xf>
    <xf numFmtId="9" fontId="13" fillId="0" borderId="5" xfId="0" applyNumberFormat="1" applyFont="1" applyBorder="1" applyAlignment="1">
      <alignment horizontal="center" vertical="center" wrapText="1"/>
    </xf>
    <xf numFmtId="10" fontId="13" fillId="0" borderId="4" xfId="3" applyNumberFormat="1" applyFont="1" applyFill="1" applyBorder="1" applyAlignment="1">
      <alignment horizontal="center" vertical="center" wrapText="1"/>
    </xf>
    <xf numFmtId="10" fontId="13" fillId="0" borderId="5" xfId="3" applyNumberFormat="1" applyFont="1" applyFill="1" applyBorder="1" applyAlignment="1">
      <alignment horizontal="center" vertical="center" wrapText="1"/>
    </xf>
    <xf numFmtId="10" fontId="45" fillId="0" borderId="4" xfId="3" applyNumberFormat="1" applyFont="1" applyFill="1" applyBorder="1" applyAlignment="1">
      <alignment horizontal="center" vertical="center" wrapText="1"/>
    </xf>
    <xf numFmtId="10" fontId="45" fillId="0" borderId="5" xfId="3" applyNumberFormat="1" applyFont="1" applyFill="1" applyBorder="1" applyAlignment="1">
      <alignment horizontal="center" vertical="center" wrapText="1"/>
    </xf>
    <xf numFmtId="9" fontId="13" fillId="0" borderId="6" xfId="0" applyNumberFormat="1" applyFont="1" applyBorder="1" applyAlignment="1">
      <alignment horizontal="center" vertical="center" wrapText="1"/>
    </xf>
    <xf numFmtId="0" fontId="40" fillId="2" borderId="0" xfId="0" applyFont="1" applyFill="1" applyAlignment="1">
      <alignment horizontal="left" vertical="center" wrapText="1"/>
    </xf>
    <xf numFmtId="0" fontId="40" fillId="2" borderId="0" xfId="0" applyFont="1" applyFill="1" applyAlignment="1">
      <alignment horizontal="left" vertical="top" wrapText="1"/>
    </xf>
    <xf numFmtId="0" fontId="18" fillId="2" borderId="0" xfId="0" applyFont="1" applyFill="1" applyAlignment="1">
      <alignment horizontal="left" vertical="top" wrapText="1"/>
    </xf>
    <xf numFmtId="0" fontId="13" fillId="0" borderId="3" xfId="0" applyFont="1" applyBorder="1" applyAlignment="1">
      <alignment horizontal="justify" vertical="center" wrapText="1"/>
    </xf>
    <xf numFmtId="0" fontId="4" fillId="0" borderId="0" xfId="0" applyFont="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1" fontId="10" fillId="2" borderId="4" xfId="0" applyNumberFormat="1" applyFont="1" applyFill="1" applyBorder="1" applyAlignment="1">
      <alignment horizontal="center" vertical="center" wrapText="1"/>
    </xf>
    <xf numFmtId="1" fontId="10" fillId="2" borderId="6" xfId="0" applyNumberFormat="1" applyFont="1" applyFill="1" applyBorder="1" applyAlignment="1">
      <alignment horizontal="center" vertical="center" wrapText="1"/>
    </xf>
    <xf numFmtId="1" fontId="10" fillId="2" borderId="5" xfId="0" applyNumberFormat="1" applyFont="1" applyFill="1" applyBorder="1" applyAlignment="1">
      <alignment horizontal="center" vertical="center" wrapText="1"/>
    </xf>
    <xf numFmtId="0" fontId="10" fillId="2" borderId="3" xfId="0" applyFont="1" applyFill="1" applyBorder="1" applyAlignment="1">
      <alignment horizontal="center" vertical="center" wrapText="1"/>
    </xf>
    <xf numFmtId="9" fontId="11" fillId="2" borderId="3" xfId="0" applyNumberFormat="1" applyFont="1" applyFill="1" applyBorder="1" applyAlignment="1">
      <alignment horizontal="center" vertical="center" wrapText="1"/>
    </xf>
    <xf numFmtId="0" fontId="11" fillId="2" borderId="3" xfId="0" applyFont="1" applyFill="1" applyBorder="1" applyAlignment="1">
      <alignment horizontal="center" vertical="center" wrapText="1"/>
    </xf>
    <xf numFmtId="9" fontId="10" fillId="2" borderId="3" xfId="0" applyNumberFormat="1" applyFont="1" applyFill="1" applyBorder="1" applyAlignment="1">
      <alignment horizontal="center" vertical="center" wrapText="1"/>
    </xf>
    <xf numFmtId="0" fontId="53" fillId="19" borderId="4" xfId="0" applyFont="1" applyFill="1" applyBorder="1" applyAlignment="1">
      <alignment horizontal="center" vertical="center" wrapText="1"/>
    </xf>
    <xf numFmtId="0" fontId="53" fillId="19" borderId="5" xfId="0" applyFont="1" applyFill="1" applyBorder="1" applyAlignment="1">
      <alignment horizontal="center" vertical="center" wrapText="1"/>
    </xf>
    <xf numFmtId="0" fontId="54" fillId="18" borderId="4" xfId="0" applyFont="1" applyFill="1" applyBorder="1" applyAlignment="1">
      <alignment horizontal="center" vertical="center" wrapText="1"/>
    </xf>
    <xf numFmtId="0" fontId="54" fillId="18" borderId="6" xfId="0" applyFont="1" applyFill="1" applyBorder="1" applyAlignment="1">
      <alignment horizontal="center" vertical="center" wrapText="1"/>
    </xf>
    <xf numFmtId="0" fontId="54" fillId="18" borderId="5" xfId="0" applyFont="1" applyFill="1" applyBorder="1" applyAlignment="1">
      <alignment horizontal="center" vertical="center" wrapText="1"/>
    </xf>
    <xf numFmtId="9" fontId="10" fillId="2" borderId="4" xfId="3" applyFont="1" applyFill="1" applyBorder="1" applyAlignment="1">
      <alignment horizontal="center" vertical="center" wrapText="1"/>
    </xf>
    <xf numFmtId="9" fontId="10" fillId="2" borderId="6" xfId="3" applyFont="1" applyFill="1" applyBorder="1" applyAlignment="1">
      <alignment horizontal="center" vertical="center" wrapText="1"/>
    </xf>
    <xf numFmtId="9" fontId="10" fillId="2" borderId="5" xfId="3" applyFont="1" applyFill="1" applyBorder="1" applyAlignment="1">
      <alignment horizontal="center" vertical="center" wrapText="1"/>
    </xf>
    <xf numFmtId="1" fontId="10" fillId="2" borderId="4" xfId="3" applyNumberFormat="1" applyFont="1" applyFill="1" applyBorder="1" applyAlignment="1">
      <alignment horizontal="center" vertical="center" wrapText="1"/>
    </xf>
    <xf numFmtId="1" fontId="10" fillId="2" borderId="6" xfId="3" applyNumberFormat="1" applyFont="1" applyFill="1" applyBorder="1" applyAlignment="1">
      <alignment horizontal="center" vertical="center" wrapText="1"/>
    </xf>
    <xf numFmtId="1" fontId="10" fillId="2" borderId="5" xfId="3" applyNumberFormat="1" applyFont="1" applyFill="1" applyBorder="1" applyAlignment="1">
      <alignment horizontal="center" vertical="center" wrapText="1"/>
    </xf>
    <xf numFmtId="9" fontId="10" fillId="2" borderId="4"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9" fontId="11" fillId="2" borderId="4" xfId="3" applyFont="1" applyFill="1" applyBorder="1" applyAlignment="1">
      <alignment horizontal="center" vertical="center" wrapText="1"/>
    </xf>
    <xf numFmtId="9" fontId="11" fillId="2" borderId="6" xfId="3" applyFont="1" applyFill="1" applyBorder="1" applyAlignment="1">
      <alignment horizontal="center" vertical="center" wrapText="1"/>
    </xf>
    <xf numFmtId="9" fontId="11" fillId="2" borderId="5" xfId="3" applyFont="1" applyFill="1" applyBorder="1" applyAlignment="1">
      <alignment horizontal="center" vertical="center" wrapText="1"/>
    </xf>
    <xf numFmtId="9" fontId="52" fillId="18" borderId="4" xfId="3" applyFont="1" applyFill="1" applyBorder="1" applyAlignment="1">
      <alignment horizontal="center" vertical="center" wrapText="1"/>
    </xf>
    <xf numFmtId="9" fontId="52" fillId="18" borderId="6" xfId="3" applyFont="1" applyFill="1" applyBorder="1" applyAlignment="1">
      <alignment horizontal="center" vertical="center" wrapText="1"/>
    </xf>
    <xf numFmtId="9" fontId="52" fillId="18" borderId="5" xfId="3" applyFont="1" applyFill="1" applyBorder="1" applyAlignment="1">
      <alignment horizontal="center" vertical="center" wrapText="1"/>
    </xf>
    <xf numFmtId="9" fontId="53" fillId="19" borderId="4" xfId="3" applyFont="1" applyFill="1" applyBorder="1" applyAlignment="1">
      <alignment horizontal="center" vertical="center" wrapText="1"/>
    </xf>
    <xf numFmtId="9" fontId="53" fillId="19" borderId="6" xfId="3" applyFont="1" applyFill="1" applyBorder="1" applyAlignment="1">
      <alignment horizontal="center" vertical="center" wrapText="1"/>
    </xf>
    <xf numFmtId="9" fontId="53" fillId="19" borderId="5" xfId="3" applyFont="1" applyFill="1" applyBorder="1" applyAlignment="1">
      <alignment horizontal="center" vertical="center" wrapText="1"/>
    </xf>
    <xf numFmtId="0" fontId="10" fillId="2" borderId="4" xfId="1" applyNumberFormat="1" applyFont="1" applyFill="1" applyBorder="1" applyAlignment="1">
      <alignment horizontal="center" vertical="center" wrapText="1"/>
    </xf>
    <xf numFmtId="0" fontId="10" fillId="2" borderId="5" xfId="1" applyNumberFormat="1" applyFont="1" applyFill="1" applyBorder="1" applyAlignment="1">
      <alignment horizontal="center" vertical="center" wrapText="1"/>
    </xf>
    <xf numFmtId="1" fontId="4" fillId="2" borderId="4" xfId="0" applyNumberFormat="1" applyFont="1" applyFill="1" applyBorder="1" applyAlignment="1">
      <alignment horizontal="center" vertical="center" wrapText="1"/>
    </xf>
    <xf numFmtId="1" fontId="4" fillId="2" borderId="6" xfId="0" applyNumberFormat="1" applyFont="1" applyFill="1" applyBorder="1" applyAlignment="1">
      <alignment horizontal="center" vertical="center" wrapText="1"/>
    </xf>
    <xf numFmtId="1" fontId="4" fillId="2" borderId="5"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173" fontId="10" fillId="2" borderId="4" xfId="0" applyNumberFormat="1" applyFont="1" applyFill="1" applyBorder="1" applyAlignment="1">
      <alignment horizontal="center" vertical="center" wrapText="1"/>
    </xf>
    <xf numFmtId="173" fontId="10" fillId="2" borderId="5" xfId="0" applyNumberFormat="1" applyFont="1" applyFill="1" applyBorder="1" applyAlignment="1">
      <alignment horizontal="center" vertical="center" wrapText="1"/>
    </xf>
    <xf numFmtId="0" fontId="23" fillId="2" borderId="25" xfId="0" applyFont="1" applyFill="1" applyBorder="1" applyAlignment="1">
      <alignment horizontal="center" vertical="center" wrapText="1"/>
    </xf>
    <xf numFmtId="0" fontId="24" fillId="0" borderId="25" xfId="0" applyFont="1" applyBorder="1" applyAlignment="1">
      <alignment horizontal="center" vertical="center"/>
    </xf>
    <xf numFmtId="0" fontId="24" fillId="0" borderId="0" xfId="0" applyFont="1" applyAlignment="1">
      <alignment horizontal="center" vertical="center"/>
    </xf>
    <xf numFmtId="9" fontId="52" fillId="18" borderId="3" xfId="3" applyFont="1" applyFill="1" applyBorder="1" applyAlignment="1">
      <alignment horizontal="center" vertical="center" wrapText="1"/>
    </xf>
    <xf numFmtId="9" fontId="10" fillId="2" borderId="4" xfId="3" applyFont="1" applyFill="1" applyBorder="1" applyAlignment="1">
      <alignment horizontal="center" vertical="center"/>
    </xf>
    <xf numFmtId="9" fontId="10" fillId="2" borderId="5" xfId="3" applyFont="1" applyFill="1" applyBorder="1" applyAlignment="1">
      <alignment horizontal="center" vertical="center"/>
    </xf>
    <xf numFmtId="9" fontId="10" fillId="2" borderId="3" xfId="3" applyFont="1" applyFill="1" applyBorder="1" applyAlignment="1">
      <alignment horizontal="center" vertical="center" wrapText="1"/>
    </xf>
    <xf numFmtId="9" fontId="11" fillId="2" borderId="3" xfId="3" applyFont="1" applyFill="1" applyBorder="1" applyAlignment="1">
      <alignment horizontal="center" vertical="center" wrapText="1"/>
    </xf>
    <xf numFmtId="173" fontId="10" fillId="2" borderId="3" xfId="3" applyNumberFormat="1" applyFont="1" applyFill="1" applyBorder="1" applyAlignment="1">
      <alignment horizontal="center" vertical="center" wrapText="1"/>
    </xf>
    <xf numFmtId="9" fontId="10" fillId="2" borderId="8" xfId="3" applyFont="1" applyFill="1" applyBorder="1" applyAlignment="1">
      <alignment horizontal="center" vertical="center" wrapText="1"/>
    </xf>
    <xf numFmtId="9" fontId="10" fillId="2" borderId="9" xfId="3" applyFont="1" applyFill="1" applyBorder="1" applyAlignment="1">
      <alignment horizontal="center" vertical="center" wrapText="1"/>
    </xf>
    <xf numFmtId="0" fontId="57" fillId="15" borderId="3" xfId="0" applyFont="1" applyFill="1" applyBorder="1" applyAlignment="1">
      <alignment horizontal="center" vertical="center"/>
    </xf>
    <xf numFmtId="9" fontId="4" fillId="2" borderId="3" xfId="3" applyFont="1" applyFill="1" applyBorder="1" applyAlignment="1">
      <alignment horizontal="center" vertical="center" wrapText="1"/>
    </xf>
    <xf numFmtId="0" fontId="4" fillId="0" borderId="3" xfId="0" applyFont="1" applyBorder="1" applyAlignment="1">
      <alignment horizontal="center" vertical="center" wrapText="1"/>
    </xf>
    <xf numFmtId="14" fontId="4" fillId="0" borderId="3" xfId="0" applyNumberFormat="1" applyFont="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10" fontId="10" fillId="2" borderId="3" xfId="3" applyNumberFormat="1" applyFont="1" applyFill="1" applyBorder="1" applyAlignment="1">
      <alignment horizontal="center" vertical="center" wrapText="1"/>
    </xf>
    <xf numFmtId="1" fontId="10" fillId="2" borderId="3" xfId="3" applyNumberFormat="1" applyFont="1" applyFill="1" applyBorder="1" applyAlignment="1">
      <alignment horizontal="center" vertical="center" wrapText="1"/>
    </xf>
    <xf numFmtId="0" fontId="10" fillId="2" borderId="6" xfId="0" quotePrefix="1" applyFont="1" applyFill="1" applyBorder="1" applyAlignment="1">
      <alignment horizontal="center" vertical="center" wrapText="1"/>
    </xf>
    <xf numFmtId="9" fontId="10" fillId="2" borderId="4" xfId="0" applyNumberFormat="1" applyFont="1" applyFill="1" applyBorder="1" applyAlignment="1">
      <alignment horizontal="center" vertical="center"/>
    </xf>
    <xf numFmtId="0" fontId="10" fillId="2" borderId="5" xfId="0" applyFont="1" applyFill="1" applyBorder="1" applyAlignment="1">
      <alignment horizontal="center" vertical="center"/>
    </xf>
    <xf numFmtId="10" fontId="10" fillId="2" borderId="4" xfId="3" applyNumberFormat="1" applyFont="1" applyFill="1" applyBorder="1" applyAlignment="1">
      <alignment horizontal="center" vertical="center" wrapText="1"/>
    </xf>
    <xf numFmtId="10" fontId="10" fillId="2" borderId="6" xfId="3" applyNumberFormat="1" applyFont="1" applyFill="1" applyBorder="1" applyAlignment="1">
      <alignment horizontal="center" vertical="center" wrapText="1"/>
    </xf>
    <xf numFmtId="10" fontId="10" fillId="2" borderId="5" xfId="3" applyNumberFormat="1" applyFont="1" applyFill="1" applyBorder="1" applyAlignment="1">
      <alignment horizontal="center" vertical="center" wrapText="1"/>
    </xf>
    <xf numFmtId="0" fontId="4" fillId="2" borderId="6" xfId="0" applyFont="1" applyFill="1" applyBorder="1" applyAlignment="1">
      <alignment horizontal="center" vertical="center"/>
    </xf>
    <xf numFmtId="9" fontId="10" fillId="2" borderId="3" xfId="0" applyNumberFormat="1" applyFont="1" applyFill="1" applyBorder="1" applyAlignment="1">
      <alignment horizontal="center" vertical="center"/>
    </xf>
    <xf numFmtId="0" fontId="10" fillId="2" borderId="3" xfId="0" applyFont="1" applyFill="1" applyBorder="1" applyAlignment="1">
      <alignment horizontal="center" vertical="center"/>
    </xf>
    <xf numFmtId="9" fontId="10" fillId="2" borderId="3" xfId="3" applyFont="1" applyFill="1" applyBorder="1" applyAlignment="1">
      <alignment horizontal="center" vertical="center"/>
    </xf>
    <xf numFmtId="9" fontId="10" fillId="2" borderId="6" xfId="0" applyNumberFormat="1" applyFont="1" applyFill="1" applyBorder="1" applyAlignment="1">
      <alignment horizontal="center" vertical="center" wrapText="1"/>
    </xf>
    <xf numFmtId="9" fontId="10" fillId="2" borderId="5" xfId="0" applyNumberFormat="1" applyFont="1" applyFill="1" applyBorder="1" applyAlignment="1">
      <alignment horizontal="center" vertical="center" wrapText="1"/>
    </xf>
    <xf numFmtId="9" fontId="11" fillId="2" borderId="4" xfId="0" applyNumberFormat="1" applyFont="1" applyFill="1" applyBorder="1" applyAlignment="1">
      <alignment horizontal="center" vertical="center" wrapText="1"/>
    </xf>
    <xf numFmtId="9" fontId="11" fillId="2" borderId="6" xfId="0" applyNumberFormat="1" applyFont="1" applyFill="1" applyBorder="1" applyAlignment="1">
      <alignment horizontal="center" vertical="center" wrapText="1"/>
    </xf>
    <xf numFmtId="9" fontId="11" fillId="2" borderId="5" xfId="0" applyNumberFormat="1" applyFont="1" applyFill="1" applyBorder="1" applyAlignment="1">
      <alignment horizontal="center" vertical="center" wrapText="1"/>
    </xf>
    <xf numFmtId="0" fontId="10" fillId="2" borderId="4" xfId="0" quotePrefix="1" applyFont="1" applyFill="1" applyBorder="1" applyAlignment="1">
      <alignment horizontal="center" vertical="center" wrapText="1"/>
    </xf>
    <xf numFmtId="0" fontId="10" fillId="2" borderId="5" xfId="0" quotePrefix="1" applyFont="1" applyFill="1" applyBorder="1" applyAlignment="1">
      <alignment horizontal="center" vertical="center" wrapText="1"/>
    </xf>
    <xf numFmtId="9" fontId="4" fillId="0" borderId="4" xfId="0" applyNumberFormat="1" applyFont="1" applyBorder="1" applyAlignment="1">
      <alignment horizontal="center" vertical="center" wrapText="1"/>
    </xf>
    <xf numFmtId="9" fontId="4" fillId="0" borderId="6" xfId="0" applyNumberFormat="1" applyFont="1" applyBorder="1" applyAlignment="1">
      <alignment horizontal="center" vertical="center" wrapText="1"/>
    </xf>
    <xf numFmtId="9" fontId="4" fillId="0" borderId="5" xfId="0" applyNumberFormat="1" applyFont="1" applyBorder="1" applyAlignment="1">
      <alignment horizontal="center" vertical="center" wrapText="1"/>
    </xf>
    <xf numFmtId="9" fontId="4" fillId="2" borderId="4" xfId="0" applyNumberFormat="1" applyFont="1" applyFill="1" applyBorder="1" applyAlignment="1">
      <alignment horizontal="center" vertical="center" wrapText="1"/>
    </xf>
    <xf numFmtId="9" fontId="4" fillId="2" borderId="6" xfId="0" applyNumberFormat="1" applyFont="1" applyFill="1" applyBorder="1" applyAlignment="1">
      <alignment horizontal="center" vertical="center" wrapText="1"/>
    </xf>
    <xf numFmtId="9" fontId="4" fillId="2" borderId="5" xfId="0" applyNumberFormat="1" applyFont="1" applyFill="1" applyBorder="1" applyAlignment="1">
      <alignment horizontal="center" vertical="center" wrapText="1"/>
    </xf>
    <xf numFmtId="3" fontId="10" fillId="2" borderId="4" xfId="0" applyNumberFormat="1"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3" fontId="10" fillId="2" borderId="3" xfId="0" applyNumberFormat="1" applyFont="1" applyFill="1" applyBorder="1" applyAlignment="1">
      <alignment horizontal="center" vertical="center" wrapText="1"/>
    </xf>
    <xf numFmtId="0" fontId="10" fillId="0" borderId="3" xfId="0" applyFont="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6" fillId="10" borderId="3" xfId="0" applyFont="1" applyFill="1" applyBorder="1" applyAlignment="1">
      <alignment horizontal="center" vertical="center" wrapText="1"/>
    </xf>
    <xf numFmtId="9" fontId="6" fillId="10" borderId="3" xfId="3" applyFont="1" applyFill="1" applyBorder="1" applyAlignment="1">
      <alignment horizontal="center" vertical="center" wrapText="1"/>
    </xf>
    <xf numFmtId="0" fontId="8" fillId="4"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173" fontId="11" fillId="2" borderId="4" xfId="3" applyNumberFormat="1" applyFont="1" applyFill="1" applyBorder="1" applyAlignment="1">
      <alignment horizontal="center" vertical="center" wrapText="1"/>
    </xf>
    <xf numFmtId="173" fontId="11" fillId="2" borderId="5" xfId="3" applyNumberFormat="1" applyFont="1" applyFill="1" applyBorder="1" applyAlignment="1">
      <alignment horizontal="center" vertical="center" wrapText="1"/>
    </xf>
    <xf numFmtId="0" fontId="6" fillId="3" borderId="3" xfId="0" applyFont="1" applyFill="1" applyBorder="1" applyAlignment="1">
      <alignment horizontal="center" vertical="center"/>
    </xf>
    <xf numFmtId="0" fontId="7" fillId="4" borderId="3" xfId="0" applyFont="1" applyFill="1" applyBorder="1" applyAlignment="1">
      <alignment horizontal="center" vertical="center"/>
    </xf>
    <xf numFmtId="0" fontId="4" fillId="2" borderId="3" xfId="0" applyFont="1" applyFill="1" applyBorder="1" applyAlignment="1">
      <alignment horizontal="center" vertical="center" wrapText="1"/>
    </xf>
    <xf numFmtId="1" fontId="10" fillId="2" borderId="3" xfId="0" applyNumberFormat="1" applyFont="1" applyFill="1" applyBorder="1" applyAlignment="1">
      <alignment horizontal="center" vertical="center" wrapText="1"/>
    </xf>
    <xf numFmtId="10" fontId="10" fillId="2" borderId="4" xfId="0" applyNumberFormat="1" applyFont="1" applyFill="1" applyBorder="1" applyAlignment="1">
      <alignment horizontal="center" vertical="center" wrapText="1"/>
    </xf>
    <xf numFmtId="10" fontId="10" fillId="2" borderId="6" xfId="0" applyNumberFormat="1" applyFont="1" applyFill="1" applyBorder="1" applyAlignment="1">
      <alignment horizontal="center" vertical="center" wrapText="1"/>
    </xf>
    <xf numFmtId="10" fontId="10" fillId="2" borderId="5" xfId="0" applyNumberFormat="1" applyFont="1" applyFill="1" applyBorder="1" applyAlignment="1">
      <alignment horizontal="center" vertical="center" wrapText="1"/>
    </xf>
    <xf numFmtId="9" fontId="55" fillId="18" borderId="3" xfId="3" applyFont="1" applyFill="1" applyBorder="1" applyAlignment="1">
      <alignment horizontal="center" vertical="center" wrapText="1"/>
    </xf>
    <xf numFmtId="9" fontId="56" fillId="19" borderId="3" xfId="3" applyFont="1" applyFill="1" applyBorder="1" applyAlignment="1">
      <alignment horizontal="center" vertical="center" wrapText="1"/>
    </xf>
    <xf numFmtId="9" fontId="55" fillId="18" borderId="4" xfId="3" applyFont="1" applyFill="1" applyBorder="1" applyAlignment="1">
      <alignment horizontal="center" vertical="center" wrapText="1"/>
    </xf>
    <xf numFmtId="9" fontId="55" fillId="18" borderId="6" xfId="3" applyFont="1" applyFill="1" applyBorder="1" applyAlignment="1">
      <alignment horizontal="center" vertical="center" wrapText="1"/>
    </xf>
    <xf numFmtId="9" fontId="55" fillId="18" borderId="5" xfId="3" applyFont="1" applyFill="1" applyBorder="1" applyAlignment="1">
      <alignment horizontal="center" vertical="center" wrapText="1"/>
    </xf>
    <xf numFmtId="9" fontId="53" fillId="18" borderId="3" xfId="3" applyFont="1" applyFill="1" applyBorder="1" applyAlignment="1">
      <alignment horizontal="center" vertical="center" wrapText="1"/>
    </xf>
    <xf numFmtId="9" fontId="53" fillId="18" borderId="4" xfId="3" applyFont="1" applyFill="1" applyBorder="1" applyAlignment="1">
      <alignment horizontal="center" vertical="center" wrapText="1"/>
    </xf>
    <xf numFmtId="9" fontId="53" fillId="18" borderId="6" xfId="3" applyFont="1" applyFill="1" applyBorder="1" applyAlignment="1">
      <alignment horizontal="center" vertical="center" wrapText="1"/>
    </xf>
    <xf numFmtId="9" fontId="53" fillId="18" borderId="5" xfId="3" applyFont="1" applyFill="1" applyBorder="1" applyAlignment="1">
      <alignment horizontal="center" vertical="center" wrapText="1"/>
    </xf>
    <xf numFmtId="173" fontId="11" fillId="2" borderId="3" xfId="3" applyNumberFormat="1" applyFont="1" applyFill="1" applyBorder="1" applyAlignment="1">
      <alignment horizontal="center" vertical="center" wrapText="1"/>
    </xf>
    <xf numFmtId="3" fontId="11" fillId="2" borderId="3" xfId="0" applyNumberFormat="1" applyFont="1" applyFill="1" applyBorder="1" applyAlignment="1">
      <alignment horizontal="center" vertical="center" wrapText="1"/>
    </xf>
    <xf numFmtId="9" fontId="53" fillId="19" borderId="3" xfId="3" applyFont="1" applyFill="1" applyBorder="1" applyAlignment="1">
      <alignment horizontal="center" vertical="center" wrapText="1"/>
    </xf>
  </cellXfs>
  <cellStyles count="8">
    <cellStyle name="Millares" xfId="1" builtinId="3"/>
    <cellStyle name="Millares [0]" xfId="2" builtinId="6"/>
    <cellStyle name="Moneda [0] 2" xfId="7" xr:uid="{00000000-0005-0000-0000-000002000000}"/>
    <cellStyle name="Moneda 12" xfId="6" xr:uid="{00000000-0005-0000-0000-000003000000}"/>
    <cellStyle name="Moneda 2" xfId="4" xr:uid="{00000000-0005-0000-0000-000004000000}"/>
    <cellStyle name="Moneda 7" xfId="5" xr:uid="{00000000-0005-0000-0000-000005000000}"/>
    <cellStyle name="Normal" xfId="0" builtinId="0"/>
    <cellStyle name="Porcentaje" xfId="3"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47063</xdr:colOff>
      <xdr:row>2</xdr:row>
      <xdr:rowOff>33056</xdr:rowOff>
    </xdr:from>
    <xdr:to>
      <xdr:col>9</xdr:col>
      <xdr:colOff>28015</xdr:colOff>
      <xdr:row>6</xdr:row>
      <xdr:rowOff>71156</xdr:rowOff>
    </xdr:to>
    <xdr:sp macro="" textlink="">
      <xdr:nvSpPr>
        <xdr:cNvPr id="2" name="Text Box 6">
          <a:extLst>
            <a:ext uri="{FF2B5EF4-FFF2-40B4-BE49-F238E27FC236}">
              <a16:creationId xmlns:a16="http://schemas.microsoft.com/office/drawing/2014/main" id="{FBBDF381-74BE-46C2-9CF9-9A032CBC0C85}"/>
            </a:ext>
          </a:extLst>
        </xdr:cNvPr>
        <xdr:cNvSpPr txBox="1">
          <a:spLocks noChangeArrowheads="1"/>
        </xdr:cNvSpPr>
      </xdr:nvSpPr>
      <xdr:spPr bwMode="auto">
        <a:xfrm>
          <a:off x="3618938" y="461681"/>
          <a:ext cx="1343027" cy="87630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Narrow" panose="020B0606020202030204" pitchFamily="34" charset="0"/>
              <a:cs typeface="Arial" panose="020B0604020202020204" pitchFamily="34" charset="0"/>
            </a:rPr>
            <a:t>2022</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2</xdr:col>
      <xdr:colOff>110273</xdr:colOff>
      <xdr:row>30</xdr:row>
      <xdr:rowOff>130506</xdr:rowOff>
    </xdr:from>
    <xdr:to>
      <xdr:col>8</xdr:col>
      <xdr:colOff>399945</xdr:colOff>
      <xdr:row>32</xdr:row>
      <xdr:rowOff>137584</xdr:rowOff>
    </xdr:to>
    <xdr:sp macro="" textlink="">
      <xdr:nvSpPr>
        <xdr:cNvPr id="3" name="Text Box 9">
          <a:extLst>
            <a:ext uri="{FF2B5EF4-FFF2-40B4-BE49-F238E27FC236}">
              <a16:creationId xmlns:a16="http://schemas.microsoft.com/office/drawing/2014/main" id="{A8EB2E95-2E27-4705-8BA8-D7729ACA2ED7}"/>
            </a:ext>
          </a:extLst>
        </xdr:cNvPr>
        <xdr:cNvSpPr txBox="1">
          <a:spLocks noChangeArrowheads="1"/>
        </xdr:cNvSpPr>
      </xdr:nvSpPr>
      <xdr:spPr bwMode="auto">
        <a:xfrm>
          <a:off x="719873" y="5931231"/>
          <a:ext cx="3852022" cy="426178"/>
        </a:xfrm>
        <a:prstGeom prst="rect">
          <a:avLst/>
        </a:prstGeom>
        <a:noFill/>
        <a:ln w="9525">
          <a:noFill/>
          <a:miter lim="800000"/>
          <a:headEnd/>
          <a:tailEnd/>
        </a:ln>
      </xdr:spPr>
      <xdr:txBody>
        <a:bodyPr vertOverflow="clip" wrap="square" lIns="91440" tIns="45720" rIns="91440" bIns="45720" anchor="t" upright="1"/>
        <a:lstStyle/>
        <a:p>
          <a:pPr algn="ctr" rtl="0">
            <a:defRPr sz="1000"/>
          </a:pPr>
          <a:r>
            <a:rPr lang="en-US" sz="1800" b="0" i="0" u="none" strike="noStrike" baseline="0">
              <a:solidFill>
                <a:sysClr val="windowText" lastClr="000000"/>
              </a:solidFill>
              <a:latin typeface="Arial Narrow" panose="020B0606020202030204" pitchFamily="34" charset="0"/>
              <a:cs typeface="Arial" panose="020B0604020202020204" pitchFamily="34" charset="0"/>
            </a:rPr>
            <a:t>Versión 03 del 11 de agosto de 2022</a:t>
          </a:r>
        </a:p>
      </xdr:txBody>
    </xdr:sp>
    <xdr:clientData/>
  </xdr:twoCellAnchor>
  <xdr:twoCellAnchor>
    <xdr:from>
      <xdr:col>1</xdr:col>
      <xdr:colOff>268381</xdr:colOff>
      <xdr:row>16</xdr:row>
      <xdr:rowOff>211666</xdr:rowOff>
    </xdr:from>
    <xdr:to>
      <xdr:col>9</xdr:col>
      <xdr:colOff>88900</xdr:colOff>
      <xdr:row>24</xdr:row>
      <xdr:rowOff>159683</xdr:rowOff>
    </xdr:to>
    <xdr:sp macro="" textlink="">
      <xdr:nvSpPr>
        <xdr:cNvPr id="4" name="Rectangle 11">
          <a:extLst>
            <a:ext uri="{FF2B5EF4-FFF2-40B4-BE49-F238E27FC236}">
              <a16:creationId xmlns:a16="http://schemas.microsoft.com/office/drawing/2014/main" id="{C567D775-243A-4B3D-8FFE-E0A34F152CE3}"/>
            </a:ext>
          </a:extLst>
        </xdr:cNvPr>
        <xdr:cNvSpPr>
          <a:spLocks noChangeArrowheads="1"/>
        </xdr:cNvSpPr>
      </xdr:nvSpPr>
      <xdr:spPr bwMode="auto">
        <a:xfrm>
          <a:off x="335056" y="3307291"/>
          <a:ext cx="4687794" cy="1624417"/>
        </a:xfrm>
        <a:prstGeom prst="rect">
          <a:avLst/>
        </a:prstGeom>
        <a:solidFill>
          <a:srgbClr val="3366CC"/>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rgbClr val="FFFFFF"/>
            </a:solidFill>
            <a:latin typeface="Arial Narrow"/>
          </a:endParaRPr>
        </a:p>
        <a:p>
          <a:pPr algn="ctr" rtl="0">
            <a:defRPr sz="1000"/>
          </a:pPr>
          <a:r>
            <a:rPr lang="en-US" sz="2000" b="1" i="0" u="none" strike="noStrike" baseline="0">
              <a:solidFill>
                <a:srgbClr val="FFFFFF"/>
              </a:solidFill>
              <a:latin typeface="Arial Narrow" panose="020B0606020202030204" pitchFamily="34" charset="0"/>
              <a:cs typeface="Arial" panose="020B0604020202020204" pitchFamily="34" charset="0"/>
            </a:rPr>
            <a:t>PLAN DE ACCIÓN INSTITUCIONAL</a:t>
          </a:r>
        </a:p>
        <a:p>
          <a:pPr algn="ctr" rtl="0">
            <a:defRPr sz="1000"/>
          </a:pPr>
          <a:r>
            <a:rPr lang="en-US" sz="2000" b="1" i="0" u="none" strike="noStrike" baseline="0">
              <a:solidFill>
                <a:srgbClr val="FFFFFF"/>
              </a:solidFill>
              <a:latin typeface="Arial Narrow" panose="020B0606020202030204" pitchFamily="34" charset="0"/>
              <a:cs typeface="Arial" panose="020B0604020202020204" pitchFamily="34" charset="0"/>
            </a:rPr>
            <a:t>2022</a:t>
          </a:r>
        </a:p>
      </xdr:txBody>
    </xdr:sp>
    <xdr:clientData/>
  </xdr:twoCellAnchor>
  <xdr:twoCellAnchor editAs="oneCell">
    <xdr:from>
      <xdr:col>2</xdr:col>
      <xdr:colOff>211665</xdr:colOff>
      <xdr:row>39</xdr:row>
      <xdr:rowOff>95250</xdr:rowOff>
    </xdr:from>
    <xdr:to>
      <xdr:col>8</xdr:col>
      <xdr:colOff>328082</xdr:colOff>
      <xdr:row>42</xdr:row>
      <xdr:rowOff>102276</xdr:rowOff>
    </xdr:to>
    <xdr:pic>
      <xdr:nvPicPr>
        <xdr:cNvPr id="5" name="Imagen 4">
          <a:extLst>
            <a:ext uri="{FF2B5EF4-FFF2-40B4-BE49-F238E27FC236}">
              <a16:creationId xmlns:a16="http://schemas.microsoft.com/office/drawing/2014/main" id="{70052DE2-44EC-475E-8861-83D2F2ADD2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1265" y="7553325"/>
          <a:ext cx="3678767" cy="635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226219</xdr:colOff>
      <xdr:row>0</xdr:row>
      <xdr:rowOff>47625</xdr:rowOff>
    </xdr:from>
    <xdr:to>
      <xdr:col>2</xdr:col>
      <xdr:colOff>2667000</xdr:colOff>
      <xdr:row>2</xdr:row>
      <xdr:rowOff>225379</xdr:rowOff>
    </xdr:to>
    <xdr:pic>
      <xdr:nvPicPr>
        <xdr:cNvPr id="2" name="Imagen 1">
          <a:extLst>
            <a:ext uri="{FF2B5EF4-FFF2-40B4-BE49-F238E27FC236}">
              <a16:creationId xmlns:a16="http://schemas.microsoft.com/office/drawing/2014/main" id="{A8C519D5-2F02-46B3-BCED-760CDA6D24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9119" y="47625"/>
          <a:ext cx="4764881" cy="8349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0</xdr:row>
      <xdr:rowOff>47625</xdr:rowOff>
    </xdr:from>
    <xdr:to>
      <xdr:col>2</xdr:col>
      <xdr:colOff>1181100</xdr:colOff>
      <xdr:row>2</xdr:row>
      <xdr:rowOff>270623</xdr:rowOff>
    </xdr:to>
    <xdr:pic>
      <xdr:nvPicPr>
        <xdr:cNvPr id="2" name="Imagen 1">
          <a:extLst>
            <a:ext uri="{FF2B5EF4-FFF2-40B4-BE49-F238E27FC236}">
              <a16:creationId xmlns:a16="http://schemas.microsoft.com/office/drawing/2014/main" id="{71D922B6-43EF-413F-9446-63D303411A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71575" y="47625"/>
          <a:ext cx="4762500" cy="832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333374</xdr:colOff>
      <xdr:row>0</xdr:row>
      <xdr:rowOff>238123</xdr:rowOff>
    </xdr:from>
    <xdr:to>
      <xdr:col>3</xdr:col>
      <xdr:colOff>619124</xdr:colOff>
      <xdr:row>2</xdr:row>
      <xdr:rowOff>265525</xdr:rowOff>
    </xdr:to>
    <xdr:pic>
      <xdr:nvPicPr>
        <xdr:cNvPr id="2" name="Imagen 1">
          <a:extLst>
            <a:ext uri="{FF2B5EF4-FFF2-40B4-BE49-F238E27FC236}">
              <a16:creationId xmlns:a16="http://schemas.microsoft.com/office/drawing/2014/main" id="{209E18EE-4050-4824-ABC9-8393A689FF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4" y="238123"/>
          <a:ext cx="6410325" cy="11132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119063</xdr:colOff>
      <xdr:row>0</xdr:row>
      <xdr:rowOff>250772</xdr:rowOff>
    </xdr:from>
    <xdr:ext cx="4333874" cy="1201790"/>
    <xdr:pic>
      <xdr:nvPicPr>
        <xdr:cNvPr id="2" name="Imagen 1">
          <a:extLst>
            <a:ext uri="{FF2B5EF4-FFF2-40B4-BE49-F238E27FC236}">
              <a16:creationId xmlns:a16="http://schemas.microsoft.com/office/drawing/2014/main" id="{908C49E4-85D4-46EF-B098-D4E542162706}"/>
            </a:ext>
          </a:extLst>
        </xdr:cNvPr>
        <xdr:cNvPicPr/>
      </xdr:nvPicPr>
      <xdr:blipFill>
        <a:blip xmlns:r="http://schemas.openxmlformats.org/officeDocument/2006/relationships" r:embed="rId1"/>
        <a:stretch>
          <a:fillRect/>
        </a:stretch>
      </xdr:blipFill>
      <xdr:spPr>
        <a:xfrm>
          <a:off x="119063" y="250772"/>
          <a:ext cx="4333874" cy="1201790"/>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65F34-52B5-4BC1-8AEA-81C35E1325CC}">
  <dimension ref="B1:M102"/>
  <sheetViews>
    <sheetView zoomScale="90" zoomScaleNormal="90" zoomScaleSheetLayoutView="148" workbookViewId="0"/>
  </sheetViews>
  <sheetFormatPr baseColWidth="10" defaultColWidth="11.42578125" defaultRowHeight="16.5" x14ac:dyDescent="0.3"/>
  <cols>
    <col min="1" max="1" width="1" style="22" customWidth="1"/>
    <col min="2" max="2" width="8.140625" style="22" customWidth="1"/>
    <col min="3" max="5" width="8" style="22" customWidth="1"/>
    <col min="6" max="6" width="11.42578125" style="22"/>
    <col min="7" max="8" width="9" style="22" customWidth="1"/>
    <col min="9" max="10" width="11.42578125" style="22"/>
    <col min="11" max="11" width="1.7109375" style="22" customWidth="1"/>
    <col min="12" max="16384" width="11.42578125" style="22"/>
  </cols>
  <sheetData>
    <row r="1" spans="2:10" ht="17.25" thickBot="1" x14ac:dyDescent="0.35"/>
    <row r="2" spans="2:10" x14ac:dyDescent="0.3">
      <c r="B2" s="23"/>
      <c r="C2" s="24"/>
      <c r="D2" s="24"/>
      <c r="E2" s="24"/>
      <c r="F2" s="24"/>
      <c r="G2" s="24"/>
      <c r="H2" s="24"/>
      <c r="I2" s="24"/>
      <c r="J2" s="25"/>
    </row>
    <row r="3" spans="2:10" x14ac:dyDescent="0.3">
      <c r="B3" s="26"/>
      <c r="J3" s="27"/>
    </row>
    <row r="4" spans="2:10" x14ac:dyDescent="0.3">
      <c r="B4" s="26"/>
      <c r="J4" s="27"/>
    </row>
    <row r="5" spans="2:10" x14ac:dyDescent="0.3">
      <c r="B5" s="26"/>
      <c r="J5" s="27"/>
    </row>
    <row r="6" spans="2:10" x14ac:dyDescent="0.3">
      <c r="B6" s="26"/>
      <c r="J6" s="27"/>
    </row>
    <row r="7" spans="2:10" x14ac:dyDescent="0.3">
      <c r="B7" s="26"/>
      <c r="J7" s="27"/>
    </row>
    <row r="8" spans="2:10" x14ac:dyDescent="0.3">
      <c r="B8" s="26"/>
      <c r="J8" s="27"/>
    </row>
    <row r="9" spans="2:10" x14ac:dyDescent="0.3">
      <c r="B9" s="26"/>
      <c r="J9" s="27"/>
    </row>
    <row r="10" spans="2:10" x14ac:dyDescent="0.3">
      <c r="B10" s="26"/>
      <c r="J10" s="27"/>
    </row>
    <row r="11" spans="2:10" x14ac:dyDescent="0.3">
      <c r="B11" s="26"/>
      <c r="J11" s="27"/>
    </row>
    <row r="12" spans="2:10" x14ac:dyDescent="0.3">
      <c r="B12" s="26"/>
      <c r="J12" s="27"/>
    </row>
    <row r="13" spans="2:10" x14ac:dyDescent="0.3">
      <c r="B13" s="26"/>
      <c r="J13" s="27"/>
    </row>
    <row r="14" spans="2:10" ht="6" customHeight="1" x14ac:dyDescent="0.3">
      <c r="B14" s="26"/>
      <c r="J14" s="27"/>
    </row>
    <row r="15" spans="2:10" ht="6" customHeight="1" x14ac:dyDescent="0.3">
      <c r="B15" s="26"/>
      <c r="J15" s="27"/>
    </row>
    <row r="16" spans="2:10" x14ac:dyDescent="0.3">
      <c r="B16" s="26"/>
      <c r="J16" s="27"/>
    </row>
    <row r="17" spans="2:10" x14ac:dyDescent="0.3">
      <c r="B17" s="26"/>
      <c r="J17" s="27"/>
    </row>
    <row r="18" spans="2:10" x14ac:dyDescent="0.3">
      <c r="B18" s="26"/>
      <c r="J18" s="27"/>
    </row>
    <row r="19" spans="2:10" x14ac:dyDescent="0.3">
      <c r="B19" s="26"/>
      <c r="J19" s="27"/>
    </row>
    <row r="20" spans="2:10" x14ac:dyDescent="0.3">
      <c r="B20" s="26"/>
      <c r="J20" s="27"/>
    </row>
    <row r="21" spans="2:10" x14ac:dyDescent="0.3">
      <c r="B21" s="26"/>
      <c r="J21" s="27"/>
    </row>
    <row r="22" spans="2:10" x14ac:dyDescent="0.3">
      <c r="B22" s="26"/>
      <c r="J22" s="27"/>
    </row>
    <row r="23" spans="2:10" x14ac:dyDescent="0.3">
      <c r="B23" s="26"/>
      <c r="J23" s="27"/>
    </row>
    <row r="24" spans="2:10" x14ac:dyDescent="0.3">
      <c r="B24" s="26"/>
      <c r="J24" s="27"/>
    </row>
    <row r="25" spans="2:10" x14ac:dyDescent="0.3">
      <c r="B25" s="26"/>
      <c r="J25" s="27"/>
    </row>
    <row r="26" spans="2:10" x14ac:dyDescent="0.3">
      <c r="B26" s="26"/>
      <c r="J26" s="27"/>
    </row>
    <row r="27" spans="2:10" ht="7.5" customHeight="1" x14ac:dyDescent="0.3">
      <c r="B27" s="26"/>
      <c r="J27" s="27"/>
    </row>
    <row r="28" spans="2:10" ht="7.5" customHeight="1" x14ac:dyDescent="0.3">
      <c r="B28" s="26"/>
      <c r="J28" s="27"/>
    </row>
    <row r="29" spans="2:10" x14ac:dyDescent="0.3">
      <c r="B29" s="26"/>
      <c r="E29" s="234"/>
      <c r="F29" s="234"/>
      <c r="G29" s="234"/>
      <c r="J29" s="27"/>
    </row>
    <row r="30" spans="2:10" x14ac:dyDescent="0.3">
      <c r="B30" s="26"/>
      <c r="J30" s="27"/>
    </row>
    <row r="31" spans="2:10" x14ac:dyDescent="0.3">
      <c r="B31" s="26"/>
      <c r="J31" s="27"/>
    </row>
    <row r="32" spans="2:10" x14ac:dyDescent="0.3">
      <c r="B32" s="26"/>
      <c r="J32" s="27"/>
    </row>
    <row r="33" spans="2:13" x14ac:dyDescent="0.3">
      <c r="B33" s="26"/>
      <c r="J33" s="27"/>
    </row>
    <row r="34" spans="2:13" x14ac:dyDescent="0.3">
      <c r="B34" s="26"/>
      <c r="J34" s="27"/>
    </row>
    <row r="35" spans="2:13" x14ac:dyDescent="0.3">
      <c r="B35" s="26"/>
      <c r="J35" s="27"/>
    </row>
    <row r="36" spans="2:13" x14ac:dyDescent="0.3">
      <c r="B36" s="26"/>
      <c r="J36" s="27"/>
    </row>
    <row r="37" spans="2:13" x14ac:dyDescent="0.3">
      <c r="B37" s="26"/>
      <c r="J37" s="27"/>
    </row>
    <row r="38" spans="2:13" ht="7.5" customHeight="1" x14ac:dyDescent="0.3">
      <c r="B38" s="26"/>
      <c r="J38" s="27"/>
    </row>
    <row r="39" spans="2:13" ht="7.5" customHeight="1" x14ac:dyDescent="0.3">
      <c r="B39" s="26"/>
      <c r="J39" s="27"/>
    </row>
    <row r="40" spans="2:13" x14ac:dyDescent="0.3">
      <c r="B40" s="26"/>
      <c r="J40" s="27"/>
    </row>
    <row r="41" spans="2:13" x14ac:dyDescent="0.3">
      <c r="B41" s="26"/>
      <c r="J41" s="27"/>
    </row>
    <row r="42" spans="2:13" x14ac:dyDescent="0.3">
      <c r="B42" s="26"/>
      <c r="J42" s="27"/>
    </row>
    <row r="43" spans="2:13" x14ac:dyDescent="0.3">
      <c r="B43" s="26"/>
      <c r="J43" s="27"/>
    </row>
    <row r="44" spans="2:13" x14ac:dyDescent="0.3">
      <c r="B44" s="26"/>
      <c r="J44" s="27"/>
    </row>
    <row r="45" spans="2:13" x14ac:dyDescent="0.3">
      <c r="B45" s="26"/>
      <c r="J45" s="27"/>
    </row>
    <row r="46" spans="2:13" ht="17.25" thickBot="1" x14ac:dyDescent="0.35">
      <c r="B46" s="28"/>
      <c r="C46" s="29"/>
      <c r="D46" s="29"/>
      <c r="E46" s="29"/>
      <c r="F46" s="29"/>
      <c r="G46" s="29"/>
      <c r="H46" s="29"/>
      <c r="I46" s="29"/>
      <c r="J46" s="30"/>
      <c r="M46" s="31"/>
    </row>
    <row r="102" spans="3:3" x14ac:dyDescent="0.3">
      <c r="C102" s="22" t="s">
        <v>231</v>
      </c>
    </row>
  </sheetData>
  <mergeCells count="1">
    <mergeCell ref="E29:G29"/>
  </mergeCells>
  <printOptions horizontalCentered="1" verticalCentered="1"/>
  <pageMargins left="0.39370078740157483" right="0.39370078740157483" top="0.39370078740157483" bottom="0.39370078740157483" header="0.31496062992125984" footer="0.31496062992125984"/>
  <pageSetup scale="106" orientation="portrait" r:id="rId1"/>
  <headerFooter differentFirst="1">
    <oddFooter>&amp;R&amp;"Arial,Negrita"&amp;12 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B04B4-3EC2-42DF-B4AC-5D1F5DD0899C}">
  <sheetPr>
    <tabColor rgb="FF0070C0"/>
  </sheetPr>
  <dimension ref="A2:D16"/>
  <sheetViews>
    <sheetView showGridLines="0" topLeftCell="A13" zoomScaleNormal="100" zoomScaleSheetLayoutView="70" zoomScalePageLayoutView="80" workbookViewId="0">
      <selection activeCell="B15" sqref="B15"/>
    </sheetView>
  </sheetViews>
  <sheetFormatPr baseColWidth="10" defaultColWidth="11.42578125" defaultRowHeight="15.75" x14ac:dyDescent="0.3"/>
  <cols>
    <col min="1" max="1" width="22" style="39" customWidth="1"/>
    <col min="2" max="2" width="202.28515625" style="99" customWidth="1"/>
    <col min="3" max="3" width="20.42578125" style="39" customWidth="1"/>
    <col min="4" max="4" width="14.42578125" style="39" customWidth="1"/>
    <col min="5" max="5" width="11.42578125" style="39"/>
    <col min="6" max="6" width="15.140625" style="39" bestFit="1" customWidth="1"/>
    <col min="7" max="16384" width="11.42578125" style="39"/>
  </cols>
  <sheetData>
    <row r="2" spans="1:4" ht="25.9" customHeight="1" x14ac:dyDescent="0.25">
      <c r="A2" s="238" t="s">
        <v>530</v>
      </c>
      <c r="B2" s="239"/>
      <c r="C2" s="239"/>
      <c r="D2" s="240"/>
    </row>
    <row r="4" spans="1:4" ht="60" customHeight="1" x14ac:dyDescent="0.25">
      <c r="A4" s="97" t="s">
        <v>233</v>
      </c>
      <c r="B4" s="97" t="s">
        <v>234</v>
      </c>
      <c r="C4" s="98" t="s">
        <v>235</v>
      </c>
      <c r="D4" s="97" t="s">
        <v>236</v>
      </c>
    </row>
    <row r="5" spans="1:4" ht="409.5" customHeight="1" x14ac:dyDescent="0.25">
      <c r="A5" s="241" t="s">
        <v>531</v>
      </c>
      <c r="B5" s="131" t="s">
        <v>532</v>
      </c>
      <c r="C5" s="242" t="s">
        <v>237</v>
      </c>
      <c r="D5" s="245">
        <v>1</v>
      </c>
    </row>
    <row r="6" spans="1:4" ht="409.5" customHeight="1" x14ac:dyDescent="0.25">
      <c r="A6" s="241"/>
      <c r="B6" s="131" t="s">
        <v>533</v>
      </c>
      <c r="C6" s="243"/>
      <c r="D6" s="246"/>
    </row>
    <row r="7" spans="1:4" ht="292.5" customHeight="1" x14ac:dyDescent="0.25">
      <c r="A7" s="241"/>
      <c r="B7" s="131" t="s">
        <v>620</v>
      </c>
      <c r="C7" s="243"/>
      <c r="D7" s="246"/>
    </row>
    <row r="8" spans="1:4" ht="409.5" customHeight="1" x14ac:dyDescent="0.25">
      <c r="A8" s="241"/>
      <c r="B8" s="248" t="s">
        <v>534</v>
      </c>
      <c r="C8" s="243"/>
      <c r="D8" s="246"/>
    </row>
    <row r="9" spans="1:4" ht="372.75" customHeight="1" x14ac:dyDescent="0.25">
      <c r="A9" s="241"/>
      <c r="B9" s="248"/>
      <c r="C9" s="243"/>
      <c r="D9" s="246"/>
    </row>
    <row r="10" spans="1:4" ht="105.75" customHeight="1" x14ac:dyDescent="0.25">
      <c r="A10" s="241"/>
      <c r="B10" s="248" t="s">
        <v>535</v>
      </c>
      <c r="C10" s="243"/>
      <c r="D10" s="246"/>
    </row>
    <row r="11" spans="1:4" ht="135.75" customHeight="1" x14ac:dyDescent="0.25">
      <c r="A11" s="241"/>
      <c r="B11" s="248"/>
      <c r="C11" s="243"/>
      <c r="D11" s="246"/>
    </row>
    <row r="12" spans="1:4" ht="174" customHeight="1" x14ac:dyDescent="0.25">
      <c r="A12" s="241"/>
      <c r="B12" s="248" t="s">
        <v>536</v>
      </c>
      <c r="C12" s="243"/>
      <c r="D12" s="246"/>
    </row>
    <row r="13" spans="1:4" ht="231.75" customHeight="1" x14ac:dyDescent="0.25">
      <c r="A13" s="241"/>
      <c r="B13" s="248"/>
      <c r="C13" s="244"/>
      <c r="D13" s="247"/>
    </row>
    <row r="14" spans="1:4" ht="148.5" customHeight="1" x14ac:dyDescent="0.25">
      <c r="A14" s="235" t="s">
        <v>621</v>
      </c>
      <c r="B14" s="131" t="s">
        <v>622</v>
      </c>
      <c r="C14" s="236" t="s">
        <v>623</v>
      </c>
      <c r="D14" s="237">
        <v>2</v>
      </c>
    </row>
    <row r="15" spans="1:4" ht="39" customHeight="1" x14ac:dyDescent="0.25">
      <c r="A15" s="235"/>
      <c r="B15" s="131" t="s">
        <v>624</v>
      </c>
      <c r="C15" s="236"/>
      <c r="D15" s="237"/>
    </row>
    <row r="16" spans="1:4" ht="35.25" customHeight="1" x14ac:dyDescent="0.25">
      <c r="A16" s="143" t="s">
        <v>625</v>
      </c>
      <c r="B16" s="131" t="s">
        <v>626</v>
      </c>
      <c r="C16" s="144" t="s">
        <v>627</v>
      </c>
      <c r="D16" s="145">
        <v>3</v>
      </c>
    </row>
  </sheetData>
  <mergeCells count="10">
    <mergeCell ref="A14:A15"/>
    <mergeCell ref="C14:C15"/>
    <mergeCell ref="D14:D15"/>
    <mergeCell ref="A2:D2"/>
    <mergeCell ref="A5:A13"/>
    <mergeCell ref="C5:C13"/>
    <mergeCell ref="D5:D13"/>
    <mergeCell ref="B8:B9"/>
    <mergeCell ref="B10:B11"/>
    <mergeCell ref="B12:B13"/>
  </mergeCells>
  <printOptions horizontalCentered="1"/>
  <pageMargins left="0.51181102362204722" right="0.51181102362204722" top="0.55118110236220474" bottom="0.55118110236220474" header="0.31496062992125984" footer="0.31496062992125984"/>
  <pageSetup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3A162-ADB5-41B4-A12E-1B241370105A}">
  <dimension ref="A1:K77"/>
  <sheetViews>
    <sheetView showGridLines="0" zoomScale="70" zoomScaleNormal="70" zoomScaleSheetLayoutView="50" workbookViewId="0">
      <selection sqref="A1:C3"/>
    </sheetView>
  </sheetViews>
  <sheetFormatPr baseColWidth="10" defaultColWidth="11.5703125" defaultRowHeight="14.25" x14ac:dyDescent="0.2"/>
  <cols>
    <col min="1" max="1" width="5.140625" style="86" customWidth="1"/>
    <col min="2" max="2" width="34.85546875" style="86" customWidth="1"/>
    <col min="3" max="3" width="50.28515625" style="86" customWidth="1"/>
    <col min="4" max="4" width="31" style="86" customWidth="1"/>
    <col min="5" max="5" width="32.28515625" style="86" customWidth="1"/>
    <col min="6" max="6" width="62" style="86" customWidth="1"/>
    <col min="7" max="7" width="45.5703125" style="86" customWidth="1"/>
    <col min="8" max="8" width="21.5703125" style="86" customWidth="1"/>
    <col min="9" max="9" width="29.42578125" style="86" customWidth="1"/>
    <col min="10" max="10" width="30.85546875" style="86" customWidth="1"/>
    <col min="11" max="11" width="16.85546875" style="86" bestFit="1" customWidth="1"/>
    <col min="12" max="12" width="18.42578125" style="86" bestFit="1" customWidth="1"/>
    <col min="13" max="16384" width="11.5703125" style="86"/>
  </cols>
  <sheetData>
    <row r="1" spans="1:10" ht="23.25" customHeight="1" x14ac:dyDescent="0.2">
      <c r="A1" s="267"/>
      <c r="B1" s="267"/>
      <c r="C1" s="267"/>
      <c r="D1" s="268" t="s">
        <v>619</v>
      </c>
      <c r="E1" s="268"/>
      <c r="F1" s="268"/>
      <c r="G1" s="268"/>
      <c r="H1" s="268"/>
      <c r="I1" s="268"/>
      <c r="J1" s="41" t="s">
        <v>0</v>
      </c>
    </row>
    <row r="2" spans="1:10" ht="28.5" customHeight="1" x14ac:dyDescent="0.2">
      <c r="A2" s="267"/>
      <c r="B2" s="267"/>
      <c r="C2" s="267"/>
      <c r="D2" s="268"/>
      <c r="E2" s="268"/>
      <c r="F2" s="268"/>
      <c r="G2" s="268"/>
      <c r="H2" s="268"/>
      <c r="I2" s="268"/>
      <c r="J2" s="8" t="s">
        <v>244</v>
      </c>
    </row>
    <row r="3" spans="1:10" ht="24" customHeight="1" x14ac:dyDescent="0.2">
      <c r="A3" s="267"/>
      <c r="B3" s="267"/>
      <c r="C3" s="267"/>
      <c r="D3" s="268"/>
      <c r="E3" s="268"/>
      <c r="F3" s="268"/>
      <c r="G3" s="268"/>
      <c r="H3" s="268"/>
      <c r="I3" s="268"/>
      <c r="J3" s="8" t="s">
        <v>245</v>
      </c>
    </row>
    <row r="5" spans="1:10" ht="15" x14ac:dyDescent="0.2">
      <c r="A5" s="96"/>
      <c r="B5" s="95"/>
      <c r="C5" s="95"/>
      <c r="D5" s="95"/>
      <c r="E5" s="95"/>
      <c r="F5" s="94"/>
      <c r="G5" s="95"/>
      <c r="H5" s="95"/>
      <c r="I5" s="94"/>
      <c r="J5" s="94"/>
    </row>
    <row r="6" spans="1:10" ht="36" customHeight="1" x14ac:dyDescent="0.2">
      <c r="A6" s="265" t="s">
        <v>529</v>
      </c>
      <c r="B6" s="265" t="s">
        <v>528</v>
      </c>
      <c r="C6" s="265" t="s">
        <v>527</v>
      </c>
      <c r="D6" s="265" t="s">
        <v>526</v>
      </c>
      <c r="E6" s="265" t="s">
        <v>525</v>
      </c>
      <c r="F6" s="265" t="s">
        <v>524</v>
      </c>
      <c r="G6" s="265" t="s">
        <v>523</v>
      </c>
      <c r="H6" s="265" t="s">
        <v>22</v>
      </c>
      <c r="I6" s="265" t="s">
        <v>522</v>
      </c>
      <c r="J6" s="265" t="s">
        <v>31</v>
      </c>
    </row>
    <row r="7" spans="1:10" ht="36" customHeight="1" x14ac:dyDescent="0.2">
      <c r="A7" s="266"/>
      <c r="B7" s="266"/>
      <c r="C7" s="266"/>
      <c r="D7" s="266"/>
      <c r="E7" s="266"/>
      <c r="F7" s="266"/>
      <c r="G7" s="266"/>
      <c r="H7" s="266"/>
      <c r="I7" s="265"/>
      <c r="J7" s="266"/>
    </row>
    <row r="8" spans="1:10" s="87" customFormat="1" ht="64.5" customHeight="1" x14ac:dyDescent="0.2">
      <c r="A8" s="251">
        <v>1</v>
      </c>
      <c r="B8" s="256" t="s">
        <v>521</v>
      </c>
      <c r="C8" s="251" t="s">
        <v>466</v>
      </c>
      <c r="D8" s="249" t="s">
        <v>465</v>
      </c>
      <c r="E8" s="251" t="s">
        <v>176</v>
      </c>
      <c r="F8" s="89" t="s">
        <v>520</v>
      </c>
      <c r="G8" s="251" t="s">
        <v>519</v>
      </c>
      <c r="H8" s="251" t="s">
        <v>462</v>
      </c>
      <c r="I8" s="251" t="s">
        <v>518</v>
      </c>
      <c r="J8" s="251" t="s">
        <v>178</v>
      </c>
    </row>
    <row r="9" spans="1:10" s="87" customFormat="1" ht="64.5" customHeight="1" x14ac:dyDescent="0.2">
      <c r="A9" s="251"/>
      <c r="B9" s="256"/>
      <c r="C9" s="251"/>
      <c r="D9" s="250"/>
      <c r="E9" s="251"/>
      <c r="F9" s="89" t="s">
        <v>180</v>
      </c>
      <c r="G9" s="251"/>
      <c r="H9" s="251"/>
      <c r="I9" s="251"/>
      <c r="J9" s="251"/>
    </row>
    <row r="10" spans="1:10" s="87" customFormat="1" ht="64.5" customHeight="1" x14ac:dyDescent="0.2">
      <c r="A10" s="251"/>
      <c r="B10" s="256"/>
      <c r="C10" s="251"/>
      <c r="D10" s="250"/>
      <c r="E10" s="251"/>
      <c r="F10" s="89" t="s">
        <v>517</v>
      </c>
      <c r="G10" s="251"/>
      <c r="H10" s="251"/>
      <c r="I10" s="251"/>
      <c r="J10" s="251"/>
    </row>
    <row r="11" spans="1:10" s="87" customFormat="1" ht="64.5" customHeight="1" x14ac:dyDescent="0.2">
      <c r="A11" s="251"/>
      <c r="B11" s="256"/>
      <c r="C11" s="251"/>
      <c r="D11" s="261"/>
      <c r="E11" s="251"/>
      <c r="F11" s="89" t="s">
        <v>227</v>
      </c>
      <c r="G11" s="251"/>
      <c r="H11" s="251"/>
      <c r="I11" s="251"/>
      <c r="J11" s="251"/>
    </row>
    <row r="12" spans="1:10" s="87" customFormat="1" ht="65.25" customHeight="1" x14ac:dyDescent="0.2">
      <c r="A12" s="255">
        <v>2</v>
      </c>
      <c r="B12" s="260" t="s">
        <v>516</v>
      </c>
      <c r="C12" s="255" t="s">
        <v>466</v>
      </c>
      <c r="D12" s="252" t="s">
        <v>465</v>
      </c>
      <c r="E12" s="255" t="s">
        <v>163</v>
      </c>
      <c r="F12" s="130" t="s">
        <v>170</v>
      </c>
      <c r="G12" s="255" t="s">
        <v>515</v>
      </c>
      <c r="H12" s="255" t="s">
        <v>462</v>
      </c>
      <c r="I12" s="263" t="s">
        <v>461</v>
      </c>
      <c r="J12" s="255" t="s">
        <v>168</v>
      </c>
    </row>
    <row r="13" spans="1:10" s="87" customFormat="1" ht="58.5" customHeight="1" x14ac:dyDescent="0.2">
      <c r="A13" s="255"/>
      <c r="B13" s="260"/>
      <c r="C13" s="255"/>
      <c r="D13" s="253"/>
      <c r="E13" s="255"/>
      <c r="F13" s="130" t="s">
        <v>167</v>
      </c>
      <c r="G13" s="255"/>
      <c r="H13" s="255"/>
      <c r="I13" s="263"/>
      <c r="J13" s="255"/>
    </row>
    <row r="14" spans="1:10" s="87" customFormat="1" ht="58.5" customHeight="1" x14ac:dyDescent="0.2">
      <c r="A14" s="255"/>
      <c r="B14" s="260"/>
      <c r="C14" s="255"/>
      <c r="D14" s="254"/>
      <c r="E14" s="255"/>
      <c r="F14" s="130" t="s">
        <v>171</v>
      </c>
      <c r="G14" s="255"/>
      <c r="H14" s="255"/>
      <c r="I14" s="263"/>
      <c r="J14" s="255"/>
    </row>
    <row r="15" spans="1:10" s="87" customFormat="1" ht="70.5" customHeight="1" x14ac:dyDescent="0.2">
      <c r="A15" s="251">
        <v>3</v>
      </c>
      <c r="B15" s="264" t="s">
        <v>514</v>
      </c>
      <c r="C15" s="251" t="s">
        <v>466</v>
      </c>
      <c r="D15" s="249" t="s">
        <v>465</v>
      </c>
      <c r="E15" s="251" t="s">
        <v>189</v>
      </c>
      <c r="F15" s="89" t="s">
        <v>194</v>
      </c>
      <c r="G15" s="251" t="s">
        <v>479</v>
      </c>
      <c r="H15" s="251" t="s">
        <v>462</v>
      </c>
      <c r="I15" s="251" t="s">
        <v>461</v>
      </c>
      <c r="J15" s="251" t="s">
        <v>192</v>
      </c>
    </row>
    <row r="16" spans="1:10" s="87" customFormat="1" ht="64.5" customHeight="1" x14ac:dyDescent="0.2">
      <c r="A16" s="251"/>
      <c r="B16" s="256"/>
      <c r="C16" s="251"/>
      <c r="D16" s="261"/>
      <c r="E16" s="251"/>
      <c r="F16" s="89" t="s">
        <v>171</v>
      </c>
      <c r="G16" s="251"/>
      <c r="H16" s="251"/>
      <c r="I16" s="251"/>
      <c r="J16" s="251"/>
    </row>
    <row r="17" spans="1:10" s="87" customFormat="1" ht="73.5" customHeight="1" x14ac:dyDescent="0.2">
      <c r="A17" s="255">
        <v>4</v>
      </c>
      <c r="B17" s="260" t="s">
        <v>513</v>
      </c>
      <c r="C17" s="255" t="s">
        <v>466</v>
      </c>
      <c r="D17" s="252" t="s">
        <v>465</v>
      </c>
      <c r="E17" s="255" t="s">
        <v>189</v>
      </c>
      <c r="F17" s="92" t="s">
        <v>195</v>
      </c>
      <c r="G17" s="255" t="s">
        <v>479</v>
      </c>
      <c r="H17" s="255" t="s">
        <v>462</v>
      </c>
      <c r="I17" s="263" t="s">
        <v>461</v>
      </c>
      <c r="J17" s="255" t="s">
        <v>192</v>
      </c>
    </row>
    <row r="18" spans="1:10" s="87" customFormat="1" ht="69.75" customHeight="1" x14ac:dyDescent="0.2">
      <c r="A18" s="255"/>
      <c r="B18" s="260"/>
      <c r="C18" s="255"/>
      <c r="D18" s="254"/>
      <c r="E18" s="255"/>
      <c r="F18" s="130" t="s">
        <v>171</v>
      </c>
      <c r="G18" s="255"/>
      <c r="H18" s="255"/>
      <c r="I18" s="263"/>
      <c r="J18" s="255"/>
    </row>
    <row r="19" spans="1:10" s="87" customFormat="1" ht="69.75" customHeight="1" x14ac:dyDescent="0.2">
      <c r="A19" s="251">
        <v>5</v>
      </c>
      <c r="B19" s="256" t="s">
        <v>512</v>
      </c>
      <c r="C19" s="251" t="s">
        <v>466</v>
      </c>
      <c r="D19" s="249" t="s">
        <v>465</v>
      </c>
      <c r="E19" s="251" t="s">
        <v>189</v>
      </c>
      <c r="F19" s="89" t="s">
        <v>196</v>
      </c>
      <c r="G19" s="251" t="s">
        <v>494</v>
      </c>
      <c r="H19" s="251" t="s">
        <v>462</v>
      </c>
      <c r="I19" s="251" t="s">
        <v>461</v>
      </c>
      <c r="J19" s="251" t="s">
        <v>192</v>
      </c>
    </row>
    <row r="20" spans="1:10" s="87" customFormat="1" ht="88.5" customHeight="1" x14ac:dyDescent="0.2">
      <c r="A20" s="251"/>
      <c r="B20" s="256"/>
      <c r="C20" s="251"/>
      <c r="D20" s="261"/>
      <c r="E20" s="251"/>
      <c r="F20" s="89" t="s">
        <v>171</v>
      </c>
      <c r="G20" s="251"/>
      <c r="H20" s="251"/>
      <c r="I20" s="251"/>
      <c r="J20" s="251"/>
    </row>
    <row r="21" spans="1:10" s="87" customFormat="1" ht="60.75" customHeight="1" x14ac:dyDescent="0.2">
      <c r="A21" s="255">
        <v>6</v>
      </c>
      <c r="B21" s="260" t="s">
        <v>511</v>
      </c>
      <c r="C21" s="255" t="s">
        <v>466</v>
      </c>
      <c r="D21" s="252" t="s">
        <v>465</v>
      </c>
      <c r="E21" s="255" t="s">
        <v>189</v>
      </c>
      <c r="F21" s="93" t="s">
        <v>493</v>
      </c>
      <c r="G21" s="255" t="s">
        <v>510</v>
      </c>
      <c r="H21" s="255" t="s">
        <v>462</v>
      </c>
      <c r="I21" s="263" t="s">
        <v>509</v>
      </c>
      <c r="J21" s="255" t="s">
        <v>192</v>
      </c>
    </row>
    <row r="22" spans="1:10" s="87" customFormat="1" ht="63.75" customHeight="1" x14ac:dyDescent="0.2">
      <c r="A22" s="255"/>
      <c r="B22" s="260"/>
      <c r="C22" s="255"/>
      <c r="D22" s="253"/>
      <c r="E22" s="255"/>
      <c r="F22" s="130" t="s">
        <v>197</v>
      </c>
      <c r="G22" s="255"/>
      <c r="H22" s="255"/>
      <c r="I22" s="263"/>
      <c r="J22" s="255"/>
    </row>
    <row r="23" spans="1:10" s="87" customFormat="1" ht="63.75" customHeight="1" x14ac:dyDescent="0.2">
      <c r="A23" s="255"/>
      <c r="B23" s="260"/>
      <c r="C23" s="255"/>
      <c r="D23" s="254"/>
      <c r="E23" s="255"/>
      <c r="F23" s="130" t="s">
        <v>171</v>
      </c>
      <c r="G23" s="255"/>
      <c r="H23" s="255"/>
      <c r="I23" s="263"/>
      <c r="J23" s="255"/>
    </row>
    <row r="24" spans="1:10" s="87" customFormat="1" ht="72.75" customHeight="1" x14ac:dyDescent="0.2">
      <c r="A24" s="251">
        <v>7</v>
      </c>
      <c r="B24" s="256" t="s">
        <v>508</v>
      </c>
      <c r="C24" s="251" t="s">
        <v>466</v>
      </c>
      <c r="D24" s="249" t="s">
        <v>465</v>
      </c>
      <c r="E24" s="251" t="s">
        <v>189</v>
      </c>
      <c r="F24" s="89" t="s">
        <v>495</v>
      </c>
      <c r="G24" s="251" t="s">
        <v>494</v>
      </c>
      <c r="H24" s="251" t="s">
        <v>462</v>
      </c>
      <c r="I24" s="251" t="s">
        <v>461</v>
      </c>
      <c r="J24" s="251" t="s">
        <v>192</v>
      </c>
    </row>
    <row r="25" spans="1:10" s="87" customFormat="1" ht="72" customHeight="1" x14ac:dyDescent="0.2">
      <c r="A25" s="251"/>
      <c r="B25" s="256"/>
      <c r="C25" s="251"/>
      <c r="D25" s="250"/>
      <c r="E25" s="251"/>
      <c r="F25" s="89" t="s">
        <v>198</v>
      </c>
      <c r="G25" s="251"/>
      <c r="H25" s="251"/>
      <c r="I25" s="251"/>
      <c r="J25" s="251"/>
    </row>
    <row r="26" spans="1:10" s="87" customFormat="1" ht="83.25" customHeight="1" x14ac:dyDescent="0.2">
      <c r="A26" s="251"/>
      <c r="B26" s="256"/>
      <c r="C26" s="251"/>
      <c r="D26" s="261"/>
      <c r="E26" s="251"/>
      <c r="F26" s="89" t="s">
        <v>171</v>
      </c>
      <c r="G26" s="251"/>
      <c r="H26" s="251"/>
      <c r="I26" s="251"/>
      <c r="J26" s="251"/>
    </row>
    <row r="27" spans="1:10" s="87" customFormat="1" ht="71.25" customHeight="1" x14ac:dyDescent="0.2">
      <c r="A27" s="255">
        <v>8</v>
      </c>
      <c r="B27" s="260" t="s">
        <v>507</v>
      </c>
      <c r="C27" s="255" t="s">
        <v>466</v>
      </c>
      <c r="D27" s="252" t="s">
        <v>465</v>
      </c>
      <c r="E27" s="255" t="s">
        <v>189</v>
      </c>
      <c r="F27" s="92" t="s">
        <v>199</v>
      </c>
      <c r="G27" s="255" t="s">
        <v>506</v>
      </c>
      <c r="H27" s="255" t="s">
        <v>462</v>
      </c>
      <c r="I27" s="255" t="s">
        <v>461</v>
      </c>
      <c r="J27" s="255" t="s">
        <v>192</v>
      </c>
    </row>
    <row r="28" spans="1:10" s="87" customFormat="1" ht="72.75" customHeight="1" x14ac:dyDescent="0.2">
      <c r="A28" s="255"/>
      <c r="B28" s="260"/>
      <c r="C28" s="255"/>
      <c r="D28" s="254"/>
      <c r="E28" s="255"/>
      <c r="F28" s="130" t="s">
        <v>171</v>
      </c>
      <c r="G28" s="255"/>
      <c r="H28" s="255"/>
      <c r="I28" s="255"/>
      <c r="J28" s="255"/>
    </row>
    <row r="29" spans="1:10" s="87" customFormat="1" ht="69.75" customHeight="1" x14ac:dyDescent="0.2">
      <c r="A29" s="249">
        <v>9</v>
      </c>
      <c r="B29" s="249" t="s">
        <v>505</v>
      </c>
      <c r="C29" s="249" t="s">
        <v>466</v>
      </c>
      <c r="D29" s="249" t="s">
        <v>465</v>
      </c>
      <c r="E29" s="249" t="s">
        <v>208</v>
      </c>
      <c r="F29" s="89" t="s">
        <v>504</v>
      </c>
      <c r="G29" s="251" t="s">
        <v>503</v>
      </c>
      <c r="H29" s="251" t="s">
        <v>462</v>
      </c>
      <c r="I29" s="251" t="s">
        <v>461</v>
      </c>
      <c r="J29" s="251" t="s">
        <v>210</v>
      </c>
    </row>
    <row r="30" spans="1:10" s="87" customFormat="1" ht="49.5" customHeight="1" x14ac:dyDescent="0.2">
      <c r="A30" s="250"/>
      <c r="B30" s="250"/>
      <c r="C30" s="250"/>
      <c r="D30" s="250"/>
      <c r="E30" s="250"/>
      <c r="F30" s="89" t="s">
        <v>214</v>
      </c>
      <c r="G30" s="251"/>
      <c r="H30" s="251"/>
      <c r="I30" s="251"/>
      <c r="J30" s="251"/>
    </row>
    <row r="31" spans="1:10" s="87" customFormat="1" ht="46.5" customHeight="1" x14ac:dyDescent="0.2">
      <c r="A31" s="250"/>
      <c r="B31" s="250"/>
      <c r="C31" s="250"/>
      <c r="D31" s="250"/>
      <c r="E31" s="250"/>
      <c r="F31" s="89" t="s">
        <v>215</v>
      </c>
      <c r="G31" s="251"/>
      <c r="H31" s="251"/>
      <c r="I31" s="251"/>
      <c r="J31" s="251"/>
    </row>
    <row r="32" spans="1:10" s="87" customFormat="1" ht="47.25" customHeight="1" x14ac:dyDescent="0.2">
      <c r="A32" s="250"/>
      <c r="B32" s="250"/>
      <c r="C32" s="250"/>
      <c r="D32" s="250"/>
      <c r="E32" s="250"/>
      <c r="F32" s="89" t="s">
        <v>171</v>
      </c>
      <c r="G32" s="251"/>
      <c r="H32" s="251"/>
      <c r="I32" s="251"/>
      <c r="J32" s="251"/>
    </row>
    <row r="33" spans="1:10" s="87" customFormat="1" ht="54.75" customHeight="1" x14ac:dyDescent="0.2">
      <c r="A33" s="250"/>
      <c r="B33" s="250"/>
      <c r="C33" s="250"/>
      <c r="D33" s="250"/>
      <c r="E33" s="261"/>
      <c r="F33" s="89" t="s">
        <v>175</v>
      </c>
      <c r="G33" s="251"/>
      <c r="H33" s="251"/>
      <c r="I33" s="251"/>
      <c r="J33" s="251"/>
    </row>
    <row r="34" spans="1:10" s="87" customFormat="1" ht="73.5" customHeight="1" x14ac:dyDescent="0.2">
      <c r="A34" s="250"/>
      <c r="B34" s="250"/>
      <c r="C34" s="250"/>
      <c r="D34" s="250"/>
      <c r="E34" s="249" t="s">
        <v>221</v>
      </c>
      <c r="F34" s="89" t="s">
        <v>497</v>
      </c>
      <c r="G34" s="249" t="s">
        <v>502</v>
      </c>
      <c r="H34" s="249" t="s">
        <v>462</v>
      </c>
      <c r="I34" s="249" t="s">
        <v>461</v>
      </c>
      <c r="J34" s="249" t="s">
        <v>224</v>
      </c>
    </row>
    <row r="35" spans="1:10" s="87" customFormat="1" ht="73.5" customHeight="1" x14ac:dyDescent="0.2">
      <c r="A35" s="250"/>
      <c r="B35" s="250"/>
      <c r="C35" s="250"/>
      <c r="D35" s="250"/>
      <c r="E35" s="261"/>
      <c r="F35" s="89" t="s">
        <v>175</v>
      </c>
      <c r="G35" s="261"/>
      <c r="H35" s="261"/>
      <c r="I35" s="261"/>
      <c r="J35" s="261"/>
    </row>
    <row r="36" spans="1:10" s="87" customFormat="1" ht="64.5" customHeight="1" x14ac:dyDescent="0.2">
      <c r="A36" s="250"/>
      <c r="B36" s="250"/>
      <c r="C36" s="250"/>
      <c r="D36" s="250"/>
      <c r="E36" s="249" t="s">
        <v>501</v>
      </c>
      <c r="F36" s="89" t="s">
        <v>500</v>
      </c>
      <c r="G36" s="251" t="s">
        <v>499</v>
      </c>
      <c r="H36" s="251" t="s">
        <v>462</v>
      </c>
      <c r="I36" s="251" t="s">
        <v>461</v>
      </c>
      <c r="J36" s="251" t="s">
        <v>498</v>
      </c>
    </row>
    <row r="37" spans="1:10" s="87" customFormat="1" ht="54.75" customHeight="1" x14ac:dyDescent="0.2">
      <c r="A37" s="250"/>
      <c r="B37" s="250"/>
      <c r="C37" s="250"/>
      <c r="D37" s="250"/>
      <c r="E37" s="250"/>
      <c r="F37" s="89" t="s">
        <v>497</v>
      </c>
      <c r="G37" s="251"/>
      <c r="H37" s="251"/>
      <c r="I37" s="251"/>
      <c r="J37" s="251"/>
    </row>
    <row r="38" spans="1:10" s="87" customFormat="1" ht="54.75" customHeight="1" x14ac:dyDescent="0.2">
      <c r="A38" s="250"/>
      <c r="B38" s="250"/>
      <c r="C38" s="250"/>
      <c r="D38" s="250"/>
      <c r="E38" s="250"/>
      <c r="F38" s="89" t="s">
        <v>496</v>
      </c>
      <c r="G38" s="251"/>
      <c r="H38" s="251"/>
      <c r="I38" s="251"/>
      <c r="J38" s="251"/>
    </row>
    <row r="39" spans="1:10" s="87" customFormat="1" ht="54.75" customHeight="1" x14ac:dyDescent="0.2">
      <c r="A39" s="250"/>
      <c r="B39" s="250"/>
      <c r="C39" s="250"/>
      <c r="D39" s="250"/>
      <c r="E39" s="249" t="s">
        <v>189</v>
      </c>
      <c r="F39" s="89" t="s">
        <v>495</v>
      </c>
      <c r="G39" s="249" t="s">
        <v>494</v>
      </c>
      <c r="H39" s="251" t="s">
        <v>462</v>
      </c>
      <c r="I39" s="249" t="s">
        <v>461</v>
      </c>
      <c r="J39" s="249" t="s">
        <v>192</v>
      </c>
    </row>
    <row r="40" spans="1:10" s="87" customFormat="1" ht="54.75" customHeight="1" x14ac:dyDescent="0.2">
      <c r="A40" s="250"/>
      <c r="B40" s="250"/>
      <c r="C40" s="250"/>
      <c r="D40" s="250"/>
      <c r="E40" s="250"/>
      <c r="F40" s="89" t="s">
        <v>493</v>
      </c>
      <c r="G40" s="250"/>
      <c r="H40" s="251"/>
      <c r="I40" s="250"/>
      <c r="J40" s="250"/>
    </row>
    <row r="41" spans="1:10" s="87" customFormat="1" ht="54.75" customHeight="1" x14ac:dyDescent="0.2">
      <c r="A41" s="250"/>
      <c r="B41" s="250"/>
      <c r="C41" s="250"/>
      <c r="D41" s="250"/>
      <c r="E41" s="250"/>
      <c r="F41" s="89" t="s">
        <v>193</v>
      </c>
      <c r="G41" s="250"/>
      <c r="H41" s="251"/>
      <c r="I41" s="250"/>
      <c r="J41" s="250"/>
    </row>
    <row r="42" spans="1:10" s="87" customFormat="1" ht="54.75" customHeight="1" x14ac:dyDescent="0.2">
      <c r="A42" s="250"/>
      <c r="B42" s="250"/>
      <c r="C42" s="250"/>
      <c r="D42" s="250"/>
      <c r="E42" s="250"/>
      <c r="F42" s="89" t="s">
        <v>171</v>
      </c>
      <c r="G42" s="250"/>
      <c r="H42" s="251"/>
      <c r="I42" s="250"/>
      <c r="J42" s="250"/>
    </row>
    <row r="43" spans="1:10" s="87" customFormat="1" ht="45" customHeight="1" x14ac:dyDescent="0.2">
      <c r="A43" s="250"/>
      <c r="B43" s="250"/>
      <c r="C43" s="250"/>
      <c r="D43" s="250"/>
      <c r="E43" s="249" t="s">
        <v>184</v>
      </c>
      <c r="F43" s="89" t="s">
        <v>492</v>
      </c>
      <c r="G43" s="251" t="s">
        <v>491</v>
      </c>
      <c r="H43" s="251" t="s">
        <v>462</v>
      </c>
      <c r="I43" s="251" t="s">
        <v>461</v>
      </c>
      <c r="J43" s="251" t="s">
        <v>186</v>
      </c>
    </row>
    <row r="44" spans="1:10" s="87" customFormat="1" ht="45" customHeight="1" x14ac:dyDescent="0.2">
      <c r="A44" s="250"/>
      <c r="B44" s="250"/>
      <c r="C44" s="250"/>
      <c r="D44" s="250"/>
      <c r="E44" s="250"/>
      <c r="F44" s="89" t="s">
        <v>171</v>
      </c>
      <c r="G44" s="251"/>
      <c r="H44" s="251"/>
      <c r="I44" s="251"/>
      <c r="J44" s="251"/>
    </row>
    <row r="45" spans="1:10" s="87" customFormat="1" ht="45" customHeight="1" x14ac:dyDescent="0.2">
      <c r="A45" s="250"/>
      <c r="B45" s="250"/>
      <c r="C45" s="250"/>
      <c r="D45" s="250" t="s">
        <v>490</v>
      </c>
      <c r="E45" s="249" t="s">
        <v>217</v>
      </c>
      <c r="F45" s="89" t="s">
        <v>219</v>
      </c>
      <c r="G45" s="251" t="s">
        <v>489</v>
      </c>
      <c r="H45" s="251" t="s">
        <v>462</v>
      </c>
      <c r="I45" s="251" t="s">
        <v>461</v>
      </c>
      <c r="J45" s="251" t="s">
        <v>220</v>
      </c>
    </row>
    <row r="46" spans="1:10" s="87" customFormat="1" ht="45" customHeight="1" x14ac:dyDescent="0.2">
      <c r="A46" s="250"/>
      <c r="B46" s="250"/>
      <c r="C46" s="250"/>
      <c r="D46" s="250"/>
      <c r="E46" s="250"/>
      <c r="F46" s="89" t="s">
        <v>457</v>
      </c>
      <c r="G46" s="251"/>
      <c r="H46" s="251"/>
      <c r="I46" s="251"/>
      <c r="J46" s="251"/>
    </row>
    <row r="47" spans="1:10" s="87" customFormat="1" ht="45" customHeight="1" x14ac:dyDescent="0.2">
      <c r="A47" s="250"/>
      <c r="B47" s="250"/>
      <c r="C47" s="250"/>
      <c r="D47" s="250"/>
      <c r="E47" s="250"/>
      <c r="F47" s="89" t="s">
        <v>171</v>
      </c>
      <c r="G47" s="251"/>
      <c r="H47" s="251"/>
      <c r="I47" s="251"/>
      <c r="J47" s="251"/>
    </row>
    <row r="48" spans="1:10" s="87" customFormat="1" ht="39.75" customHeight="1" x14ac:dyDescent="0.2">
      <c r="A48" s="255">
        <v>10</v>
      </c>
      <c r="B48" s="260" t="s">
        <v>488</v>
      </c>
      <c r="C48" s="255" t="s">
        <v>466</v>
      </c>
      <c r="D48" s="252" t="s">
        <v>465</v>
      </c>
      <c r="E48" s="255" t="s">
        <v>200</v>
      </c>
      <c r="F48" s="91" t="s">
        <v>204</v>
      </c>
      <c r="G48" s="255" t="s">
        <v>487</v>
      </c>
      <c r="H48" s="255" t="s">
        <v>462</v>
      </c>
      <c r="I48" s="255" t="s">
        <v>461</v>
      </c>
      <c r="J48" s="255" t="s">
        <v>203</v>
      </c>
    </row>
    <row r="49" spans="1:11" s="87" customFormat="1" ht="39.75" customHeight="1" x14ac:dyDescent="0.2">
      <c r="A49" s="255"/>
      <c r="B49" s="260"/>
      <c r="C49" s="255"/>
      <c r="D49" s="253"/>
      <c r="E49" s="255"/>
      <c r="F49" s="91" t="s">
        <v>206</v>
      </c>
      <c r="G49" s="255"/>
      <c r="H49" s="255"/>
      <c r="I49" s="255"/>
      <c r="J49" s="255"/>
    </row>
    <row r="50" spans="1:11" s="87" customFormat="1" ht="39.75" customHeight="1" x14ac:dyDescent="0.2">
      <c r="A50" s="255"/>
      <c r="B50" s="260"/>
      <c r="C50" s="255"/>
      <c r="D50" s="253"/>
      <c r="E50" s="255"/>
      <c r="F50" s="91" t="s">
        <v>474</v>
      </c>
      <c r="G50" s="255"/>
      <c r="H50" s="255"/>
      <c r="I50" s="255"/>
      <c r="J50" s="255"/>
    </row>
    <row r="51" spans="1:11" s="87" customFormat="1" ht="39.75" customHeight="1" x14ac:dyDescent="0.2">
      <c r="A51" s="255"/>
      <c r="B51" s="260"/>
      <c r="C51" s="255"/>
      <c r="D51" s="253"/>
      <c r="E51" s="255"/>
      <c r="F51" s="91" t="s">
        <v>202</v>
      </c>
      <c r="G51" s="255"/>
      <c r="H51" s="255"/>
      <c r="I51" s="255"/>
      <c r="J51" s="255"/>
    </row>
    <row r="52" spans="1:11" s="87" customFormat="1" ht="39.75" customHeight="1" x14ac:dyDescent="0.2">
      <c r="A52" s="255"/>
      <c r="B52" s="260"/>
      <c r="C52" s="255"/>
      <c r="D52" s="253"/>
      <c r="E52" s="255"/>
      <c r="F52" s="91" t="s">
        <v>227</v>
      </c>
      <c r="G52" s="255"/>
      <c r="H52" s="255"/>
      <c r="I52" s="255"/>
      <c r="J52" s="255"/>
    </row>
    <row r="53" spans="1:11" s="87" customFormat="1" ht="39.75" customHeight="1" x14ac:dyDescent="0.2">
      <c r="A53" s="255"/>
      <c r="B53" s="260"/>
      <c r="C53" s="255"/>
      <c r="D53" s="254"/>
      <c r="E53" s="255"/>
      <c r="F53" s="90" t="s">
        <v>175</v>
      </c>
      <c r="G53" s="255"/>
      <c r="H53" s="255"/>
      <c r="I53" s="255"/>
      <c r="J53" s="255"/>
      <c r="K53" s="88"/>
    </row>
    <row r="54" spans="1:11" s="87" customFormat="1" ht="156" customHeight="1" x14ac:dyDescent="0.2">
      <c r="A54" s="126">
        <v>11</v>
      </c>
      <c r="B54" s="127" t="s">
        <v>486</v>
      </c>
      <c r="C54" s="126" t="s">
        <v>466</v>
      </c>
      <c r="D54" s="125" t="s">
        <v>465</v>
      </c>
      <c r="E54" s="126" t="s">
        <v>200</v>
      </c>
      <c r="F54" s="89" t="s">
        <v>204</v>
      </c>
      <c r="G54" s="126" t="s">
        <v>485</v>
      </c>
      <c r="H54" s="126" t="s">
        <v>462</v>
      </c>
      <c r="I54" s="126" t="s">
        <v>461</v>
      </c>
      <c r="J54" s="126" t="s">
        <v>203</v>
      </c>
    </row>
    <row r="55" spans="1:11" s="87" customFormat="1" ht="111" customHeight="1" x14ac:dyDescent="0.2">
      <c r="A55" s="129">
        <v>12</v>
      </c>
      <c r="B55" s="130" t="s">
        <v>484</v>
      </c>
      <c r="C55" s="129" t="s">
        <v>466</v>
      </c>
      <c r="D55" s="128" t="s">
        <v>465</v>
      </c>
      <c r="E55" s="129" t="s">
        <v>200</v>
      </c>
      <c r="F55" s="130" t="s">
        <v>204</v>
      </c>
      <c r="G55" s="129" t="s">
        <v>463</v>
      </c>
      <c r="H55" s="129" t="s">
        <v>462</v>
      </c>
      <c r="I55" s="129" t="s">
        <v>461</v>
      </c>
      <c r="J55" s="129" t="s">
        <v>203</v>
      </c>
    </row>
    <row r="56" spans="1:11" s="87" customFormat="1" ht="63.75" customHeight="1" x14ac:dyDescent="0.2">
      <c r="A56" s="249">
        <v>13</v>
      </c>
      <c r="B56" s="257" t="s">
        <v>483</v>
      </c>
      <c r="C56" s="249" t="s">
        <v>466</v>
      </c>
      <c r="D56" s="249" t="s">
        <v>465</v>
      </c>
      <c r="E56" s="251" t="s">
        <v>208</v>
      </c>
      <c r="F56" s="89" t="s">
        <v>470</v>
      </c>
      <c r="G56" s="251" t="s">
        <v>482</v>
      </c>
      <c r="H56" s="249" t="s">
        <v>462</v>
      </c>
      <c r="I56" s="251" t="s">
        <v>461</v>
      </c>
      <c r="J56" s="251" t="s">
        <v>210</v>
      </c>
    </row>
    <row r="57" spans="1:11" s="87" customFormat="1" ht="54.75" customHeight="1" x14ac:dyDescent="0.2">
      <c r="A57" s="250"/>
      <c r="B57" s="262"/>
      <c r="C57" s="250"/>
      <c r="D57" s="250"/>
      <c r="E57" s="251"/>
      <c r="F57" s="89" t="s">
        <v>171</v>
      </c>
      <c r="G57" s="251"/>
      <c r="H57" s="261"/>
      <c r="I57" s="251"/>
      <c r="J57" s="251"/>
      <c r="K57" s="88"/>
    </row>
    <row r="58" spans="1:11" s="87" customFormat="1" ht="48" customHeight="1" x14ac:dyDescent="0.2">
      <c r="A58" s="250"/>
      <c r="B58" s="262"/>
      <c r="C58" s="250"/>
      <c r="D58" s="250"/>
      <c r="E58" s="251" t="s">
        <v>176</v>
      </c>
      <c r="F58" s="89" t="s">
        <v>182</v>
      </c>
      <c r="G58" s="251" t="s">
        <v>479</v>
      </c>
      <c r="H58" s="249" t="s">
        <v>462</v>
      </c>
      <c r="I58" s="251" t="s">
        <v>461</v>
      </c>
      <c r="J58" s="251" t="s">
        <v>178</v>
      </c>
    </row>
    <row r="59" spans="1:11" s="87" customFormat="1" ht="48" customHeight="1" x14ac:dyDescent="0.2">
      <c r="A59" s="261"/>
      <c r="B59" s="258"/>
      <c r="C59" s="261"/>
      <c r="D59" s="261"/>
      <c r="E59" s="251"/>
      <c r="F59" s="89" t="s">
        <v>227</v>
      </c>
      <c r="G59" s="251"/>
      <c r="H59" s="261"/>
      <c r="I59" s="251"/>
      <c r="J59" s="251"/>
      <c r="K59" s="88"/>
    </row>
    <row r="60" spans="1:11" s="87" customFormat="1" ht="53.25" customHeight="1" x14ac:dyDescent="0.2">
      <c r="A60" s="255">
        <v>14</v>
      </c>
      <c r="B60" s="260" t="s">
        <v>481</v>
      </c>
      <c r="C60" s="255" t="s">
        <v>466</v>
      </c>
      <c r="D60" s="252" t="s">
        <v>465</v>
      </c>
      <c r="E60" s="255" t="s">
        <v>176</v>
      </c>
      <c r="F60" s="130" t="s">
        <v>480</v>
      </c>
      <c r="G60" s="255" t="s">
        <v>479</v>
      </c>
      <c r="H60" s="252" t="s">
        <v>462</v>
      </c>
      <c r="I60" s="255" t="s">
        <v>461</v>
      </c>
      <c r="J60" s="255" t="s">
        <v>178</v>
      </c>
    </row>
    <row r="61" spans="1:11" s="87" customFormat="1" ht="47.25" customHeight="1" x14ac:dyDescent="0.2">
      <c r="A61" s="255"/>
      <c r="B61" s="260"/>
      <c r="C61" s="255"/>
      <c r="D61" s="253"/>
      <c r="E61" s="255"/>
      <c r="F61" s="130" t="s">
        <v>227</v>
      </c>
      <c r="G61" s="255"/>
      <c r="H61" s="253"/>
      <c r="I61" s="255"/>
      <c r="J61" s="255"/>
      <c r="K61" s="88"/>
    </row>
    <row r="62" spans="1:11" s="87" customFormat="1" ht="51.75" customHeight="1" x14ac:dyDescent="0.2">
      <c r="A62" s="255"/>
      <c r="B62" s="260"/>
      <c r="C62" s="255"/>
      <c r="D62" s="254"/>
      <c r="E62" s="255"/>
      <c r="F62" s="130" t="s">
        <v>175</v>
      </c>
      <c r="G62" s="255"/>
      <c r="H62" s="254"/>
      <c r="I62" s="255"/>
      <c r="J62" s="255"/>
      <c r="K62" s="88"/>
    </row>
    <row r="63" spans="1:11" s="87" customFormat="1" ht="63" customHeight="1" x14ac:dyDescent="0.2">
      <c r="A63" s="249">
        <v>15</v>
      </c>
      <c r="B63" s="249" t="s">
        <v>478</v>
      </c>
      <c r="C63" s="249" t="s">
        <v>466</v>
      </c>
      <c r="D63" s="249" t="s">
        <v>465</v>
      </c>
      <c r="E63" s="249" t="s">
        <v>200</v>
      </c>
      <c r="F63" s="89" t="s">
        <v>206</v>
      </c>
      <c r="G63" s="249" t="s">
        <v>477</v>
      </c>
      <c r="H63" s="249" t="s">
        <v>462</v>
      </c>
      <c r="I63" s="249" t="s">
        <v>461</v>
      </c>
      <c r="J63" s="249" t="s">
        <v>203</v>
      </c>
    </row>
    <row r="64" spans="1:11" s="87" customFormat="1" ht="63" customHeight="1" x14ac:dyDescent="0.2">
      <c r="A64" s="261"/>
      <c r="B64" s="261"/>
      <c r="C64" s="261"/>
      <c r="D64" s="261"/>
      <c r="E64" s="261"/>
      <c r="F64" s="89" t="s">
        <v>474</v>
      </c>
      <c r="G64" s="261"/>
      <c r="H64" s="261"/>
      <c r="I64" s="261"/>
      <c r="J64" s="261"/>
    </row>
    <row r="65" spans="1:11" s="87" customFormat="1" ht="41.25" customHeight="1" x14ac:dyDescent="0.2">
      <c r="A65" s="255">
        <v>16</v>
      </c>
      <c r="B65" s="260" t="s">
        <v>476</v>
      </c>
      <c r="C65" s="255" t="s">
        <v>466</v>
      </c>
      <c r="D65" s="252" t="s">
        <v>465</v>
      </c>
      <c r="E65" s="255" t="s">
        <v>200</v>
      </c>
      <c r="F65" s="91" t="s">
        <v>204</v>
      </c>
      <c r="G65" s="255" t="s">
        <v>475</v>
      </c>
      <c r="H65" s="252" t="s">
        <v>462</v>
      </c>
      <c r="I65" s="255" t="s">
        <v>461</v>
      </c>
      <c r="J65" s="255" t="s">
        <v>203</v>
      </c>
    </row>
    <row r="66" spans="1:11" s="87" customFormat="1" ht="41.25" customHeight="1" x14ac:dyDescent="0.2">
      <c r="A66" s="255"/>
      <c r="B66" s="260"/>
      <c r="C66" s="255"/>
      <c r="D66" s="253"/>
      <c r="E66" s="255"/>
      <c r="F66" s="91" t="s">
        <v>202</v>
      </c>
      <c r="G66" s="255"/>
      <c r="H66" s="253"/>
      <c r="I66" s="255"/>
      <c r="J66" s="255"/>
      <c r="K66" s="88"/>
    </row>
    <row r="67" spans="1:11" s="87" customFormat="1" ht="41.25" customHeight="1" x14ac:dyDescent="0.2">
      <c r="A67" s="255"/>
      <c r="B67" s="260"/>
      <c r="C67" s="255"/>
      <c r="D67" s="253"/>
      <c r="E67" s="255"/>
      <c r="F67" s="91" t="s">
        <v>474</v>
      </c>
      <c r="G67" s="255"/>
      <c r="H67" s="253"/>
      <c r="I67" s="255"/>
      <c r="J67" s="255"/>
      <c r="K67" s="88"/>
    </row>
    <row r="68" spans="1:11" s="87" customFormat="1" ht="41.25" customHeight="1" x14ac:dyDescent="0.2">
      <c r="A68" s="255"/>
      <c r="B68" s="260"/>
      <c r="C68" s="255"/>
      <c r="D68" s="253"/>
      <c r="E68" s="255"/>
      <c r="F68" s="91" t="s">
        <v>206</v>
      </c>
      <c r="G68" s="255"/>
      <c r="H68" s="253"/>
      <c r="I68" s="255"/>
      <c r="J68" s="255"/>
      <c r="K68" s="88"/>
    </row>
    <row r="69" spans="1:11" s="87" customFormat="1" ht="41.25" customHeight="1" x14ac:dyDescent="0.2">
      <c r="A69" s="255"/>
      <c r="B69" s="260"/>
      <c r="C69" s="255"/>
      <c r="D69" s="253"/>
      <c r="E69" s="255"/>
      <c r="F69" s="91" t="s">
        <v>227</v>
      </c>
      <c r="G69" s="255"/>
      <c r="H69" s="253"/>
      <c r="I69" s="255"/>
      <c r="J69" s="255"/>
      <c r="K69" s="88"/>
    </row>
    <row r="70" spans="1:11" s="87" customFormat="1" ht="41.25" customHeight="1" x14ac:dyDescent="0.2">
      <c r="A70" s="255"/>
      <c r="B70" s="260"/>
      <c r="C70" s="255"/>
      <c r="D70" s="254"/>
      <c r="E70" s="255"/>
      <c r="F70" s="90" t="s">
        <v>175</v>
      </c>
      <c r="G70" s="255"/>
      <c r="H70" s="254"/>
      <c r="I70" s="255"/>
      <c r="J70" s="255"/>
      <c r="K70" s="88"/>
    </row>
    <row r="71" spans="1:11" s="87" customFormat="1" ht="63" customHeight="1" x14ac:dyDescent="0.2">
      <c r="A71" s="251">
        <v>17</v>
      </c>
      <c r="B71" s="256" t="s">
        <v>473</v>
      </c>
      <c r="C71" s="251" t="s">
        <v>466</v>
      </c>
      <c r="D71" s="249" t="s">
        <v>465</v>
      </c>
      <c r="E71" s="251" t="s">
        <v>208</v>
      </c>
      <c r="F71" s="89" t="s">
        <v>213</v>
      </c>
      <c r="G71" s="251" t="s">
        <v>472</v>
      </c>
      <c r="H71" s="249" t="s">
        <v>462</v>
      </c>
      <c r="I71" s="251" t="s">
        <v>461</v>
      </c>
      <c r="J71" s="251" t="s">
        <v>468</v>
      </c>
    </row>
    <row r="72" spans="1:11" s="87" customFormat="1" ht="63" customHeight="1" x14ac:dyDescent="0.2">
      <c r="A72" s="251"/>
      <c r="B72" s="256"/>
      <c r="C72" s="251"/>
      <c r="D72" s="250"/>
      <c r="E72" s="251"/>
      <c r="F72" s="89" t="s">
        <v>215</v>
      </c>
      <c r="G72" s="251"/>
      <c r="H72" s="250"/>
      <c r="I72" s="251"/>
      <c r="J72" s="251"/>
      <c r="K72" s="88"/>
    </row>
    <row r="73" spans="1:11" s="87" customFormat="1" ht="51.75" customHeight="1" x14ac:dyDescent="0.2">
      <c r="A73" s="255">
        <v>18</v>
      </c>
      <c r="B73" s="259" t="s">
        <v>471</v>
      </c>
      <c r="C73" s="255" t="s">
        <v>466</v>
      </c>
      <c r="D73" s="252" t="s">
        <v>465</v>
      </c>
      <c r="E73" s="255" t="s">
        <v>208</v>
      </c>
      <c r="F73" s="130" t="s">
        <v>470</v>
      </c>
      <c r="G73" s="255" t="s">
        <v>469</v>
      </c>
      <c r="H73" s="252" t="s">
        <v>462</v>
      </c>
      <c r="I73" s="255" t="s">
        <v>461</v>
      </c>
      <c r="J73" s="255" t="s">
        <v>468</v>
      </c>
    </row>
    <row r="74" spans="1:11" s="87" customFormat="1" ht="51.75" customHeight="1" x14ac:dyDescent="0.2">
      <c r="A74" s="255"/>
      <c r="B74" s="259"/>
      <c r="C74" s="255"/>
      <c r="D74" s="253"/>
      <c r="E74" s="255"/>
      <c r="F74" s="130" t="s">
        <v>171</v>
      </c>
      <c r="G74" s="255"/>
      <c r="H74" s="253"/>
      <c r="I74" s="255"/>
      <c r="J74" s="255"/>
      <c r="K74" s="88"/>
    </row>
    <row r="75" spans="1:11" s="87" customFormat="1" ht="51.75" customHeight="1" x14ac:dyDescent="0.2">
      <c r="A75" s="255"/>
      <c r="B75" s="259"/>
      <c r="C75" s="255"/>
      <c r="D75" s="254"/>
      <c r="E75" s="255"/>
      <c r="F75" s="130" t="s">
        <v>215</v>
      </c>
      <c r="G75" s="255"/>
      <c r="H75" s="254"/>
      <c r="I75" s="255"/>
      <c r="J75" s="255"/>
      <c r="K75" s="88"/>
    </row>
    <row r="76" spans="1:11" s="87" customFormat="1" ht="63" customHeight="1" x14ac:dyDescent="0.2">
      <c r="A76" s="251">
        <v>19</v>
      </c>
      <c r="B76" s="256" t="s">
        <v>467</v>
      </c>
      <c r="C76" s="251" t="s">
        <v>466</v>
      </c>
      <c r="D76" s="249" t="s">
        <v>465</v>
      </c>
      <c r="E76" s="251" t="s">
        <v>464</v>
      </c>
      <c r="F76" s="257" t="s">
        <v>216</v>
      </c>
      <c r="G76" s="251" t="s">
        <v>463</v>
      </c>
      <c r="H76" s="249" t="s">
        <v>462</v>
      </c>
      <c r="I76" s="251" t="s">
        <v>461</v>
      </c>
      <c r="J76" s="251" t="s">
        <v>460</v>
      </c>
    </row>
    <row r="77" spans="1:11" s="87" customFormat="1" ht="63" customHeight="1" x14ac:dyDescent="0.2">
      <c r="A77" s="251"/>
      <c r="B77" s="256"/>
      <c r="C77" s="251"/>
      <c r="D77" s="250"/>
      <c r="E77" s="251"/>
      <c r="F77" s="258"/>
      <c r="G77" s="251"/>
      <c r="H77" s="250"/>
      <c r="I77" s="251"/>
      <c r="J77" s="251"/>
      <c r="K77" s="88"/>
    </row>
  </sheetData>
  <mergeCells count="196">
    <mergeCell ref="A1:C3"/>
    <mergeCell ref="D1:I3"/>
    <mergeCell ref="A6:A7"/>
    <mergeCell ref="B6:B7"/>
    <mergeCell ref="C6:C7"/>
    <mergeCell ref="D6:D7"/>
    <mergeCell ref="E6:E7"/>
    <mergeCell ref="F6:F7"/>
    <mergeCell ref="G6:G7"/>
    <mergeCell ref="H6:H7"/>
    <mergeCell ref="I6:I7"/>
    <mergeCell ref="J6:J7"/>
    <mergeCell ref="A8:A11"/>
    <mergeCell ref="B8:B11"/>
    <mergeCell ref="C8:C11"/>
    <mergeCell ref="D8:D11"/>
    <mergeCell ref="E8:E11"/>
    <mergeCell ref="G8:G11"/>
    <mergeCell ref="H8:H11"/>
    <mergeCell ref="I8:I11"/>
    <mergeCell ref="J8:J11"/>
    <mergeCell ref="A12:A14"/>
    <mergeCell ref="B12:B14"/>
    <mergeCell ref="C12:C14"/>
    <mergeCell ref="D12:D14"/>
    <mergeCell ref="E12:E14"/>
    <mergeCell ref="G12:G14"/>
    <mergeCell ref="H12:H14"/>
    <mergeCell ref="I12:I14"/>
    <mergeCell ref="J12:J14"/>
    <mergeCell ref="H15:H16"/>
    <mergeCell ref="I15:I16"/>
    <mergeCell ref="J15:J16"/>
    <mergeCell ref="A17:A18"/>
    <mergeCell ref="B17:B18"/>
    <mergeCell ref="C17:C18"/>
    <mergeCell ref="D17:D18"/>
    <mergeCell ref="E17:E18"/>
    <mergeCell ref="G17:G18"/>
    <mergeCell ref="H17:H18"/>
    <mergeCell ref="A15:A16"/>
    <mergeCell ref="B15:B16"/>
    <mergeCell ref="C15:C16"/>
    <mergeCell ref="D15:D16"/>
    <mergeCell ref="E15:E16"/>
    <mergeCell ref="G15:G16"/>
    <mergeCell ref="I17:I18"/>
    <mergeCell ref="J17:J18"/>
    <mergeCell ref="A19:A20"/>
    <mergeCell ref="B19:B20"/>
    <mergeCell ref="C19:C20"/>
    <mergeCell ref="D19:D20"/>
    <mergeCell ref="E19:E20"/>
    <mergeCell ref="G19:G20"/>
    <mergeCell ref="H19:H20"/>
    <mergeCell ref="I19:I20"/>
    <mergeCell ref="J19:J20"/>
    <mergeCell ref="A21:A23"/>
    <mergeCell ref="B21:B23"/>
    <mergeCell ref="C21:C23"/>
    <mergeCell ref="D21:D23"/>
    <mergeCell ref="E21:E23"/>
    <mergeCell ref="G21:G23"/>
    <mergeCell ref="H21:H23"/>
    <mergeCell ref="I21:I23"/>
    <mergeCell ref="J21:J23"/>
    <mergeCell ref="H24:H26"/>
    <mergeCell ref="I24:I26"/>
    <mergeCell ref="J24:J26"/>
    <mergeCell ref="A27:A28"/>
    <mergeCell ref="B27:B28"/>
    <mergeCell ref="C27:C28"/>
    <mergeCell ref="D27:D28"/>
    <mergeCell ref="E27:E28"/>
    <mergeCell ref="G27:G28"/>
    <mergeCell ref="H27:H28"/>
    <mergeCell ref="A24:A26"/>
    <mergeCell ref="B24:B26"/>
    <mergeCell ref="C24:C26"/>
    <mergeCell ref="D24:D26"/>
    <mergeCell ref="E24:E26"/>
    <mergeCell ref="G24:G26"/>
    <mergeCell ref="J29:J33"/>
    <mergeCell ref="E34:E35"/>
    <mergeCell ref="G34:G35"/>
    <mergeCell ref="H34:H35"/>
    <mergeCell ref="I34:I35"/>
    <mergeCell ref="J34:J35"/>
    <mergeCell ref="I27:I28"/>
    <mergeCell ref="J27:J28"/>
    <mergeCell ref="A29:A47"/>
    <mergeCell ref="B29:B47"/>
    <mergeCell ref="C29:C47"/>
    <mergeCell ref="D29:D47"/>
    <mergeCell ref="E29:E33"/>
    <mergeCell ref="G29:G33"/>
    <mergeCell ref="H29:H33"/>
    <mergeCell ref="I29:I33"/>
    <mergeCell ref="E36:E38"/>
    <mergeCell ref="G36:G38"/>
    <mergeCell ref="H36:H38"/>
    <mergeCell ref="I36:I38"/>
    <mergeCell ref="J36:J38"/>
    <mergeCell ref="E39:E42"/>
    <mergeCell ref="G39:G42"/>
    <mergeCell ref="H39:H42"/>
    <mergeCell ref="I39:I42"/>
    <mergeCell ref="J39:J42"/>
    <mergeCell ref="E43:E44"/>
    <mergeCell ref="G43:G44"/>
    <mergeCell ref="H43:H44"/>
    <mergeCell ref="I43:I44"/>
    <mergeCell ref="J43:J44"/>
    <mergeCell ref="E45:E47"/>
    <mergeCell ref="G45:G47"/>
    <mergeCell ref="H45:H47"/>
    <mergeCell ref="I45:I47"/>
    <mergeCell ref="J45:J47"/>
    <mergeCell ref="A56:A59"/>
    <mergeCell ref="B56:B59"/>
    <mergeCell ref="C56:C59"/>
    <mergeCell ref="D56:D59"/>
    <mergeCell ref="E56:E57"/>
    <mergeCell ref="G56:G57"/>
    <mergeCell ref="H56:H57"/>
    <mergeCell ref="A48:A53"/>
    <mergeCell ref="B48:B53"/>
    <mergeCell ref="C48:C53"/>
    <mergeCell ref="D48:D53"/>
    <mergeCell ref="E48:E53"/>
    <mergeCell ref="G48:G53"/>
    <mergeCell ref="I56:I57"/>
    <mergeCell ref="J56:J57"/>
    <mergeCell ref="E58:E59"/>
    <mergeCell ref="G58:G59"/>
    <mergeCell ref="H58:H59"/>
    <mergeCell ref="I58:I59"/>
    <mergeCell ref="J58:J59"/>
    <mergeCell ref="H48:H53"/>
    <mergeCell ref="I48:I53"/>
    <mergeCell ref="J48:J53"/>
    <mergeCell ref="H60:H62"/>
    <mergeCell ref="I60:I62"/>
    <mergeCell ref="J60:J62"/>
    <mergeCell ref="A63:A64"/>
    <mergeCell ref="B63:B64"/>
    <mergeCell ref="C63:C64"/>
    <mergeCell ref="D63:D64"/>
    <mergeCell ref="E63:E64"/>
    <mergeCell ref="G63:G64"/>
    <mergeCell ref="H63:H64"/>
    <mergeCell ref="A60:A62"/>
    <mergeCell ref="B60:B62"/>
    <mergeCell ref="C60:C62"/>
    <mergeCell ref="D60:D62"/>
    <mergeCell ref="E60:E62"/>
    <mergeCell ref="G60:G62"/>
    <mergeCell ref="I63:I64"/>
    <mergeCell ref="J63:J64"/>
    <mergeCell ref="A65:A70"/>
    <mergeCell ref="B65:B70"/>
    <mergeCell ref="C65:C70"/>
    <mergeCell ref="D65:D70"/>
    <mergeCell ref="E65:E70"/>
    <mergeCell ref="G65:G70"/>
    <mergeCell ref="H65:H70"/>
    <mergeCell ref="I65:I70"/>
    <mergeCell ref="J65:J70"/>
    <mergeCell ref="A71:A72"/>
    <mergeCell ref="B71:B72"/>
    <mergeCell ref="C71:C72"/>
    <mergeCell ref="D71:D72"/>
    <mergeCell ref="E71:E72"/>
    <mergeCell ref="G71:G72"/>
    <mergeCell ref="H71:H72"/>
    <mergeCell ref="I71:I72"/>
    <mergeCell ref="J71:J72"/>
    <mergeCell ref="H76:H77"/>
    <mergeCell ref="I76:I77"/>
    <mergeCell ref="J76:J77"/>
    <mergeCell ref="H73:H75"/>
    <mergeCell ref="I73:I75"/>
    <mergeCell ref="J73:J75"/>
    <mergeCell ref="A76:A77"/>
    <mergeCell ref="B76:B77"/>
    <mergeCell ref="C76:C77"/>
    <mergeCell ref="D76:D77"/>
    <mergeCell ref="E76:E77"/>
    <mergeCell ref="F76:F77"/>
    <mergeCell ref="G76:G77"/>
    <mergeCell ref="A73:A75"/>
    <mergeCell ref="B73:B75"/>
    <mergeCell ref="C73:C75"/>
    <mergeCell ref="D73:D75"/>
    <mergeCell ref="E73:E75"/>
    <mergeCell ref="G73:G75"/>
  </mergeCells>
  <printOptions horizontalCentered="1"/>
  <pageMargins left="0.39370078740157483" right="0.39370078740157483" top="0.39370078740157483" bottom="0.39370078740157483" header="0.31496062992125984" footer="0.31496062992125984"/>
  <pageSetup scale="35" orientation="landscape" r:id="rId1"/>
  <headerFooter>
    <oddFooter>&amp;CPág. &amp;P de &amp;N</oddFooter>
  </headerFooter>
  <rowBreaks count="2" manualBreakCount="2">
    <brk id="28" max="9" man="1"/>
    <brk id="54" max="9"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FCC2A-E4EC-4877-A379-D0EBCFA90BAD}">
  <sheetPr>
    <tabColor rgb="FF0070C0"/>
    <pageSetUpPr fitToPage="1"/>
  </sheetPr>
  <dimension ref="A1:Y193"/>
  <sheetViews>
    <sheetView topLeftCell="A60" zoomScale="40" zoomScaleNormal="40" workbookViewId="0">
      <selection activeCell="F8" sqref="F8:F9"/>
    </sheetView>
  </sheetViews>
  <sheetFormatPr baseColWidth="10" defaultColWidth="11.5703125" defaultRowHeight="16.5" outlineLevelRow="1" x14ac:dyDescent="0.25"/>
  <cols>
    <col min="1" max="1" width="34.42578125" style="1" customWidth="1"/>
    <col min="2" max="2" width="36.85546875" style="1" customWidth="1"/>
    <col min="3" max="3" width="42.85546875" style="14" customWidth="1"/>
    <col min="4" max="4" width="42.140625" style="15" customWidth="1"/>
    <col min="5" max="5" width="60.5703125" style="15" customWidth="1"/>
    <col min="6" max="6" width="58.28515625" style="14" customWidth="1"/>
    <col min="7" max="7" width="32.5703125" style="14" customWidth="1"/>
    <col min="8" max="8" width="56.85546875" style="15" customWidth="1"/>
    <col min="9" max="9" width="25.42578125" style="14" customWidth="1"/>
    <col min="10" max="10" width="28.7109375" style="14" customWidth="1"/>
    <col min="11" max="11" width="55" style="14" customWidth="1"/>
    <col min="12" max="12" width="25.85546875" style="14" customWidth="1"/>
    <col min="13" max="13" width="36.5703125" style="15" customWidth="1"/>
    <col min="14" max="14" width="25.7109375" style="14" customWidth="1"/>
    <col min="15" max="16" width="26.42578125" style="17" customWidth="1"/>
    <col min="17" max="17" width="27" style="14" customWidth="1"/>
    <col min="18" max="18" width="28.7109375" style="14" customWidth="1"/>
    <col min="19" max="19" width="33.140625" style="37" customWidth="1"/>
    <col min="20" max="20" width="29" style="14" customWidth="1"/>
    <col min="21" max="21" width="33.140625" style="14" customWidth="1"/>
    <col min="22" max="22" width="78.5703125" style="38" customWidth="1"/>
    <col min="23" max="23" width="45.42578125" style="14" customWidth="1"/>
    <col min="24" max="24" width="34.28515625" style="14" customWidth="1"/>
    <col min="25" max="16384" width="11.5703125" style="1"/>
  </cols>
  <sheetData>
    <row r="1" spans="1:24" ht="24" customHeight="1" x14ac:dyDescent="0.25">
      <c r="A1" s="285"/>
      <c r="B1" s="285"/>
      <c r="C1" s="285"/>
      <c r="D1" s="286" t="s">
        <v>243</v>
      </c>
      <c r="E1" s="286"/>
      <c r="F1" s="286"/>
      <c r="G1" s="286"/>
      <c r="H1" s="286"/>
      <c r="I1" s="286"/>
      <c r="J1" s="286"/>
      <c r="K1" s="286"/>
      <c r="L1" s="286"/>
      <c r="M1" s="286"/>
      <c r="N1" s="286"/>
      <c r="O1" s="286"/>
      <c r="P1" s="286"/>
      <c r="Q1" s="286"/>
      <c r="R1" s="286"/>
      <c r="S1" s="286"/>
      <c r="T1" s="286"/>
      <c r="U1" s="286"/>
      <c r="V1" s="286"/>
      <c r="W1" s="287" t="s">
        <v>0</v>
      </c>
      <c r="X1" s="287"/>
    </row>
    <row r="2" spans="1:24" ht="24" customHeight="1" x14ac:dyDescent="0.25">
      <c r="A2" s="285"/>
      <c r="B2" s="285"/>
      <c r="C2" s="285"/>
      <c r="D2" s="286"/>
      <c r="E2" s="286"/>
      <c r="F2" s="286"/>
      <c r="G2" s="286"/>
      <c r="H2" s="286"/>
      <c r="I2" s="286"/>
      <c r="J2" s="286"/>
      <c r="K2" s="286"/>
      <c r="L2" s="286"/>
      <c r="M2" s="286"/>
      <c r="N2" s="286"/>
      <c r="O2" s="286"/>
      <c r="P2" s="286"/>
      <c r="Q2" s="286"/>
      <c r="R2" s="286"/>
      <c r="S2" s="286"/>
      <c r="T2" s="286"/>
      <c r="U2" s="286"/>
      <c r="V2" s="286"/>
      <c r="W2" s="288" t="s">
        <v>244</v>
      </c>
      <c r="X2" s="289"/>
    </row>
    <row r="3" spans="1:24" ht="24" customHeight="1" x14ac:dyDescent="0.25">
      <c r="A3" s="285"/>
      <c r="B3" s="285"/>
      <c r="C3" s="285"/>
      <c r="D3" s="286"/>
      <c r="E3" s="286"/>
      <c r="F3" s="286"/>
      <c r="G3" s="286"/>
      <c r="H3" s="286"/>
      <c r="I3" s="286"/>
      <c r="J3" s="286"/>
      <c r="K3" s="286"/>
      <c r="L3" s="286"/>
      <c r="M3" s="286"/>
      <c r="N3" s="286"/>
      <c r="O3" s="286"/>
      <c r="P3" s="286"/>
      <c r="Q3" s="286"/>
      <c r="R3" s="286"/>
      <c r="S3" s="286"/>
      <c r="T3" s="286"/>
      <c r="U3" s="286"/>
      <c r="V3" s="286"/>
      <c r="W3" s="288" t="s">
        <v>245</v>
      </c>
      <c r="X3" s="289"/>
    </row>
    <row r="4" spans="1:24" s="6" customFormat="1" ht="20.25" x14ac:dyDescent="0.25">
      <c r="D4" s="45"/>
      <c r="E4" s="45"/>
      <c r="H4" s="46"/>
      <c r="M4" s="45"/>
      <c r="O4" s="47"/>
      <c r="P4" s="47"/>
      <c r="R4" s="47"/>
      <c r="S4" s="48"/>
      <c r="V4" s="45"/>
      <c r="W4" s="5"/>
      <c r="X4" s="5"/>
    </row>
    <row r="5" spans="1:24" s="6" customFormat="1" ht="20.25" x14ac:dyDescent="0.25">
      <c r="A5" s="290" t="s">
        <v>1</v>
      </c>
      <c r="B5" s="290"/>
      <c r="C5" s="290"/>
      <c r="D5" s="290" t="s">
        <v>2</v>
      </c>
      <c r="E5" s="290"/>
      <c r="F5" s="290"/>
      <c r="G5" s="290"/>
      <c r="H5" s="290"/>
      <c r="I5" s="290"/>
      <c r="J5" s="290" t="s">
        <v>3</v>
      </c>
      <c r="K5" s="290"/>
      <c r="L5" s="290"/>
      <c r="M5" s="291"/>
      <c r="N5" s="291"/>
      <c r="O5" s="291"/>
      <c r="P5" s="291"/>
      <c r="Q5" s="291"/>
      <c r="R5" s="291"/>
      <c r="S5" s="291"/>
      <c r="T5" s="291"/>
      <c r="U5" s="291"/>
      <c r="V5" s="292" t="s">
        <v>4</v>
      </c>
      <c r="W5" s="292"/>
      <c r="X5" s="140" t="s">
        <v>5</v>
      </c>
    </row>
    <row r="6" spans="1:24" s="7" customFormat="1" ht="39" customHeight="1" x14ac:dyDescent="0.25">
      <c r="A6" s="282" t="s">
        <v>8</v>
      </c>
      <c r="B6" s="282" t="s">
        <v>9</v>
      </c>
      <c r="C6" s="282" t="s">
        <v>246</v>
      </c>
      <c r="D6" s="282" t="s">
        <v>10</v>
      </c>
      <c r="E6" s="282" t="s">
        <v>11</v>
      </c>
      <c r="F6" s="282" t="s">
        <v>12</v>
      </c>
      <c r="G6" s="282" t="s">
        <v>22</v>
      </c>
      <c r="H6" s="282" t="s">
        <v>232</v>
      </c>
      <c r="I6" s="282" t="s">
        <v>23</v>
      </c>
      <c r="J6" s="282" t="s">
        <v>24</v>
      </c>
      <c r="K6" s="282" t="s">
        <v>25</v>
      </c>
      <c r="L6" s="282" t="s">
        <v>26</v>
      </c>
      <c r="M6" s="282" t="s">
        <v>247</v>
      </c>
      <c r="N6" s="282"/>
      <c r="O6" s="282"/>
      <c r="P6" s="138"/>
      <c r="Q6" s="282" t="s">
        <v>27</v>
      </c>
      <c r="R6" s="282"/>
      <c r="S6" s="282"/>
      <c r="T6" s="283" t="s">
        <v>28</v>
      </c>
      <c r="U6" s="283"/>
      <c r="V6" s="284" t="s">
        <v>29</v>
      </c>
      <c r="W6" s="282" t="s">
        <v>30</v>
      </c>
      <c r="X6" s="282" t="s">
        <v>31</v>
      </c>
    </row>
    <row r="7" spans="1:24" s="7" customFormat="1" ht="84" customHeight="1" x14ac:dyDescent="0.25">
      <c r="A7" s="282"/>
      <c r="B7" s="282"/>
      <c r="C7" s="282"/>
      <c r="D7" s="282"/>
      <c r="E7" s="282"/>
      <c r="F7" s="282"/>
      <c r="G7" s="282"/>
      <c r="H7" s="282"/>
      <c r="I7" s="282"/>
      <c r="J7" s="282"/>
      <c r="K7" s="282"/>
      <c r="L7" s="282"/>
      <c r="M7" s="139" t="s">
        <v>32</v>
      </c>
      <c r="N7" s="139" t="s">
        <v>33</v>
      </c>
      <c r="O7" s="139" t="s">
        <v>248</v>
      </c>
      <c r="P7" s="139" t="s">
        <v>249</v>
      </c>
      <c r="Q7" s="139" t="s">
        <v>34</v>
      </c>
      <c r="R7" s="139" t="s">
        <v>35</v>
      </c>
      <c r="S7" s="139" t="s">
        <v>250</v>
      </c>
      <c r="T7" s="139" t="s">
        <v>36</v>
      </c>
      <c r="U7" s="139" t="s">
        <v>37</v>
      </c>
      <c r="V7" s="284"/>
      <c r="W7" s="282"/>
      <c r="X7" s="282"/>
    </row>
    <row r="8" spans="1:24" s="11" customFormat="1" ht="101.25" x14ac:dyDescent="0.25">
      <c r="A8" s="269" t="s">
        <v>251</v>
      </c>
      <c r="B8" s="270" t="s">
        <v>228</v>
      </c>
      <c r="C8" s="270" t="s">
        <v>252</v>
      </c>
      <c r="D8" s="270" t="s">
        <v>38</v>
      </c>
      <c r="E8" s="269" t="s">
        <v>605</v>
      </c>
      <c r="F8" s="270" t="s">
        <v>40</v>
      </c>
      <c r="G8" s="271">
        <v>44926</v>
      </c>
      <c r="H8" s="132" t="s">
        <v>41</v>
      </c>
      <c r="I8" s="132" t="s">
        <v>42</v>
      </c>
      <c r="J8" s="132" t="s">
        <v>43</v>
      </c>
      <c r="K8" s="132" t="s">
        <v>43</v>
      </c>
      <c r="L8" s="132" t="s">
        <v>43</v>
      </c>
      <c r="M8" s="49" t="s">
        <v>253</v>
      </c>
      <c r="N8" s="50" t="s">
        <v>43</v>
      </c>
      <c r="O8" s="136">
        <v>0</v>
      </c>
      <c r="P8" s="51">
        <v>0</v>
      </c>
      <c r="Q8" s="52" t="s">
        <v>43</v>
      </c>
      <c r="R8" s="53" t="s">
        <v>43</v>
      </c>
      <c r="S8" s="54">
        <v>0</v>
      </c>
      <c r="T8" s="52">
        <f>+O8</f>
        <v>0</v>
      </c>
      <c r="U8" s="136">
        <f>+S8</f>
        <v>0</v>
      </c>
      <c r="V8" s="53" t="s">
        <v>45</v>
      </c>
      <c r="W8" s="132" t="s">
        <v>46</v>
      </c>
      <c r="X8" s="132" t="s">
        <v>606</v>
      </c>
    </row>
    <row r="9" spans="1:24" s="11" customFormat="1" ht="101.25" x14ac:dyDescent="0.25">
      <c r="A9" s="269"/>
      <c r="B9" s="270"/>
      <c r="C9" s="270"/>
      <c r="D9" s="270"/>
      <c r="E9" s="269"/>
      <c r="F9" s="270"/>
      <c r="G9" s="271"/>
      <c r="H9" s="132" t="s">
        <v>254</v>
      </c>
      <c r="I9" s="132" t="s">
        <v>42</v>
      </c>
      <c r="J9" s="132" t="s">
        <v>43</v>
      </c>
      <c r="K9" s="132" t="s">
        <v>43</v>
      </c>
      <c r="L9" s="132" t="s">
        <v>43</v>
      </c>
      <c r="M9" s="53" t="s">
        <v>44</v>
      </c>
      <c r="N9" s="55" t="s">
        <v>43</v>
      </c>
      <c r="O9" s="136">
        <v>0</v>
      </c>
      <c r="P9" s="51">
        <v>0</v>
      </c>
      <c r="Q9" s="52" t="s">
        <v>43</v>
      </c>
      <c r="R9" s="53" t="s">
        <v>43</v>
      </c>
      <c r="S9" s="54">
        <v>0</v>
      </c>
      <c r="T9" s="52">
        <v>0</v>
      </c>
      <c r="U9" s="136">
        <v>0</v>
      </c>
      <c r="V9" s="53" t="s">
        <v>45</v>
      </c>
      <c r="W9" s="132" t="s">
        <v>46</v>
      </c>
      <c r="X9" s="132" t="s">
        <v>606</v>
      </c>
    </row>
    <row r="10" spans="1:24" s="10" customFormat="1" ht="101.25" x14ac:dyDescent="0.25">
      <c r="A10" s="269"/>
      <c r="B10" s="270"/>
      <c r="C10" s="278"/>
      <c r="D10" s="270" t="s">
        <v>47</v>
      </c>
      <c r="E10" s="269" t="s">
        <v>48</v>
      </c>
      <c r="F10" s="270" t="s">
        <v>255</v>
      </c>
      <c r="G10" s="275">
        <v>44926</v>
      </c>
      <c r="H10" s="132" t="s">
        <v>256</v>
      </c>
      <c r="I10" s="134" t="s">
        <v>42</v>
      </c>
      <c r="J10" s="132" t="s">
        <v>43</v>
      </c>
      <c r="K10" s="132" t="s">
        <v>43</v>
      </c>
      <c r="L10" s="132" t="s">
        <v>43</v>
      </c>
      <c r="M10" s="55" t="s">
        <v>49</v>
      </c>
      <c r="N10" s="50" t="s">
        <v>257</v>
      </c>
      <c r="O10" s="56">
        <v>1150</v>
      </c>
      <c r="P10" s="51">
        <v>0</v>
      </c>
      <c r="Q10" s="52" t="s">
        <v>43</v>
      </c>
      <c r="R10" s="53" t="s">
        <v>43</v>
      </c>
      <c r="S10" s="54">
        <v>0</v>
      </c>
      <c r="T10" s="57">
        <f t="shared" ref="T10:T15" si="0">+O10</f>
        <v>1150</v>
      </c>
      <c r="U10" s="136">
        <f>+S10</f>
        <v>0</v>
      </c>
      <c r="V10" s="132" t="s">
        <v>45</v>
      </c>
      <c r="W10" s="132" t="s">
        <v>46</v>
      </c>
      <c r="X10" s="132" t="s">
        <v>607</v>
      </c>
    </row>
    <row r="11" spans="1:24" s="10" customFormat="1" ht="101.25" x14ac:dyDescent="0.25">
      <c r="A11" s="269"/>
      <c r="B11" s="270"/>
      <c r="C11" s="278"/>
      <c r="D11" s="270"/>
      <c r="E11" s="269"/>
      <c r="F11" s="270"/>
      <c r="G11" s="275"/>
      <c r="H11" s="132" t="s">
        <v>258</v>
      </c>
      <c r="I11" s="134" t="s">
        <v>42</v>
      </c>
      <c r="J11" s="132" t="s">
        <v>43</v>
      </c>
      <c r="K11" s="132" t="s">
        <v>43</v>
      </c>
      <c r="L11" s="132" t="s">
        <v>43</v>
      </c>
      <c r="M11" s="55" t="s">
        <v>49</v>
      </c>
      <c r="N11" s="50" t="s">
        <v>257</v>
      </c>
      <c r="O11" s="51">
        <v>270</v>
      </c>
      <c r="P11" s="51">
        <v>0</v>
      </c>
      <c r="Q11" s="52" t="s">
        <v>43</v>
      </c>
      <c r="R11" s="53" t="s">
        <v>43</v>
      </c>
      <c r="S11" s="54">
        <v>0</v>
      </c>
      <c r="T11" s="57">
        <v>270</v>
      </c>
      <c r="U11" s="136">
        <v>0</v>
      </c>
      <c r="V11" s="132" t="s">
        <v>45</v>
      </c>
      <c r="W11" s="132" t="s">
        <v>46</v>
      </c>
      <c r="X11" s="132" t="s">
        <v>607</v>
      </c>
    </row>
    <row r="12" spans="1:24" s="10" customFormat="1" ht="101.25" x14ac:dyDescent="0.25">
      <c r="A12" s="269"/>
      <c r="B12" s="270"/>
      <c r="C12" s="278"/>
      <c r="D12" s="270"/>
      <c r="E12" s="269"/>
      <c r="F12" s="270"/>
      <c r="G12" s="275"/>
      <c r="H12" s="133" t="s">
        <v>259</v>
      </c>
      <c r="I12" s="134" t="s">
        <v>42</v>
      </c>
      <c r="J12" s="132" t="s">
        <v>43</v>
      </c>
      <c r="K12" s="132" t="s">
        <v>43</v>
      </c>
      <c r="L12" s="132" t="s">
        <v>43</v>
      </c>
      <c r="M12" s="132" t="s">
        <v>43</v>
      </c>
      <c r="N12" s="132" t="s">
        <v>43</v>
      </c>
      <c r="O12" s="51">
        <v>0</v>
      </c>
      <c r="P12" s="51">
        <v>0</v>
      </c>
      <c r="Q12" s="52" t="s">
        <v>115</v>
      </c>
      <c r="R12" s="49" t="s">
        <v>260</v>
      </c>
      <c r="S12" s="58">
        <v>31247</v>
      </c>
      <c r="T12" s="57">
        <f t="shared" si="0"/>
        <v>0</v>
      </c>
      <c r="U12" s="59">
        <f>+S12</f>
        <v>31247</v>
      </c>
      <c r="V12" s="132" t="s">
        <v>45</v>
      </c>
      <c r="W12" s="132" t="s">
        <v>46</v>
      </c>
      <c r="X12" s="132" t="s">
        <v>607</v>
      </c>
    </row>
    <row r="13" spans="1:24" s="10" customFormat="1" ht="135.75" customHeight="1" x14ac:dyDescent="0.25">
      <c r="A13" s="269"/>
      <c r="B13" s="270"/>
      <c r="C13" s="278"/>
      <c r="D13" s="270"/>
      <c r="E13" s="269"/>
      <c r="F13" s="270"/>
      <c r="G13" s="275"/>
      <c r="H13" s="133" t="s">
        <v>261</v>
      </c>
      <c r="I13" s="134" t="s">
        <v>42</v>
      </c>
      <c r="J13" s="132" t="s">
        <v>43</v>
      </c>
      <c r="K13" s="132" t="s">
        <v>43</v>
      </c>
      <c r="L13" s="132" t="s">
        <v>43</v>
      </c>
      <c r="M13" s="132" t="s">
        <v>43</v>
      </c>
      <c r="N13" s="132" t="s">
        <v>43</v>
      </c>
      <c r="O13" s="51">
        <v>0</v>
      </c>
      <c r="P13" s="51">
        <v>0</v>
      </c>
      <c r="Q13" s="52" t="s">
        <v>56</v>
      </c>
      <c r="R13" s="53" t="s">
        <v>262</v>
      </c>
      <c r="S13" s="58">
        <v>998</v>
      </c>
      <c r="T13" s="57">
        <f t="shared" si="0"/>
        <v>0</v>
      </c>
      <c r="U13" s="136">
        <f>+S13</f>
        <v>998</v>
      </c>
      <c r="V13" s="132" t="s">
        <v>45</v>
      </c>
      <c r="W13" s="132" t="s">
        <v>46</v>
      </c>
      <c r="X13" s="132" t="s">
        <v>607</v>
      </c>
    </row>
    <row r="14" spans="1:24" s="10" customFormat="1" ht="135.75" customHeight="1" x14ac:dyDescent="0.25">
      <c r="A14" s="269"/>
      <c r="B14" s="270"/>
      <c r="C14" s="278"/>
      <c r="D14" s="270"/>
      <c r="E14" s="269"/>
      <c r="F14" s="270"/>
      <c r="G14" s="275"/>
      <c r="H14" s="133" t="s">
        <v>263</v>
      </c>
      <c r="I14" s="134" t="s">
        <v>42</v>
      </c>
      <c r="J14" s="132" t="s">
        <v>43</v>
      </c>
      <c r="K14" s="132" t="s">
        <v>43</v>
      </c>
      <c r="L14" s="132" t="s">
        <v>43</v>
      </c>
      <c r="M14" s="55" t="s">
        <v>49</v>
      </c>
      <c r="N14" s="50" t="s">
        <v>257</v>
      </c>
      <c r="O14" s="51">
        <v>6333</v>
      </c>
      <c r="P14" s="51">
        <v>0</v>
      </c>
      <c r="Q14" s="52" t="s">
        <v>56</v>
      </c>
      <c r="R14" s="53" t="s">
        <v>264</v>
      </c>
      <c r="S14" s="58">
        <v>0</v>
      </c>
      <c r="T14" s="57">
        <f>+O14</f>
        <v>6333</v>
      </c>
      <c r="U14" s="136">
        <f>+S14</f>
        <v>0</v>
      </c>
      <c r="V14" s="132" t="s">
        <v>45</v>
      </c>
      <c r="W14" s="132" t="s">
        <v>46</v>
      </c>
      <c r="X14" s="132" t="s">
        <v>607</v>
      </c>
    </row>
    <row r="15" spans="1:24" s="10" customFormat="1" ht="157.5" customHeight="1" x14ac:dyDescent="0.25">
      <c r="A15" s="269"/>
      <c r="B15" s="270"/>
      <c r="C15" s="278"/>
      <c r="D15" s="270"/>
      <c r="E15" s="269"/>
      <c r="F15" s="270"/>
      <c r="G15" s="275"/>
      <c r="H15" s="132" t="s">
        <v>265</v>
      </c>
      <c r="I15" s="134" t="s">
        <v>42</v>
      </c>
      <c r="J15" s="132" t="s">
        <v>43</v>
      </c>
      <c r="K15" s="132" t="s">
        <v>43</v>
      </c>
      <c r="L15" s="132" t="s">
        <v>43</v>
      </c>
      <c r="M15" s="132" t="s">
        <v>43</v>
      </c>
      <c r="N15" s="132" t="s">
        <v>43</v>
      </c>
      <c r="O15" s="51">
        <v>0</v>
      </c>
      <c r="P15" s="51">
        <v>0</v>
      </c>
      <c r="Q15" s="52" t="s">
        <v>90</v>
      </c>
      <c r="R15" s="53" t="s">
        <v>266</v>
      </c>
      <c r="S15" s="54">
        <v>40000</v>
      </c>
      <c r="T15" s="52">
        <f t="shared" si="0"/>
        <v>0</v>
      </c>
      <c r="U15" s="136">
        <f t="shared" ref="U15:U29" si="1">+S15</f>
        <v>40000</v>
      </c>
      <c r="V15" s="132" t="s">
        <v>53</v>
      </c>
      <c r="W15" s="132" t="s">
        <v>46</v>
      </c>
      <c r="X15" s="132" t="s">
        <v>607</v>
      </c>
    </row>
    <row r="16" spans="1:24" s="10" customFormat="1" ht="101.25" x14ac:dyDescent="0.25">
      <c r="A16" s="269"/>
      <c r="B16" s="270"/>
      <c r="C16" s="278"/>
      <c r="D16" s="270"/>
      <c r="E16" s="269"/>
      <c r="F16" s="270"/>
      <c r="G16" s="275"/>
      <c r="H16" s="137" t="s">
        <v>54</v>
      </c>
      <c r="I16" s="134" t="s">
        <v>42</v>
      </c>
      <c r="J16" s="132" t="s">
        <v>43</v>
      </c>
      <c r="K16" s="132" t="s">
        <v>43</v>
      </c>
      <c r="L16" s="132" t="s">
        <v>55</v>
      </c>
      <c r="M16" s="132" t="s">
        <v>43</v>
      </c>
      <c r="N16" s="132" t="s">
        <v>43</v>
      </c>
      <c r="O16" s="51">
        <v>0</v>
      </c>
      <c r="P16" s="51">
        <v>0</v>
      </c>
      <c r="Q16" s="52" t="s">
        <v>56</v>
      </c>
      <c r="R16" s="53" t="s">
        <v>267</v>
      </c>
      <c r="S16" s="54">
        <v>10000</v>
      </c>
      <c r="T16" s="52">
        <f>+O16</f>
        <v>0</v>
      </c>
      <c r="U16" s="136">
        <f t="shared" si="1"/>
        <v>10000</v>
      </c>
      <c r="V16" s="132" t="s">
        <v>45</v>
      </c>
      <c r="W16" s="132" t="s">
        <v>46</v>
      </c>
      <c r="X16" s="132" t="s">
        <v>607</v>
      </c>
    </row>
    <row r="17" spans="1:24" s="10" customFormat="1" ht="123.75" customHeight="1" x14ac:dyDescent="0.25">
      <c r="A17" s="269"/>
      <c r="B17" s="270"/>
      <c r="C17" s="278"/>
      <c r="D17" s="270"/>
      <c r="E17" s="269"/>
      <c r="F17" s="270"/>
      <c r="G17" s="275"/>
      <c r="H17" s="132" t="s">
        <v>268</v>
      </c>
      <c r="I17" s="134" t="s">
        <v>42</v>
      </c>
      <c r="J17" s="132" t="s">
        <v>43</v>
      </c>
      <c r="K17" s="132" t="s">
        <v>43</v>
      </c>
      <c r="L17" s="132" t="s">
        <v>43</v>
      </c>
      <c r="M17" s="55" t="s">
        <v>49</v>
      </c>
      <c r="N17" s="50" t="s">
        <v>257</v>
      </c>
      <c r="O17" s="51">
        <v>1085</v>
      </c>
      <c r="P17" s="51">
        <v>0</v>
      </c>
      <c r="Q17" s="52" t="s">
        <v>43</v>
      </c>
      <c r="R17" s="52" t="s">
        <v>43</v>
      </c>
      <c r="S17" s="54">
        <v>0</v>
      </c>
      <c r="T17" s="52">
        <f>+O17</f>
        <v>1085</v>
      </c>
      <c r="U17" s="136">
        <f t="shared" si="1"/>
        <v>0</v>
      </c>
      <c r="V17" s="132" t="s">
        <v>45</v>
      </c>
      <c r="W17" s="132" t="s">
        <v>46</v>
      </c>
      <c r="X17" s="132" t="s">
        <v>607</v>
      </c>
    </row>
    <row r="18" spans="1:24" s="11" customFormat="1" ht="101.25" x14ac:dyDescent="0.25">
      <c r="A18" s="269"/>
      <c r="B18" s="270"/>
      <c r="C18" s="278"/>
      <c r="D18" s="270" t="s">
        <v>58</v>
      </c>
      <c r="E18" s="269" t="s">
        <v>269</v>
      </c>
      <c r="F18" s="270" t="s">
        <v>270</v>
      </c>
      <c r="G18" s="275">
        <v>44926</v>
      </c>
      <c r="H18" s="132" t="s">
        <v>61</v>
      </c>
      <c r="I18" s="134" t="s">
        <v>42</v>
      </c>
      <c r="J18" s="132" t="s">
        <v>43</v>
      </c>
      <c r="K18" s="132" t="s">
        <v>43</v>
      </c>
      <c r="L18" s="132" t="s">
        <v>43</v>
      </c>
      <c r="M18" s="55" t="s">
        <v>49</v>
      </c>
      <c r="N18" s="50" t="s">
        <v>257</v>
      </c>
      <c r="O18" s="56">
        <v>150</v>
      </c>
      <c r="P18" s="51">
        <v>0</v>
      </c>
      <c r="Q18" s="52" t="s">
        <v>43</v>
      </c>
      <c r="R18" s="52" t="s">
        <v>43</v>
      </c>
      <c r="S18" s="54">
        <v>0</v>
      </c>
      <c r="T18" s="57">
        <f>+P18</f>
        <v>0</v>
      </c>
      <c r="U18" s="136">
        <f t="shared" si="1"/>
        <v>0</v>
      </c>
      <c r="V18" s="132" t="s">
        <v>45</v>
      </c>
      <c r="W18" s="132" t="s">
        <v>46</v>
      </c>
      <c r="X18" s="132" t="s">
        <v>607</v>
      </c>
    </row>
    <row r="19" spans="1:24" s="11" customFormat="1" ht="101.25" x14ac:dyDescent="0.25">
      <c r="A19" s="269"/>
      <c r="B19" s="270"/>
      <c r="C19" s="278"/>
      <c r="D19" s="270"/>
      <c r="E19" s="269"/>
      <c r="F19" s="270"/>
      <c r="G19" s="275"/>
      <c r="H19" s="132" t="s">
        <v>63</v>
      </c>
      <c r="I19" s="134" t="s">
        <v>42</v>
      </c>
      <c r="J19" s="132" t="s">
        <v>43</v>
      </c>
      <c r="K19" s="132" t="s">
        <v>43</v>
      </c>
      <c r="L19" s="132" t="s">
        <v>43</v>
      </c>
      <c r="M19" s="55" t="s">
        <v>49</v>
      </c>
      <c r="N19" s="50" t="s">
        <v>60</v>
      </c>
      <c r="O19" s="52">
        <v>0</v>
      </c>
      <c r="P19" s="51">
        <v>0</v>
      </c>
      <c r="Q19" s="52" t="s">
        <v>43</v>
      </c>
      <c r="R19" s="53" t="s">
        <v>43</v>
      </c>
      <c r="S19" s="54">
        <v>0</v>
      </c>
      <c r="T19" s="57">
        <f>+P19</f>
        <v>0</v>
      </c>
      <c r="U19" s="136">
        <f t="shared" si="1"/>
        <v>0</v>
      </c>
      <c r="V19" s="132" t="s">
        <v>45</v>
      </c>
      <c r="W19" s="132" t="s">
        <v>46</v>
      </c>
      <c r="X19" s="132" t="s">
        <v>607</v>
      </c>
    </row>
    <row r="20" spans="1:24" s="11" customFormat="1" ht="101.25" x14ac:dyDescent="0.25">
      <c r="A20" s="269"/>
      <c r="B20" s="270"/>
      <c r="C20" s="278"/>
      <c r="D20" s="270"/>
      <c r="E20" s="269"/>
      <c r="F20" s="270"/>
      <c r="G20" s="275"/>
      <c r="H20" s="132" t="s">
        <v>64</v>
      </c>
      <c r="I20" s="134" t="s">
        <v>42</v>
      </c>
      <c r="J20" s="132" t="s">
        <v>43</v>
      </c>
      <c r="K20" s="132" t="s">
        <v>43</v>
      </c>
      <c r="L20" s="132" t="s">
        <v>43</v>
      </c>
      <c r="M20" s="55" t="s">
        <v>49</v>
      </c>
      <c r="N20" s="50" t="s">
        <v>257</v>
      </c>
      <c r="O20" s="56">
        <v>0</v>
      </c>
      <c r="P20" s="51">
        <v>0</v>
      </c>
      <c r="Q20" s="52" t="s">
        <v>43</v>
      </c>
      <c r="R20" s="52" t="s">
        <v>43</v>
      </c>
      <c r="S20" s="54">
        <v>0</v>
      </c>
      <c r="T20" s="57">
        <f>+P20</f>
        <v>0</v>
      </c>
      <c r="U20" s="136">
        <f t="shared" si="1"/>
        <v>0</v>
      </c>
      <c r="V20" s="132" t="s">
        <v>45</v>
      </c>
      <c r="W20" s="132" t="s">
        <v>46</v>
      </c>
      <c r="X20" s="132" t="s">
        <v>607</v>
      </c>
    </row>
    <row r="21" spans="1:24" s="11" customFormat="1" ht="101.25" x14ac:dyDescent="0.25">
      <c r="A21" s="269"/>
      <c r="B21" s="270"/>
      <c r="C21" s="278"/>
      <c r="D21" s="270"/>
      <c r="E21" s="269"/>
      <c r="F21" s="270"/>
      <c r="G21" s="275"/>
      <c r="H21" s="137" t="s">
        <v>65</v>
      </c>
      <c r="I21" s="134" t="s">
        <v>42</v>
      </c>
      <c r="J21" s="132" t="s">
        <v>43</v>
      </c>
      <c r="K21" s="132" t="s">
        <v>43</v>
      </c>
      <c r="L21" s="132" t="s">
        <v>43</v>
      </c>
      <c r="M21" s="55" t="s">
        <v>49</v>
      </c>
      <c r="N21" s="50" t="s">
        <v>257</v>
      </c>
      <c r="O21" s="56">
        <v>1011</v>
      </c>
      <c r="P21" s="51">
        <v>0</v>
      </c>
      <c r="Q21" s="52" t="s">
        <v>43</v>
      </c>
      <c r="R21" s="53" t="s">
        <v>43</v>
      </c>
      <c r="S21" s="54">
        <v>0</v>
      </c>
      <c r="T21" s="57">
        <f>+P21</f>
        <v>0</v>
      </c>
      <c r="U21" s="136">
        <f t="shared" si="1"/>
        <v>0</v>
      </c>
      <c r="V21" s="132" t="s">
        <v>45</v>
      </c>
      <c r="W21" s="132" t="s">
        <v>46</v>
      </c>
      <c r="X21" s="132" t="s">
        <v>607</v>
      </c>
    </row>
    <row r="22" spans="1:24" s="11" customFormat="1" ht="162" x14ac:dyDescent="0.25">
      <c r="A22" s="269"/>
      <c r="B22" s="270"/>
      <c r="C22" s="278"/>
      <c r="D22" s="270" t="s">
        <v>271</v>
      </c>
      <c r="E22" s="269" t="s">
        <v>272</v>
      </c>
      <c r="F22" s="270" t="s">
        <v>273</v>
      </c>
      <c r="G22" s="275">
        <v>44926</v>
      </c>
      <c r="H22" s="132" t="s">
        <v>274</v>
      </c>
      <c r="I22" s="134" t="s">
        <v>42</v>
      </c>
      <c r="J22" s="132" t="s">
        <v>68</v>
      </c>
      <c r="K22" s="132" t="s">
        <v>69</v>
      </c>
      <c r="L22" s="132" t="s">
        <v>43</v>
      </c>
      <c r="M22" s="55" t="s">
        <v>70</v>
      </c>
      <c r="N22" s="137" t="s">
        <v>71</v>
      </c>
      <c r="O22" s="51">
        <v>1740</v>
      </c>
      <c r="P22" s="51">
        <v>0</v>
      </c>
      <c r="Q22" s="52" t="s">
        <v>43</v>
      </c>
      <c r="R22" s="53" t="s">
        <v>43</v>
      </c>
      <c r="S22" s="54">
        <v>0</v>
      </c>
      <c r="T22" s="60">
        <f>+O22</f>
        <v>1740</v>
      </c>
      <c r="U22" s="136">
        <f t="shared" si="1"/>
        <v>0</v>
      </c>
      <c r="V22" s="132" t="s">
        <v>45</v>
      </c>
      <c r="W22" s="132" t="s">
        <v>46</v>
      </c>
      <c r="X22" s="132" t="s">
        <v>607</v>
      </c>
    </row>
    <row r="23" spans="1:24" s="11" customFormat="1" ht="141.75" x14ac:dyDescent="0.25">
      <c r="A23" s="269"/>
      <c r="B23" s="270"/>
      <c r="C23" s="278"/>
      <c r="D23" s="270"/>
      <c r="E23" s="269"/>
      <c r="F23" s="270"/>
      <c r="G23" s="275"/>
      <c r="H23" s="132" t="s">
        <v>72</v>
      </c>
      <c r="I23" s="134" t="s">
        <v>42</v>
      </c>
      <c r="J23" s="132" t="s">
        <v>73</v>
      </c>
      <c r="K23" s="132" t="s">
        <v>74</v>
      </c>
      <c r="L23" s="132" t="s">
        <v>43</v>
      </c>
      <c r="M23" s="55" t="s">
        <v>70</v>
      </c>
      <c r="N23" s="137" t="s">
        <v>71</v>
      </c>
      <c r="O23" s="51">
        <v>61410</v>
      </c>
      <c r="P23" s="51">
        <v>0</v>
      </c>
      <c r="Q23" s="52" t="s">
        <v>43</v>
      </c>
      <c r="R23" s="53" t="s">
        <v>43</v>
      </c>
      <c r="S23" s="54">
        <v>0</v>
      </c>
      <c r="T23" s="61">
        <f>+O23</f>
        <v>61410</v>
      </c>
      <c r="U23" s="136">
        <f t="shared" si="1"/>
        <v>0</v>
      </c>
      <c r="V23" s="132" t="s">
        <v>45</v>
      </c>
      <c r="W23" s="132" t="s">
        <v>46</v>
      </c>
      <c r="X23" s="132" t="s">
        <v>607</v>
      </c>
    </row>
    <row r="24" spans="1:24" s="11" customFormat="1" ht="141.75" x14ac:dyDescent="0.25">
      <c r="A24" s="269"/>
      <c r="B24" s="270"/>
      <c r="C24" s="278"/>
      <c r="D24" s="270"/>
      <c r="E24" s="269"/>
      <c r="F24" s="270"/>
      <c r="G24" s="275"/>
      <c r="H24" s="133" t="s">
        <v>263</v>
      </c>
      <c r="I24" s="134" t="s">
        <v>42</v>
      </c>
      <c r="J24" s="132" t="s">
        <v>73</v>
      </c>
      <c r="K24" s="132" t="s">
        <v>75</v>
      </c>
      <c r="L24" s="132" t="s">
        <v>43</v>
      </c>
      <c r="M24" s="55" t="s">
        <v>49</v>
      </c>
      <c r="N24" s="50" t="s">
        <v>257</v>
      </c>
      <c r="O24" s="56">
        <v>6333</v>
      </c>
      <c r="P24" s="51">
        <v>0</v>
      </c>
      <c r="Q24" s="52" t="s">
        <v>43</v>
      </c>
      <c r="R24" s="53" t="s">
        <v>43</v>
      </c>
      <c r="S24" s="54">
        <v>0</v>
      </c>
      <c r="T24" s="61">
        <v>0</v>
      </c>
      <c r="U24" s="136">
        <f t="shared" si="1"/>
        <v>0</v>
      </c>
      <c r="V24" s="132" t="s">
        <v>45</v>
      </c>
      <c r="W24" s="132" t="s">
        <v>46</v>
      </c>
      <c r="X24" s="132" t="s">
        <v>607</v>
      </c>
    </row>
    <row r="25" spans="1:24" s="11" customFormat="1" ht="141.75" x14ac:dyDescent="0.25">
      <c r="A25" s="269"/>
      <c r="B25" s="270"/>
      <c r="C25" s="278"/>
      <c r="D25" s="270"/>
      <c r="E25" s="269"/>
      <c r="F25" s="270"/>
      <c r="G25" s="275"/>
      <c r="H25" s="132" t="s">
        <v>275</v>
      </c>
      <c r="I25" s="134" t="s">
        <v>42</v>
      </c>
      <c r="J25" s="132" t="s">
        <v>73</v>
      </c>
      <c r="K25" s="132" t="s">
        <v>75</v>
      </c>
      <c r="L25" s="132" t="s">
        <v>43</v>
      </c>
      <c r="M25" s="132" t="s">
        <v>43</v>
      </c>
      <c r="N25" s="132" t="s">
        <v>43</v>
      </c>
      <c r="O25" s="51">
        <v>0</v>
      </c>
      <c r="P25" s="51">
        <v>0</v>
      </c>
      <c r="Q25" s="52" t="s">
        <v>90</v>
      </c>
      <c r="R25" s="55" t="s">
        <v>276</v>
      </c>
      <c r="S25" s="54">
        <v>60000</v>
      </c>
      <c r="T25" s="61">
        <v>0</v>
      </c>
      <c r="U25" s="136">
        <f t="shared" si="1"/>
        <v>60000</v>
      </c>
      <c r="V25" s="132" t="s">
        <v>45</v>
      </c>
      <c r="W25" s="132" t="s">
        <v>46</v>
      </c>
      <c r="X25" s="132" t="s">
        <v>607</v>
      </c>
    </row>
    <row r="26" spans="1:24" s="11" customFormat="1" ht="141.75" x14ac:dyDescent="0.25">
      <c r="A26" s="269"/>
      <c r="B26" s="270"/>
      <c r="C26" s="278"/>
      <c r="D26" s="270"/>
      <c r="E26" s="269"/>
      <c r="F26" s="270"/>
      <c r="G26" s="275"/>
      <c r="H26" s="132" t="s">
        <v>277</v>
      </c>
      <c r="I26" s="134" t="s">
        <v>42</v>
      </c>
      <c r="J26" s="132" t="s">
        <v>68</v>
      </c>
      <c r="K26" s="132" t="s">
        <v>75</v>
      </c>
      <c r="L26" s="132" t="s">
        <v>43</v>
      </c>
      <c r="M26" s="132" t="s">
        <v>43</v>
      </c>
      <c r="N26" s="132" t="s">
        <v>43</v>
      </c>
      <c r="O26" s="51">
        <v>0</v>
      </c>
      <c r="P26" s="51">
        <v>0</v>
      </c>
      <c r="Q26" s="52" t="s">
        <v>43</v>
      </c>
      <c r="R26" s="53" t="s">
        <v>43</v>
      </c>
      <c r="S26" s="54">
        <v>0</v>
      </c>
      <c r="T26" s="61">
        <v>0</v>
      </c>
      <c r="U26" s="136">
        <f t="shared" si="1"/>
        <v>0</v>
      </c>
      <c r="V26" s="132" t="s">
        <v>45</v>
      </c>
      <c r="W26" s="132" t="s">
        <v>46</v>
      </c>
      <c r="X26" s="132" t="s">
        <v>607</v>
      </c>
    </row>
    <row r="27" spans="1:24" s="11" customFormat="1" ht="141.75" x14ac:dyDescent="0.25">
      <c r="A27" s="269"/>
      <c r="B27" s="270"/>
      <c r="C27" s="278"/>
      <c r="D27" s="270"/>
      <c r="E27" s="269"/>
      <c r="F27" s="270"/>
      <c r="G27" s="275"/>
      <c r="H27" s="132" t="s">
        <v>278</v>
      </c>
      <c r="I27" s="134" t="s">
        <v>42</v>
      </c>
      <c r="J27" s="132" t="s">
        <v>68</v>
      </c>
      <c r="K27" s="132" t="s">
        <v>75</v>
      </c>
      <c r="L27" s="132" t="s">
        <v>43</v>
      </c>
      <c r="M27" s="132" t="s">
        <v>43</v>
      </c>
      <c r="N27" s="132" t="s">
        <v>43</v>
      </c>
      <c r="O27" s="51">
        <v>0</v>
      </c>
      <c r="P27" s="51">
        <v>0</v>
      </c>
      <c r="Q27" s="52" t="s">
        <v>43</v>
      </c>
      <c r="R27" s="53" t="s">
        <v>43</v>
      </c>
      <c r="S27" s="54">
        <v>6394</v>
      </c>
      <c r="T27" s="61">
        <v>0</v>
      </c>
      <c r="U27" s="136">
        <f>+S27</f>
        <v>6394</v>
      </c>
      <c r="V27" s="132" t="s">
        <v>45</v>
      </c>
      <c r="W27" s="132" t="s">
        <v>46</v>
      </c>
      <c r="X27" s="132" t="s">
        <v>607</v>
      </c>
    </row>
    <row r="28" spans="1:24" s="11" customFormat="1" ht="141.75" x14ac:dyDescent="0.25">
      <c r="A28" s="269"/>
      <c r="B28" s="270"/>
      <c r="C28" s="278"/>
      <c r="D28" s="270"/>
      <c r="E28" s="269"/>
      <c r="F28" s="270"/>
      <c r="G28" s="275"/>
      <c r="H28" s="133" t="s">
        <v>279</v>
      </c>
      <c r="I28" s="135" t="s">
        <v>42</v>
      </c>
      <c r="J28" s="133" t="s">
        <v>68</v>
      </c>
      <c r="K28" s="133" t="s">
        <v>75</v>
      </c>
      <c r="L28" s="133" t="s">
        <v>43</v>
      </c>
      <c r="M28" s="133" t="s">
        <v>43</v>
      </c>
      <c r="N28" s="133" t="s">
        <v>43</v>
      </c>
      <c r="O28" s="56">
        <v>0</v>
      </c>
      <c r="P28" s="56">
        <v>0</v>
      </c>
      <c r="Q28" s="62" t="s">
        <v>56</v>
      </c>
      <c r="R28" s="63"/>
      <c r="S28" s="58">
        <v>1152</v>
      </c>
      <c r="T28" s="64">
        <v>0</v>
      </c>
      <c r="U28" s="59">
        <f>+S28</f>
        <v>1152</v>
      </c>
      <c r="V28" s="133" t="s">
        <v>45</v>
      </c>
      <c r="W28" s="133" t="s">
        <v>46</v>
      </c>
      <c r="X28" s="132" t="s">
        <v>607</v>
      </c>
    </row>
    <row r="29" spans="1:24" s="11" customFormat="1" ht="121.5" x14ac:dyDescent="0.25">
      <c r="A29" s="269"/>
      <c r="B29" s="270"/>
      <c r="C29" s="278"/>
      <c r="D29" s="270"/>
      <c r="E29" s="269"/>
      <c r="F29" s="270"/>
      <c r="G29" s="275"/>
      <c r="H29" s="132" t="s">
        <v>77</v>
      </c>
      <c r="I29" s="134" t="s">
        <v>78</v>
      </c>
      <c r="J29" s="132" t="s">
        <v>43</v>
      </c>
      <c r="K29" s="132" t="s">
        <v>79</v>
      </c>
      <c r="L29" s="132" t="s">
        <v>43</v>
      </c>
      <c r="M29" s="132" t="s">
        <v>43</v>
      </c>
      <c r="N29" s="132" t="s">
        <v>43</v>
      </c>
      <c r="O29" s="51">
        <v>0</v>
      </c>
      <c r="P29" s="51">
        <v>0</v>
      </c>
      <c r="Q29" s="55" t="s">
        <v>90</v>
      </c>
      <c r="R29" s="55" t="s">
        <v>276</v>
      </c>
      <c r="S29" s="58">
        <v>5132</v>
      </c>
      <c r="T29" s="52">
        <f>+O29</f>
        <v>0</v>
      </c>
      <c r="U29" s="136">
        <f t="shared" si="1"/>
        <v>5132</v>
      </c>
      <c r="V29" s="132" t="s">
        <v>45</v>
      </c>
      <c r="W29" s="132" t="s">
        <v>46</v>
      </c>
      <c r="X29" s="132" t="s">
        <v>607</v>
      </c>
    </row>
    <row r="30" spans="1:24" s="11" customFormat="1" ht="101.25" x14ac:dyDescent="0.25">
      <c r="A30" s="269"/>
      <c r="B30" s="270"/>
      <c r="C30" s="270"/>
      <c r="D30" s="270" t="s">
        <v>80</v>
      </c>
      <c r="E30" s="270" t="s">
        <v>280</v>
      </c>
      <c r="F30" s="270" t="s">
        <v>281</v>
      </c>
      <c r="G30" s="271">
        <v>44926</v>
      </c>
      <c r="H30" s="132" t="s">
        <v>282</v>
      </c>
      <c r="I30" s="134" t="s">
        <v>78</v>
      </c>
      <c r="J30" s="132" t="s">
        <v>43</v>
      </c>
      <c r="K30" s="132" t="s">
        <v>43</v>
      </c>
      <c r="L30" s="132" t="s">
        <v>43</v>
      </c>
      <c r="M30" s="132" t="s">
        <v>43</v>
      </c>
      <c r="N30" s="132" t="s">
        <v>43</v>
      </c>
      <c r="O30" s="51">
        <v>0</v>
      </c>
      <c r="P30" s="51">
        <v>0</v>
      </c>
      <c r="Q30" s="55" t="s">
        <v>56</v>
      </c>
      <c r="R30" s="55" t="s">
        <v>283</v>
      </c>
      <c r="S30" s="51">
        <v>736</v>
      </c>
      <c r="T30" s="57">
        <f t="shared" ref="T30:T41" si="2">+O30</f>
        <v>0</v>
      </c>
      <c r="U30" s="136">
        <f>+S30</f>
        <v>736</v>
      </c>
      <c r="V30" s="132" t="s">
        <v>83</v>
      </c>
      <c r="W30" s="132" t="s">
        <v>46</v>
      </c>
      <c r="X30" s="132" t="s">
        <v>608</v>
      </c>
    </row>
    <row r="31" spans="1:24" s="11" customFormat="1" ht="158.25" customHeight="1" x14ac:dyDescent="0.25">
      <c r="A31" s="269"/>
      <c r="B31" s="270"/>
      <c r="C31" s="270"/>
      <c r="D31" s="270"/>
      <c r="E31" s="270"/>
      <c r="F31" s="270"/>
      <c r="G31" s="271"/>
      <c r="H31" s="132" t="s">
        <v>284</v>
      </c>
      <c r="I31" s="134" t="s">
        <v>78</v>
      </c>
      <c r="J31" s="132" t="s">
        <v>43</v>
      </c>
      <c r="K31" s="132" t="s">
        <v>43</v>
      </c>
      <c r="L31" s="132" t="s">
        <v>43</v>
      </c>
      <c r="M31" s="55" t="s">
        <v>285</v>
      </c>
      <c r="N31" s="50" t="s">
        <v>82</v>
      </c>
      <c r="O31" s="51">
        <v>132</v>
      </c>
      <c r="P31" s="51">
        <v>0</v>
      </c>
      <c r="Q31" s="55" t="s">
        <v>56</v>
      </c>
      <c r="R31" s="55" t="s">
        <v>283</v>
      </c>
      <c r="S31" s="54">
        <v>4715</v>
      </c>
      <c r="T31" s="52">
        <f t="shared" si="2"/>
        <v>132</v>
      </c>
      <c r="U31" s="136">
        <f>+S31</f>
        <v>4715</v>
      </c>
      <c r="V31" s="132" t="s">
        <v>83</v>
      </c>
      <c r="W31" s="132" t="s">
        <v>46</v>
      </c>
      <c r="X31" s="132" t="s">
        <v>608</v>
      </c>
    </row>
    <row r="32" spans="1:24" s="11" customFormat="1" ht="101.25" x14ac:dyDescent="0.25">
      <c r="A32" s="269"/>
      <c r="B32" s="270"/>
      <c r="C32" s="270"/>
      <c r="D32" s="270"/>
      <c r="E32" s="270"/>
      <c r="F32" s="270"/>
      <c r="G32" s="271"/>
      <c r="H32" s="65" t="s">
        <v>286</v>
      </c>
      <c r="I32" s="134" t="s">
        <v>78</v>
      </c>
      <c r="J32" s="132" t="s">
        <v>43</v>
      </c>
      <c r="K32" s="132" t="s">
        <v>43</v>
      </c>
      <c r="L32" s="132" t="s">
        <v>43</v>
      </c>
      <c r="M32" s="55" t="s">
        <v>285</v>
      </c>
      <c r="N32" s="50" t="s">
        <v>82</v>
      </c>
      <c r="O32" s="51">
        <v>433</v>
      </c>
      <c r="P32" s="51">
        <v>0</v>
      </c>
      <c r="Q32" s="55" t="s">
        <v>56</v>
      </c>
      <c r="R32" s="55" t="s">
        <v>283</v>
      </c>
      <c r="S32" s="54">
        <v>1756</v>
      </c>
      <c r="T32" s="57">
        <f t="shared" si="2"/>
        <v>433</v>
      </c>
      <c r="U32" s="136">
        <f>+S32</f>
        <v>1756</v>
      </c>
      <c r="V32" s="132" t="s">
        <v>83</v>
      </c>
      <c r="W32" s="132" t="s">
        <v>46</v>
      </c>
      <c r="X32" s="132" t="s">
        <v>608</v>
      </c>
    </row>
    <row r="33" spans="1:24" s="11" customFormat="1" ht="101.25" x14ac:dyDescent="0.25">
      <c r="A33" s="269"/>
      <c r="B33" s="270"/>
      <c r="C33" s="270"/>
      <c r="D33" s="270"/>
      <c r="E33" s="270"/>
      <c r="F33" s="270"/>
      <c r="G33" s="271"/>
      <c r="H33" s="65" t="s">
        <v>287</v>
      </c>
      <c r="I33" s="134" t="s">
        <v>78</v>
      </c>
      <c r="J33" s="132" t="s">
        <v>43</v>
      </c>
      <c r="K33" s="132" t="s">
        <v>43</v>
      </c>
      <c r="L33" s="132" t="s">
        <v>43</v>
      </c>
      <c r="M33" s="55" t="s">
        <v>285</v>
      </c>
      <c r="N33" s="50" t="s">
        <v>82</v>
      </c>
      <c r="O33" s="51">
        <v>1435</v>
      </c>
      <c r="P33" s="51">
        <v>0</v>
      </c>
      <c r="Q33" s="55" t="s">
        <v>56</v>
      </c>
      <c r="R33" s="55" t="s">
        <v>283</v>
      </c>
      <c r="S33" s="54">
        <v>2782</v>
      </c>
      <c r="T33" s="52">
        <f t="shared" si="2"/>
        <v>1435</v>
      </c>
      <c r="U33" s="136">
        <f>+S33</f>
        <v>2782</v>
      </c>
      <c r="V33" s="132" t="s">
        <v>83</v>
      </c>
      <c r="W33" s="132" t="s">
        <v>46</v>
      </c>
      <c r="X33" s="132" t="s">
        <v>608</v>
      </c>
    </row>
    <row r="34" spans="1:24" s="11" customFormat="1" ht="178.5" customHeight="1" x14ac:dyDescent="0.25">
      <c r="A34" s="269"/>
      <c r="B34" s="270"/>
      <c r="C34" s="270"/>
      <c r="D34" s="281"/>
      <c r="E34" s="270"/>
      <c r="F34" s="270"/>
      <c r="G34" s="271"/>
      <c r="H34" s="66" t="s">
        <v>288</v>
      </c>
      <c r="I34" s="134" t="s">
        <v>42</v>
      </c>
      <c r="J34" s="132" t="s">
        <v>43</v>
      </c>
      <c r="K34" s="132" t="s">
        <v>43</v>
      </c>
      <c r="L34" s="132" t="s">
        <v>43</v>
      </c>
      <c r="M34" s="132" t="s">
        <v>43</v>
      </c>
      <c r="N34" s="132" t="s">
        <v>43</v>
      </c>
      <c r="O34" s="67">
        <v>0</v>
      </c>
      <c r="P34" s="51">
        <v>0</v>
      </c>
      <c r="Q34" s="68" t="s">
        <v>56</v>
      </c>
      <c r="R34" s="69" t="s">
        <v>289</v>
      </c>
      <c r="S34" s="58">
        <v>9650</v>
      </c>
      <c r="T34" s="69">
        <f t="shared" si="2"/>
        <v>0</v>
      </c>
      <c r="U34" s="59">
        <f>+S34</f>
        <v>9650</v>
      </c>
      <c r="V34" s="132" t="s">
        <v>83</v>
      </c>
      <c r="W34" s="132" t="s">
        <v>46</v>
      </c>
      <c r="X34" s="132" t="s">
        <v>609</v>
      </c>
    </row>
    <row r="35" spans="1:24" s="11" customFormat="1" ht="141.75" x14ac:dyDescent="0.25">
      <c r="A35" s="269"/>
      <c r="B35" s="270"/>
      <c r="C35" s="270"/>
      <c r="D35" s="270" t="s">
        <v>84</v>
      </c>
      <c r="E35" s="269" t="s">
        <v>85</v>
      </c>
      <c r="F35" s="270" t="s">
        <v>290</v>
      </c>
      <c r="G35" s="275">
        <v>44926</v>
      </c>
      <c r="H35" s="133" t="s">
        <v>87</v>
      </c>
      <c r="I35" s="134" t="s">
        <v>42</v>
      </c>
      <c r="J35" s="132" t="s">
        <v>88</v>
      </c>
      <c r="K35" s="132" t="s">
        <v>89</v>
      </c>
      <c r="L35" s="132" t="s">
        <v>43</v>
      </c>
      <c r="M35" s="132" t="s">
        <v>43</v>
      </c>
      <c r="N35" s="132" t="s">
        <v>43</v>
      </c>
      <c r="O35" s="54">
        <v>0</v>
      </c>
      <c r="P35" s="51">
        <v>0</v>
      </c>
      <c r="Q35" s="55" t="s">
        <v>90</v>
      </c>
      <c r="R35" s="55" t="s">
        <v>91</v>
      </c>
      <c r="S35" s="54">
        <v>1205</v>
      </c>
      <c r="T35" s="57">
        <f t="shared" si="2"/>
        <v>0</v>
      </c>
      <c r="U35" s="279">
        <f>+S35+S36</f>
        <v>2410</v>
      </c>
      <c r="V35" s="132" t="s">
        <v>92</v>
      </c>
      <c r="W35" s="132" t="s">
        <v>46</v>
      </c>
      <c r="X35" s="132" t="s">
        <v>93</v>
      </c>
    </row>
    <row r="36" spans="1:24" s="11" customFormat="1" ht="141.75" x14ac:dyDescent="0.25">
      <c r="A36" s="269"/>
      <c r="B36" s="270"/>
      <c r="C36" s="270"/>
      <c r="D36" s="270"/>
      <c r="E36" s="269"/>
      <c r="F36" s="270"/>
      <c r="G36" s="275"/>
      <c r="H36" s="133" t="s">
        <v>94</v>
      </c>
      <c r="I36" s="134" t="s">
        <v>42</v>
      </c>
      <c r="J36" s="132" t="s">
        <v>88</v>
      </c>
      <c r="K36" s="132" t="s">
        <v>89</v>
      </c>
      <c r="L36" s="132" t="s">
        <v>43</v>
      </c>
      <c r="M36" s="132" t="s">
        <v>43</v>
      </c>
      <c r="N36" s="132" t="s">
        <v>43</v>
      </c>
      <c r="O36" s="54">
        <v>0</v>
      </c>
      <c r="P36" s="51">
        <v>0</v>
      </c>
      <c r="Q36" s="55" t="s">
        <v>90</v>
      </c>
      <c r="R36" s="55" t="s">
        <v>91</v>
      </c>
      <c r="S36" s="54">
        <v>1205</v>
      </c>
      <c r="T36" s="57">
        <f t="shared" si="2"/>
        <v>0</v>
      </c>
      <c r="U36" s="279"/>
      <c r="V36" s="132" t="s">
        <v>92</v>
      </c>
      <c r="W36" s="132" t="s">
        <v>46</v>
      </c>
      <c r="X36" s="132" t="s">
        <v>93</v>
      </c>
    </row>
    <row r="37" spans="1:24" s="11" customFormat="1" ht="373.5" customHeight="1" x14ac:dyDescent="0.25">
      <c r="A37" s="269" t="s">
        <v>291</v>
      </c>
      <c r="B37" s="270" t="s">
        <v>292</v>
      </c>
      <c r="C37" s="269" t="s">
        <v>293</v>
      </c>
      <c r="D37" s="269" t="s">
        <v>95</v>
      </c>
      <c r="E37" s="269" t="s">
        <v>96</v>
      </c>
      <c r="F37" s="270" t="s">
        <v>294</v>
      </c>
      <c r="G37" s="271">
        <v>44926</v>
      </c>
      <c r="H37" s="133" t="s">
        <v>295</v>
      </c>
      <c r="I37" s="134" t="s">
        <v>42</v>
      </c>
      <c r="J37" s="132" t="s">
        <v>43</v>
      </c>
      <c r="K37" s="132" t="s">
        <v>43</v>
      </c>
      <c r="L37" s="132" t="s">
        <v>43</v>
      </c>
      <c r="M37" s="55" t="s">
        <v>296</v>
      </c>
      <c r="N37" s="50" t="s">
        <v>297</v>
      </c>
      <c r="O37" s="54">
        <v>2600</v>
      </c>
      <c r="P37" s="51">
        <v>0</v>
      </c>
      <c r="Q37" s="134" t="s">
        <v>43</v>
      </c>
      <c r="R37" s="134" t="s">
        <v>43</v>
      </c>
      <c r="S37" s="54">
        <v>0</v>
      </c>
      <c r="T37" s="54">
        <f t="shared" si="2"/>
        <v>2600</v>
      </c>
      <c r="U37" s="136">
        <f>+S37</f>
        <v>0</v>
      </c>
      <c r="V37" s="132" t="s">
        <v>97</v>
      </c>
      <c r="W37" s="132" t="s">
        <v>46</v>
      </c>
      <c r="X37" s="132" t="s">
        <v>608</v>
      </c>
    </row>
    <row r="38" spans="1:24" s="11" customFormat="1" ht="223.5" customHeight="1" x14ac:dyDescent="0.25">
      <c r="A38" s="269"/>
      <c r="B38" s="270"/>
      <c r="C38" s="269"/>
      <c r="D38" s="269"/>
      <c r="E38" s="269"/>
      <c r="F38" s="270"/>
      <c r="G38" s="271"/>
      <c r="H38" s="132" t="s">
        <v>98</v>
      </c>
      <c r="I38" s="134" t="s">
        <v>42</v>
      </c>
      <c r="J38" s="132" t="s">
        <v>43</v>
      </c>
      <c r="K38" s="132" t="s">
        <v>43</v>
      </c>
      <c r="L38" s="132" t="s">
        <v>43</v>
      </c>
      <c r="M38" s="55" t="s">
        <v>296</v>
      </c>
      <c r="N38" s="50" t="s">
        <v>297</v>
      </c>
      <c r="O38" s="54">
        <v>400</v>
      </c>
      <c r="P38" s="51">
        <v>0</v>
      </c>
      <c r="Q38" s="134" t="s">
        <v>56</v>
      </c>
      <c r="R38" s="134" t="s">
        <v>298</v>
      </c>
      <c r="S38" s="54">
        <v>1350</v>
      </c>
      <c r="T38" s="54">
        <f t="shared" si="2"/>
        <v>400</v>
      </c>
      <c r="U38" s="136">
        <f t="shared" ref="U38:U49" si="3">+S38</f>
        <v>1350</v>
      </c>
      <c r="V38" s="132" t="s">
        <v>97</v>
      </c>
      <c r="W38" s="132" t="s">
        <v>46</v>
      </c>
      <c r="X38" s="132" t="s">
        <v>608</v>
      </c>
    </row>
    <row r="39" spans="1:24" s="11" customFormat="1" ht="101.25" x14ac:dyDescent="0.25">
      <c r="A39" s="269"/>
      <c r="B39" s="270"/>
      <c r="C39" s="269"/>
      <c r="D39" s="269"/>
      <c r="E39" s="269"/>
      <c r="F39" s="270"/>
      <c r="G39" s="271"/>
      <c r="H39" s="133" t="s">
        <v>299</v>
      </c>
      <c r="I39" s="134" t="s">
        <v>42</v>
      </c>
      <c r="J39" s="132" t="s">
        <v>43</v>
      </c>
      <c r="K39" s="132" t="s">
        <v>43</v>
      </c>
      <c r="L39" s="132" t="s">
        <v>43</v>
      </c>
      <c r="M39" s="132" t="s">
        <v>43</v>
      </c>
      <c r="N39" s="132" t="s">
        <v>43</v>
      </c>
      <c r="O39" s="54">
        <v>0</v>
      </c>
      <c r="P39" s="51">
        <v>0</v>
      </c>
      <c r="Q39" s="134" t="s">
        <v>56</v>
      </c>
      <c r="R39" s="134" t="s">
        <v>298</v>
      </c>
      <c r="S39" s="58">
        <v>1059</v>
      </c>
      <c r="T39" s="54">
        <f t="shared" si="2"/>
        <v>0</v>
      </c>
      <c r="U39" s="59">
        <f t="shared" si="3"/>
        <v>1059</v>
      </c>
      <c r="V39" s="132" t="s">
        <v>97</v>
      </c>
      <c r="W39" s="132" t="s">
        <v>46</v>
      </c>
      <c r="X39" s="132" t="s">
        <v>608</v>
      </c>
    </row>
    <row r="40" spans="1:24" s="13" customFormat="1" ht="101.25" x14ac:dyDescent="0.25">
      <c r="A40" s="269"/>
      <c r="B40" s="270"/>
      <c r="C40" s="269"/>
      <c r="D40" s="269"/>
      <c r="E40" s="269"/>
      <c r="F40" s="270"/>
      <c r="G40" s="271"/>
      <c r="H40" s="132" t="s">
        <v>300</v>
      </c>
      <c r="I40" s="134" t="s">
        <v>42</v>
      </c>
      <c r="J40" s="132" t="s">
        <v>43</v>
      </c>
      <c r="K40" s="132" t="s">
        <v>43</v>
      </c>
      <c r="L40" s="132" t="s">
        <v>43</v>
      </c>
      <c r="M40" s="132" t="s">
        <v>43</v>
      </c>
      <c r="N40" s="132" t="s">
        <v>43</v>
      </c>
      <c r="O40" s="54">
        <v>0</v>
      </c>
      <c r="P40" s="51">
        <v>0</v>
      </c>
      <c r="Q40" s="134" t="s">
        <v>43</v>
      </c>
      <c r="R40" s="134" t="s">
        <v>43</v>
      </c>
      <c r="S40" s="54">
        <v>0</v>
      </c>
      <c r="T40" s="54">
        <f t="shared" si="2"/>
        <v>0</v>
      </c>
      <c r="U40" s="136">
        <f t="shared" si="3"/>
        <v>0</v>
      </c>
      <c r="V40" s="132" t="s">
        <v>97</v>
      </c>
      <c r="W40" s="132" t="s">
        <v>46</v>
      </c>
      <c r="X40" s="132" t="s">
        <v>608</v>
      </c>
    </row>
    <row r="41" spans="1:24" s="11" customFormat="1" ht="150.75" customHeight="1" x14ac:dyDescent="0.25">
      <c r="A41" s="269"/>
      <c r="B41" s="270"/>
      <c r="C41" s="269"/>
      <c r="D41" s="269"/>
      <c r="E41" s="269"/>
      <c r="F41" s="270"/>
      <c r="G41" s="271"/>
      <c r="H41" s="70" t="s">
        <v>301</v>
      </c>
      <c r="I41" s="134" t="s">
        <v>42</v>
      </c>
      <c r="J41" s="132" t="s">
        <v>43</v>
      </c>
      <c r="K41" s="132" t="s">
        <v>43</v>
      </c>
      <c r="L41" s="132" t="s">
        <v>43</v>
      </c>
      <c r="M41" s="132" t="s">
        <v>43</v>
      </c>
      <c r="N41" s="132" t="s">
        <v>43</v>
      </c>
      <c r="O41" s="54">
        <v>0</v>
      </c>
      <c r="P41" s="51">
        <v>0</v>
      </c>
      <c r="Q41" s="134" t="s">
        <v>56</v>
      </c>
      <c r="R41" s="132" t="s">
        <v>302</v>
      </c>
      <c r="S41" s="54">
        <v>10000</v>
      </c>
      <c r="T41" s="54">
        <f t="shared" si="2"/>
        <v>0</v>
      </c>
      <c r="U41" s="136">
        <f t="shared" si="3"/>
        <v>10000</v>
      </c>
      <c r="V41" s="132" t="s">
        <v>97</v>
      </c>
      <c r="W41" s="132" t="s">
        <v>46</v>
      </c>
      <c r="X41" s="132" t="s">
        <v>608</v>
      </c>
    </row>
    <row r="42" spans="1:24" s="11" customFormat="1" ht="101.25" x14ac:dyDescent="0.25">
      <c r="A42" s="269"/>
      <c r="B42" s="270"/>
      <c r="C42" s="269"/>
      <c r="D42" s="269"/>
      <c r="E42" s="269"/>
      <c r="F42" s="270"/>
      <c r="G42" s="271"/>
      <c r="H42" s="137" t="s">
        <v>99</v>
      </c>
      <c r="I42" s="134" t="s">
        <v>42</v>
      </c>
      <c r="J42" s="132" t="s">
        <v>43</v>
      </c>
      <c r="K42" s="132" t="s">
        <v>43</v>
      </c>
      <c r="L42" s="132" t="s">
        <v>43</v>
      </c>
      <c r="M42" s="132" t="s">
        <v>43</v>
      </c>
      <c r="N42" s="132" t="s">
        <v>43</v>
      </c>
      <c r="O42" s="54">
        <v>0</v>
      </c>
      <c r="P42" s="51">
        <v>0</v>
      </c>
      <c r="Q42" s="134" t="s">
        <v>43</v>
      </c>
      <c r="R42" s="134" t="s">
        <v>43</v>
      </c>
      <c r="S42" s="54">
        <v>0</v>
      </c>
      <c r="T42" s="54">
        <f>+O42</f>
        <v>0</v>
      </c>
      <c r="U42" s="136">
        <f>+S42</f>
        <v>0</v>
      </c>
      <c r="V42" s="132" t="s">
        <v>97</v>
      </c>
      <c r="W42" s="132" t="s">
        <v>46</v>
      </c>
      <c r="X42" s="132" t="s">
        <v>608</v>
      </c>
    </row>
    <row r="43" spans="1:24" s="11" customFormat="1" ht="215.25" customHeight="1" x14ac:dyDescent="0.25">
      <c r="A43" s="269"/>
      <c r="B43" s="270"/>
      <c r="C43" s="269"/>
      <c r="D43" s="269"/>
      <c r="E43" s="269"/>
      <c r="F43" s="270"/>
      <c r="G43" s="271"/>
      <c r="H43" s="132" t="s">
        <v>303</v>
      </c>
      <c r="I43" s="134" t="s">
        <v>42</v>
      </c>
      <c r="J43" s="132" t="s">
        <v>43</v>
      </c>
      <c r="K43" s="132" t="s">
        <v>43</v>
      </c>
      <c r="L43" s="132" t="s">
        <v>43</v>
      </c>
      <c r="M43" s="132" t="s">
        <v>43</v>
      </c>
      <c r="N43" s="132" t="s">
        <v>43</v>
      </c>
      <c r="O43" s="54">
        <v>0</v>
      </c>
      <c r="P43" s="51">
        <v>0</v>
      </c>
      <c r="Q43" s="134" t="s">
        <v>56</v>
      </c>
      <c r="R43" s="132" t="s">
        <v>302</v>
      </c>
      <c r="S43" s="54">
        <v>20000</v>
      </c>
      <c r="T43" s="54">
        <f t="shared" ref="T43:T106" si="4">+O43</f>
        <v>0</v>
      </c>
      <c r="U43" s="136">
        <f t="shared" si="3"/>
        <v>20000</v>
      </c>
      <c r="V43" s="132" t="s">
        <v>97</v>
      </c>
      <c r="W43" s="132" t="s">
        <v>46</v>
      </c>
      <c r="X43" s="132" t="s">
        <v>608</v>
      </c>
    </row>
    <row r="44" spans="1:24" s="11" customFormat="1" ht="141.75" x14ac:dyDescent="0.25">
      <c r="A44" s="269"/>
      <c r="B44" s="270"/>
      <c r="C44" s="269"/>
      <c r="D44" s="270" t="s">
        <v>304</v>
      </c>
      <c r="E44" s="280" t="s">
        <v>305</v>
      </c>
      <c r="F44" s="270" t="s">
        <v>306</v>
      </c>
      <c r="G44" s="271">
        <v>44926</v>
      </c>
      <c r="H44" s="132" t="s">
        <v>102</v>
      </c>
      <c r="I44" s="134" t="s">
        <v>42</v>
      </c>
      <c r="J44" s="132" t="s">
        <v>73</v>
      </c>
      <c r="K44" s="132" t="s">
        <v>103</v>
      </c>
      <c r="L44" s="132" t="s">
        <v>43</v>
      </c>
      <c r="M44" s="55" t="s">
        <v>296</v>
      </c>
      <c r="N44" s="50" t="s">
        <v>297</v>
      </c>
      <c r="O44" s="54">
        <v>1000</v>
      </c>
      <c r="P44" s="51">
        <v>0</v>
      </c>
      <c r="Q44" s="134" t="s">
        <v>43</v>
      </c>
      <c r="R44" s="134" t="s">
        <v>43</v>
      </c>
      <c r="S44" s="54">
        <v>0</v>
      </c>
      <c r="T44" s="54">
        <f t="shared" si="4"/>
        <v>1000</v>
      </c>
      <c r="U44" s="136">
        <f t="shared" si="3"/>
        <v>0</v>
      </c>
      <c r="V44" s="132" t="s">
        <v>45</v>
      </c>
      <c r="W44" s="132" t="s">
        <v>46</v>
      </c>
      <c r="X44" s="132" t="s">
        <v>608</v>
      </c>
    </row>
    <row r="45" spans="1:24" s="11" customFormat="1" ht="141.75" x14ac:dyDescent="0.25">
      <c r="A45" s="269"/>
      <c r="B45" s="270"/>
      <c r="C45" s="269"/>
      <c r="D45" s="270"/>
      <c r="E45" s="269"/>
      <c r="F45" s="270"/>
      <c r="G45" s="269"/>
      <c r="H45" s="132" t="s">
        <v>104</v>
      </c>
      <c r="I45" s="134" t="s">
        <v>42</v>
      </c>
      <c r="J45" s="132" t="s">
        <v>73</v>
      </c>
      <c r="K45" s="132" t="s">
        <v>103</v>
      </c>
      <c r="L45" s="132" t="s">
        <v>43</v>
      </c>
      <c r="M45" s="55" t="s">
        <v>296</v>
      </c>
      <c r="N45" s="50" t="s">
        <v>297</v>
      </c>
      <c r="O45" s="54">
        <v>650</v>
      </c>
      <c r="P45" s="51">
        <v>0</v>
      </c>
      <c r="Q45" s="134" t="s">
        <v>43</v>
      </c>
      <c r="R45" s="134" t="s">
        <v>43</v>
      </c>
      <c r="S45" s="54">
        <v>0</v>
      </c>
      <c r="T45" s="54">
        <f t="shared" si="4"/>
        <v>650</v>
      </c>
      <c r="U45" s="136">
        <f t="shared" si="3"/>
        <v>0</v>
      </c>
      <c r="V45" s="132" t="s">
        <v>45</v>
      </c>
      <c r="W45" s="132" t="s">
        <v>46</v>
      </c>
      <c r="X45" s="132" t="s">
        <v>608</v>
      </c>
    </row>
    <row r="46" spans="1:24" s="11" customFormat="1" ht="183" customHeight="1" x14ac:dyDescent="0.25">
      <c r="A46" s="269"/>
      <c r="B46" s="270"/>
      <c r="C46" s="269"/>
      <c r="D46" s="270"/>
      <c r="E46" s="269"/>
      <c r="F46" s="270"/>
      <c r="G46" s="269"/>
      <c r="H46" s="132" t="s">
        <v>105</v>
      </c>
      <c r="I46" s="134" t="s">
        <v>42</v>
      </c>
      <c r="J46" s="132" t="s">
        <v>73</v>
      </c>
      <c r="K46" s="132" t="s">
        <v>103</v>
      </c>
      <c r="L46" s="132" t="s">
        <v>43</v>
      </c>
      <c r="M46" s="55" t="s">
        <v>296</v>
      </c>
      <c r="N46" s="50" t="s">
        <v>297</v>
      </c>
      <c r="O46" s="54">
        <v>350</v>
      </c>
      <c r="P46" s="51">
        <v>0</v>
      </c>
      <c r="Q46" s="134" t="s">
        <v>43</v>
      </c>
      <c r="R46" s="134" t="s">
        <v>43</v>
      </c>
      <c r="S46" s="54">
        <v>0</v>
      </c>
      <c r="T46" s="54">
        <f t="shared" si="4"/>
        <v>350</v>
      </c>
      <c r="U46" s="136">
        <f t="shared" si="3"/>
        <v>0</v>
      </c>
      <c r="V46" s="132" t="s">
        <v>45</v>
      </c>
      <c r="W46" s="132" t="s">
        <v>46</v>
      </c>
      <c r="X46" s="132" t="s">
        <v>608</v>
      </c>
    </row>
    <row r="47" spans="1:24" s="11" customFormat="1" ht="201.75" customHeight="1" x14ac:dyDescent="0.25">
      <c r="A47" s="269"/>
      <c r="B47" s="270"/>
      <c r="C47" s="269"/>
      <c r="D47" s="270"/>
      <c r="E47" s="269"/>
      <c r="F47" s="270"/>
      <c r="G47" s="269"/>
      <c r="H47" s="133" t="s">
        <v>307</v>
      </c>
      <c r="I47" s="134" t="s">
        <v>42</v>
      </c>
      <c r="J47" s="132" t="s">
        <v>73</v>
      </c>
      <c r="K47" s="132" t="s">
        <v>103</v>
      </c>
      <c r="L47" s="132" t="s">
        <v>43</v>
      </c>
      <c r="M47" s="55" t="s">
        <v>296</v>
      </c>
      <c r="N47" s="50" t="s">
        <v>297</v>
      </c>
      <c r="O47" s="54">
        <v>0</v>
      </c>
      <c r="P47" s="51">
        <v>0</v>
      </c>
      <c r="Q47" s="134" t="s">
        <v>43</v>
      </c>
      <c r="R47" s="134" t="s">
        <v>43</v>
      </c>
      <c r="S47" s="54">
        <v>0</v>
      </c>
      <c r="T47" s="54">
        <f t="shared" si="4"/>
        <v>0</v>
      </c>
      <c r="U47" s="136">
        <f t="shared" si="3"/>
        <v>0</v>
      </c>
      <c r="V47" s="132" t="s">
        <v>45</v>
      </c>
      <c r="W47" s="132" t="s">
        <v>46</v>
      </c>
      <c r="X47" s="132" t="s">
        <v>608</v>
      </c>
    </row>
    <row r="48" spans="1:24" s="11" customFormat="1" ht="141" customHeight="1" x14ac:dyDescent="0.25">
      <c r="A48" s="269"/>
      <c r="B48" s="270"/>
      <c r="C48" s="269"/>
      <c r="D48" s="270" t="s">
        <v>308</v>
      </c>
      <c r="E48" s="269" t="s">
        <v>309</v>
      </c>
      <c r="F48" s="270" t="s">
        <v>310</v>
      </c>
      <c r="G48" s="271">
        <v>44926</v>
      </c>
      <c r="H48" s="132" t="s">
        <v>311</v>
      </c>
      <c r="I48" s="134" t="s">
        <v>42</v>
      </c>
      <c r="J48" s="132" t="s">
        <v>43</v>
      </c>
      <c r="K48" s="132" t="s">
        <v>43</v>
      </c>
      <c r="L48" s="132" t="s">
        <v>43</v>
      </c>
      <c r="M48" s="55" t="s">
        <v>296</v>
      </c>
      <c r="N48" s="50" t="s">
        <v>297</v>
      </c>
      <c r="O48" s="54">
        <v>170</v>
      </c>
      <c r="P48" s="51">
        <v>0</v>
      </c>
      <c r="Q48" s="134" t="s">
        <v>43</v>
      </c>
      <c r="R48" s="134" t="s">
        <v>43</v>
      </c>
      <c r="S48" s="54">
        <v>0</v>
      </c>
      <c r="T48" s="54">
        <f t="shared" si="4"/>
        <v>170</v>
      </c>
      <c r="U48" s="136">
        <f t="shared" si="3"/>
        <v>0</v>
      </c>
      <c r="V48" s="132" t="s">
        <v>97</v>
      </c>
      <c r="W48" s="132" t="s">
        <v>46</v>
      </c>
      <c r="X48" s="132" t="s">
        <v>608</v>
      </c>
    </row>
    <row r="49" spans="1:24" s="11" customFormat="1" ht="279" customHeight="1" x14ac:dyDescent="0.25">
      <c r="A49" s="269"/>
      <c r="B49" s="270"/>
      <c r="C49" s="269"/>
      <c r="D49" s="270"/>
      <c r="E49" s="269"/>
      <c r="F49" s="270"/>
      <c r="G49" s="271"/>
      <c r="H49" s="132" t="s">
        <v>312</v>
      </c>
      <c r="I49" s="134" t="s">
        <v>42</v>
      </c>
      <c r="J49" s="132" t="s">
        <v>43</v>
      </c>
      <c r="K49" s="132" t="s">
        <v>43</v>
      </c>
      <c r="L49" s="132" t="s">
        <v>43</v>
      </c>
      <c r="M49" s="55" t="s">
        <v>296</v>
      </c>
      <c r="N49" s="50" t="s">
        <v>297</v>
      </c>
      <c r="O49" s="54">
        <v>350</v>
      </c>
      <c r="P49" s="51">
        <v>0</v>
      </c>
      <c r="Q49" s="134" t="s">
        <v>43</v>
      </c>
      <c r="R49" s="134" t="s">
        <v>43</v>
      </c>
      <c r="S49" s="54">
        <v>0</v>
      </c>
      <c r="T49" s="57">
        <f t="shared" si="4"/>
        <v>350</v>
      </c>
      <c r="U49" s="136">
        <f t="shared" si="3"/>
        <v>0</v>
      </c>
      <c r="V49" s="132" t="s">
        <v>97</v>
      </c>
      <c r="W49" s="132" t="s">
        <v>46</v>
      </c>
      <c r="X49" s="132" t="s">
        <v>608</v>
      </c>
    </row>
    <row r="50" spans="1:24" s="11" customFormat="1" ht="101.25" x14ac:dyDescent="0.25">
      <c r="A50" s="269"/>
      <c r="B50" s="270"/>
      <c r="C50" s="269"/>
      <c r="D50" s="270"/>
      <c r="E50" s="269"/>
      <c r="F50" s="270"/>
      <c r="G50" s="271"/>
      <c r="H50" s="132" t="s">
        <v>313</v>
      </c>
      <c r="I50" s="134" t="s">
        <v>42</v>
      </c>
      <c r="J50" s="132" t="s">
        <v>43</v>
      </c>
      <c r="K50" s="132" t="s">
        <v>43</v>
      </c>
      <c r="L50" s="132" t="s">
        <v>43</v>
      </c>
      <c r="M50" s="55" t="s">
        <v>296</v>
      </c>
      <c r="N50" s="50" t="s">
        <v>297</v>
      </c>
      <c r="O50" s="67">
        <v>200</v>
      </c>
      <c r="P50" s="51">
        <v>0</v>
      </c>
      <c r="Q50" s="134" t="s">
        <v>43</v>
      </c>
      <c r="R50" s="134" t="s">
        <v>43</v>
      </c>
      <c r="S50" s="54">
        <v>0</v>
      </c>
      <c r="T50" s="57">
        <f t="shared" si="4"/>
        <v>200</v>
      </c>
      <c r="U50" s="136">
        <f>+S50</f>
        <v>0</v>
      </c>
      <c r="V50" s="132" t="s">
        <v>97</v>
      </c>
      <c r="W50" s="132" t="s">
        <v>46</v>
      </c>
      <c r="X50" s="132" t="s">
        <v>608</v>
      </c>
    </row>
    <row r="51" spans="1:24" s="11" customFormat="1" ht="101.25" x14ac:dyDescent="0.25">
      <c r="A51" s="269"/>
      <c r="B51" s="270"/>
      <c r="C51" s="269"/>
      <c r="D51" s="270"/>
      <c r="E51" s="269"/>
      <c r="F51" s="270"/>
      <c r="G51" s="271"/>
      <c r="H51" s="132" t="s">
        <v>610</v>
      </c>
      <c r="I51" s="134" t="s">
        <v>42</v>
      </c>
      <c r="J51" s="132" t="s">
        <v>43</v>
      </c>
      <c r="K51" s="132" t="s">
        <v>43</v>
      </c>
      <c r="L51" s="132" t="s">
        <v>43</v>
      </c>
      <c r="M51" s="55" t="s">
        <v>296</v>
      </c>
      <c r="N51" s="50" t="s">
        <v>297</v>
      </c>
      <c r="O51" s="67">
        <v>150</v>
      </c>
      <c r="P51" s="51">
        <v>0</v>
      </c>
      <c r="Q51" s="134" t="s">
        <v>43</v>
      </c>
      <c r="R51" s="134" t="s">
        <v>43</v>
      </c>
      <c r="S51" s="54">
        <v>0</v>
      </c>
      <c r="T51" s="57">
        <f t="shared" si="4"/>
        <v>150</v>
      </c>
      <c r="U51" s="136">
        <f t="shared" ref="U51:U145" si="5">+S51</f>
        <v>0</v>
      </c>
      <c r="V51" s="132" t="s">
        <v>97</v>
      </c>
      <c r="W51" s="132" t="s">
        <v>46</v>
      </c>
      <c r="X51" s="132" t="s">
        <v>608</v>
      </c>
    </row>
    <row r="52" spans="1:24" s="11" customFormat="1" ht="151.5" customHeight="1" x14ac:dyDescent="0.25">
      <c r="A52" s="269"/>
      <c r="B52" s="270"/>
      <c r="C52" s="269"/>
      <c r="D52" s="270"/>
      <c r="E52" s="269"/>
      <c r="F52" s="270"/>
      <c r="G52" s="271"/>
      <c r="H52" s="132" t="s">
        <v>314</v>
      </c>
      <c r="I52" s="134" t="s">
        <v>42</v>
      </c>
      <c r="J52" s="132" t="s">
        <v>43</v>
      </c>
      <c r="K52" s="132" t="s">
        <v>43</v>
      </c>
      <c r="L52" s="132" t="s">
        <v>43</v>
      </c>
      <c r="M52" s="55" t="s">
        <v>296</v>
      </c>
      <c r="N52" s="50" t="s">
        <v>297</v>
      </c>
      <c r="O52" s="67">
        <v>130</v>
      </c>
      <c r="P52" s="51">
        <v>0</v>
      </c>
      <c r="Q52" s="134" t="s">
        <v>43</v>
      </c>
      <c r="R52" s="134" t="s">
        <v>43</v>
      </c>
      <c r="S52" s="54">
        <v>0</v>
      </c>
      <c r="T52" s="57">
        <f t="shared" si="4"/>
        <v>130</v>
      </c>
      <c r="U52" s="136">
        <f t="shared" si="5"/>
        <v>0</v>
      </c>
      <c r="V52" s="132" t="s">
        <v>97</v>
      </c>
      <c r="W52" s="132" t="s">
        <v>46</v>
      </c>
      <c r="X52" s="132" t="s">
        <v>608</v>
      </c>
    </row>
    <row r="53" spans="1:24" s="11" customFormat="1" ht="101.25" x14ac:dyDescent="0.25">
      <c r="A53" s="269" t="s">
        <v>291</v>
      </c>
      <c r="B53" s="270" t="s">
        <v>315</v>
      </c>
      <c r="C53" s="269" t="s">
        <v>316</v>
      </c>
      <c r="D53" s="270" t="s">
        <v>108</v>
      </c>
      <c r="E53" s="269" t="s">
        <v>109</v>
      </c>
      <c r="F53" s="270" t="s">
        <v>317</v>
      </c>
      <c r="G53" s="271">
        <v>44926</v>
      </c>
      <c r="H53" s="132" t="s">
        <v>318</v>
      </c>
      <c r="I53" s="134" t="s">
        <v>42</v>
      </c>
      <c r="J53" s="132" t="s">
        <v>43</v>
      </c>
      <c r="K53" s="132" t="s">
        <v>43</v>
      </c>
      <c r="L53" s="132" t="s">
        <v>43</v>
      </c>
      <c r="M53" s="55" t="s">
        <v>319</v>
      </c>
      <c r="N53" s="50" t="s">
        <v>320</v>
      </c>
      <c r="O53" s="142">
        <v>907</v>
      </c>
      <c r="P53" s="51">
        <v>0</v>
      </c>
      <c r="Q53" s="72" t="s">
        <v>43</v>
      </c>
      <c r="R53" s="134" t="s">
        <v>43</v>
      </c>
      <c r="S53" s="54">
        <v>0</v>
      </c>
      <c r="T53" s="67">
        <v>0</v>
      </c>
      <c r="U53" s="136">
        <f t="shared" si="5"/>
        <v>0</v>
      </c>
      <c r="V53" s="132" t="s">
        <v>45</v>
      </c>
      <c r="W53" s="132" t="s">
        <v>46</v>
      </c>
      <c r="X53" s="132" t="s">
        <v>606</v>
      </c>
    </row>
    <row r="54" spans="1:24" s="11" customFormat="1" ht="101.25" x14ac:dyDescent="0.25">
      <c r="A54" s="269"/>
      <c r="B54" s="270"/>
      <c r="C54" s="269"/>
      <c r="D54" s="270"/>
      <c r="E54" s="269"/>
      <c r="F54" s="270"/>
      <c r="G54" s="271"/>
      <c r="H54" s="132" t="s">
        <v>321</v>
      </c>
      <c r="I54" s="134" t="s">
        <v>42</v>
      </c>
      <c r="J54" s="132" t="s">
        <v>43</v>
      </c>
      <c r="K54" s="132" t="s">
        <v>43</v>
      </c>
      <c r="L54" s="132" t="s">
        <v>43</v>
      </c>
      <c r="M54" s="55" t="s">
        <v>319</v>
      </c>
      <c r="N54" s="50" t="s">
        <v>320</v>
      </c>
      <c r="O54" s="71">
        <v>500</v>
      </c>
      <c r="P54" s="51">
        <v>0</v>
      </c>
      <c r="Q54" s="72" t="s">
        <v>43</v>
      </c>
      <c r="R54" s="134" t="s">
        <v>43</v>
      </c>
      <c r="S54" s="54">
        <v>0</v>
      </c>
      <c r="T54" s="67">
        <v>0</v>
      </c>
      <c r="U54" s="136">
        <f>+S54</f>
        <v>0</v>
      </c>
      <c r="V54" s="132" t="s">
        <v>45</v>
      </c>
      <c r="W54" s="132" t="s">
        <v>46</v>
      </c>
      <c r="X54" s="132" t="s">
        <v>606</v>
      </c>
    </row>
    <row r="55" spans="1:24" s="11" customFormat="1" ht="101.25" x14ac:dyDescent="0.25">
      <c r="A55" s="269"/>
      <c r="B55" s="270"/>
      <c r="C55" s="269"/>
      <c r="D55" s="270"/>
      <c r="E55" s="269"/>
      <c r="F55" s="270"/>
      <c r="G55" s="271"/>
      <c r="H55" s="137" t="s">
        <v>322</v>
      </c>
      <c r="I55" s="134" t="s">
        <v>42</v>
      </c>
      <c r="J55" s="132" t="s">
        <v>43</v>
      </c>
      <c r="K55" s="132" t="s">
        <v>43</v>
      </c>
      <c r="L55" s="132" t="s">
        <v>43</v>
      </c>
      <c r="M55" s="55" t="s">
        <v>319</v>
      </c>
      <c r="N55" s="50" t="s">
        <v>320</v>
      </c>
      <c r="O55" s="71">
        <v>512</v>
      </c>
      <c r="P55" s="51">
        <v>0</v>
      </c>
      <c r="Q55" s="72" t="s">
        <v>43</v>
      </c>
      <c r="R55" s="134" t="s">
        <v>43</v>
      </c>
      <c r="S55" s="54">
        <v>0</v>
      </c>
      <c r="T55" s="67">
        <v>0</v>
      </c>
      <c r="U55" s="136">
        <f>+S55</f>
        <v>0</v>
      </c>
      <c r="V55" s="132" t="s">
        <v>57</v>
      </c>
      <c r="W55" s="132" t="s">
        <v>46</v>
      </c>
      <c r="X55" s="132" t="s">
        <v>606</v>
      </c>
    </row>
    <row r="56" spans="1:24" s="11" customFormat="1" ht="101.25" x14ac:dyDescent="0.25">
      <c r="A56" s="269"/>
      <c r="B56" s="270"/>
      <c r="C56" s="269"/>
      <c r="D56" s="270"/>
      <c r="E56" s="269"/>
      <c r="F56" s="270"/>
      <c r="G56" s="271"/>
      <c r="H56" s="137" t="s">
        <v>323</v>
      </c>
      <c r="I56" s="134" t="s">
        <v>42</v>
      </c>
      <c r="J56" s="132" t="s">
        <v>110</v>
      </c>
      <c r="K56" s="137" t="s">
        <v>111</v>
      </c>
      <c r="L56" s="132" t="s">
        <v>43</v>
      </c>
      <c r="M56" s="55" t="s">
        <v>51</v>
      </c>
      <c r="N56" s="73" t="s">
        <v>52</v>
      </c>
      <c r="O56" s="67">
        <v>18000</v>
      </c>
      <c r="P56" s="51">
        <v>0</v>
      </c>
      <c r="Q56" s="72" t="s">
        <v>43</v>
      </c>
      <c r="R56" s="134" t="s">
        <v>43</v>
      </c>
      <c r="S56" s="54">
        <v>0</v>
      </c>
      <c r="T56" s="67">
        <f t="shared" si="4"/>
        <v>18000</v>
      </c>
      <c r="U56" s="136">
        <f t="shared" si="5"/>
        <v>0</v>
      </c>
      <c r="V56" s="132" t="s">
        <v>53</v>
      </c>
      <c r="W56" s="132" t="s">
        <v>46</v>
      </c>
      <c r="X56" s="132" t="s">
        <v>606</v>
      </c>
    </row>
    <row r="57" spans="1:24" s="11" customFormat="1" ht="101.25" x14ac:dyDescent="0.25">
      <c r="A57" s="269"/>
      <c r="B57" s="270"/>
      <c r="C57" s="269"/>
      <c r="D57" s="270"/>
      <c r="E57" s="269"/>
      <c r="F57" s="270"/>
      <c r="G57" s="271"/>
      <c r="H57" s="137" t="s">
        <v>324</v>
      </c>
      <c r="I57" s="134" t="s">
        <v>42</v>
      </c>
      <c r="J57" s="132" t="s">
        <v>110</v>
      </c>
      <c r="K57" s="137" t="s">
        <v>111</v>
      </c>
      <c r="L57" s="132" t="s">
        <v>43</v>
      </c>
      <c r="M57" s="55" t="s">
        <v>51</v>
      </c>
      <c r="N57" s="73" t="s">
        <v>52</v>
      </c>
      <c r="O57" s="67">
        <v>11250</v>
      </c>
      <c r="P57" s="51">
        <v>0</v>
      </c>
      <c r="Q57" s="72" t="s">
        <v>43</v>
      </c>
      <c r="R57" s="134" t="s">
        <v>43</v>
      </c>
      <c r="S57" s="54">
        <v>0</v>
      </c>
      <c r="T57" s="67">
        <f t="shared" si="4"/>
        <v>11250</v>
      </c>
      <c r="U57" s="67">
        <f t="shared" si="5"/>
        <v>0</v>
      </c>
      <c r="V57" s="132" t="s">
        <v>53</v>
      </c>
      <c r="W57" s="132" t="s">
        <v>46</v>
      </c>
      <c r="X57" s="132" t="s">
        <v>606</v>
      </c>
    </row>
    <row r="58" spans="1:24" s="11" customFormat="1" ht="141.75" x14ac:dyDescent="0.25">
      <c r="A58" s="269"/>
      <c r="B58" s="270"/>
      <c r="C58" s="269"/>
      <c r="D58" s="270"/>
      <c r="E58" s="269"/>
      <c r="F58" s="270"/>
      <c r="G58" s="271"/>
      <c r="H58" s="137" t="s">
        <v>325</v>
      </c>
      <c r="I58" s="134" t="s">
        <v>42</v>
      </c>
      <c r="J58" s="132" t="s">
        <v>110</v>
      </c>
      <c r="K58" s="137" t="s">
        <v>111</v>
      </c>
      <c r="L58" s="132" t="s">
        <v>43</v>
      </c>
      <c r="M58" s="55" t="s">
        <v>51</v>
      </c>
      <c r="N58" s="73" t="s">
        <v>52</v>
      </c>
      <c r="O58" s="67">
        <v>11250</v>
      </c>
      <c r="P58" s="51">
        <v>0</v>
      </c>
      <c r="Q58" s="72" t="s">
        <v>43</v>
      </c>
      <c r="R58" s="134" t="s">
        <v>43</v>
      </c>
      <c r="S58" s="54">
        <v>0</v>
      </c>
      <c r="T58" s="67">
        <f t="shared" si="4"/>
        <v>11250</v>
      </c>
      <c r="U58" s="67">
        <f>+S58</f>
        <v>0</v>
      </c>
      <c r="V58" s="132" t="s">
        <v>53</v>
      </c>
      <c r="W58" s="132" t="s">
        <v>46</v>
      </c>
      <c r="X58" s="132" t="s">
        <v>606</v>
      </c>
    </row>
    <row r="59" spans="1:24" s="11" customFormat="1" ht="101.25" x14ac:dyDescent="0.25">
      <c r="A59" s="269"/>
      <c r="B59" s="270"/>
      <c r="C59" s="269"/>
      <c r="D59" s="270"/>
      <c r="E59" s="269"/>
      <c r="F59" s="270"/>
      <c r="G59" s="271"/>
      <c r="H59" s="137" t="s">
        <v>326</v>
      </c>
      <c r="I59" s="134" t="s">
        <v>42</v>
      </c>
      <c r="J59" s="137" t="s">
        <v>43</v>
      </c>
      <c r="K59" s="137" t="s">
        <v>43</v>
      </c>
      <c r="L59" s="132" t="s">
        <v>43</v>
      </c>
      <c r="M59" s="55" t="s">
        <v>319</v>
      </c>
      <c r="N59" s="50" t="s">
        <v>320</v>
      </c>
      <c r="O59" s="74">
        <v>0</v>
      </c>
      <c r="P59" s="51">
        <v>0</v>
      </c>
      <c r="Q59" s="72" t="s">
        <v>43</v>
      </c>
      <c r="R59" s="134" t="s">
        <v>43</v>
      </c>
      <c r="S59" s="54">
        <v>0</v>
      </c>
      <c r="T59" s="67">
        <f t="shared" si="4"/>
        <v>0</v>
      </c>
      <c r="U59" s="67">
        <f t="shared" si="5"/>
        <v>0</v>
      </c>
      <c r="V59" s="132" t="s">
        <v>45</v>
      </c>
      <c r="W59" s="132" t="s">
        <v>46</v>
      </c>
      <c r="X59" s="132" t="s">
        <v>606</v>
      </c>
    </row>
    <row r="60" spans="1:24" s="11" customFormat="1" ht="101.25" x14ac:dyDescent="0.25">
      <c r="A60" s="269"/>
      <c r="B60" s="270"/>
      <c r="C60" s="269"/>
      <c r="D60" s="270"/>
      <c r="E60" s="269"/>
      <c r="F60" s="270"/>
      <c r="G60" s="271"/>
      <c r="H60" s="137" t="s">
        <v>112</v>
      </c>
      <c r="I60" s="134" t="s">
        <v>42</v>
      </c>
      <c r="J60" s="137" t="s">
        <v>43</v>
      </c>
      <c r="K60" s="137" t="s">
        <v>43</v>
      </c>
      <c r="L60" s="132" t="s">
        <v>43</v>
      </c>
      <c r="M60" s="55" t="s">
        <v>319</v>
      </c>
      <c r="N60" s="50" t="s">
        <v>320</v>
      </c>
      <c r="O60" s="74">
        <v>1500</v>
      </c>
      <c r="P60" s="51">
        <v>0</v>
      </c>
      <c r="Q60" s="75" t="s">
        <v>43</v>
      </c>
      <c r="R60" s="75" t="s">
        <v>43</v>
      </c>
      <c r="S60" s="54">
        <v>0</v>
      </c>
      <c r="T60" s="67">
        <f>+O60</f>
        <v>1500</v>
      </c>
      <c r="U60" s="67">
        <f t="shared" si="5"/>
        <v>0</v>
      </c>
      <c r="V60" s="132" t="s">
        <v>45</v>
      </c>
      <c r="W60" s="132" t="s">
        <v>46</v>
      </c>
      <c r="X60" s="132" t="s">
        <v>606</v>
      </c>
    </row>
    <row r="61" spans="1:24" s="11" customFormat="1" ht="101.25" x14ac:dyDescent="0.25">
      <c r="A61" s="269"/>
      <c r="B61" s="270"/>
      <c r="C61" s="269"/>
      <c r="D61" s="270"/>
      <c r="E61" s="269"/>
      <c r="F61" s="270"/>
      <c r="G61" s="271"/>
      <c r="H61" s="137" t="s">
        <v>327</v>
      </c>
      <c r="I61" s="134" t="s">
        <v>42</v>
      </c>
      <c r="J61" s="137" t="s">
        <v>43</v>
      </c>
      <c r="K61" s="137" t="s">
        <v>43</v>
      </c>
      <c r="L61" s="132" t="s">
        <v>43</v>
      </c>
      <c r="M61" s="55" t="s">
        <v>319</v>
      </c>
      <c r="N61" s="50" t="s">
        <v>320</v>
      </c>
      <c r="O61" s="74">
        <v>700</v>
      </c>
      <c r="P61" s="51">
        <v>0</v>
      </c>
      <c r="Q61" s="75" t="s">
        <v>43</v>
      </c>
      <c r="R61" s="75" t="s">
        <v>43</v>
      </c>
      <c r="S61" s="54">
        <v>0</v>
      </c>
      <c r="T61" s="67">
        <f t="shared" si="4"/>
        <v>700</v>
      </c>
      <c r="U61" s="67">
        <f t="shared" si="5"/>
        <v>0</v>
      </c>
      <c r="V61" s="132" t="s">
        <v>114</v>
      </c>
      <c r="W61" s="132" t="s">
        <v>46</v>
      </c>
      <c r="X61" s="132" t="s">
        <v>606</v>
      </c>
    </row>
    <row r="62" spans="1:24" s="11" customFormat="1" ht="101.25" x14ac:dyDescent="0.25">
      <c r="A62" s="269"/>
      <c r="B62" s="270"/>
      <c r="C62" s="269"/>
      <c r="D62" s="270"/>
      <c r="E62" s="269"/>
      <c r="F62" s="270"/>
      <c r="G62" s="271"/>
      <c r="H62" s="137" t="s">
        <v>328</v>
      </c>
      <c r="I62" s="134" t="s">
        <v>42</v>
      </c>
      <c r="J62" s="137" t="s">
        <v>43</v>
      </c>
      <c r="K62" s="137" t="s">
        <v>43</v>
      </c>
      <c r="L62" s="132" t="s">
        <v>43</v>
      </c>
      <c r="M62" s="55" t="s">
        <v>319</v>
      </c>
      <c r="N62" s="50" t="s">
        <v>320</v>
      </c>
      <c r="O62" s="74">
        <v>1739</v>
      </c>
      <c r="P62" s="51">
        <v>0</v>
      </c>
      <c r="Q62" s="75" t="s">
        <v>43</v>
      </c>
      <c r="R62" s="72" t="s">
        <v>43</v>
      </c>
      <c r="S62" s="54">
        <v>0</v>
      </c>
      <c r="T62" s="67">
        <f t="shared" si="4"/>
        <v>1739</v>
      </c>
      <c r="U62" s="67">
        <f t="shared" si="5"/>
        <v>0</v>
      </c>
      <c r="V62" s="132" t="s">
        <v>114</v>
      </c>
      <c r="W62" s="132" t="s">
        <v>46</v>
      </c>
      <c r="X62" s="132" t="s">
        <v>606</v>
      </c>
    </row>
    <row r="63" spans="1:24" s="11" customFormat="1" ht="101.25" x14ac:dyDescent="0.25">
      <c r="A63" s="269"/>
      <c r="B63" s="270"/>
      <c r="C63" s="269"/>
      <c r="D63" s="270"/>
      <c r="E63" s="269"/>
      <c r="F63" s="270"/>
      <c r="G63" s="271"/>
      <c r="H63" s="137" t="s">
        <v>329</v>
      </c>
      <c r="I63" s="134" t="s">
        <v>42</v>
      </c>
      <c r="J63" s="137" t="s">
        <v>43</v>
      </c>
      <c r="K63" s="137" t="s">
        <v>43</v>
      </c>
      <c r="L63" s="132" t="s">
        <v>43</v>
      </c>
      <c r="M63" s="132" t="s">
        <v>43</v>
      </c>
      <c r="N63" s="132" t="s">
        <v>43</v>
      </c>
      <c r="O63" s="74">
        <v>0</v>
      </c>
      <c r="P63" s="51">
        <v>0</v>
      </c>
      <c r="Q63" s="75" t="s">
        <v>90</v>
      </c>
      <c r="R63" s="72" t="s">
        <v>266</v>
      </c>
      <c r="S63" s="54">
        <v>20000</v>
      </c>
      <c r="T63" s="67">
        <f t="shared" si="4"/>
        <v>0</v>
      </c>
      <c r="U63" s="67">
        <f t="shared" si="5"/>
        <v>20000</v>
      </c>
      <c r="V63" s="132" t="s">
        <v>114</v>
      </c>
      <c r="W63" s="132" t="s">
        <v>46</v>
      </c>
      <c r="X63" s="132" t="s">
        <v>606</v>
      </c>
    </row>
    <row r="64" spans="1:24" s="11" customFormat="1" ht="101.25" x14ac:dyDescent="0.25">
      <c r="A64" s="269"/>
      <c r="B64" s="270"/>
      <c r="C64" s="269"/>
      <c r="D64" s="270"/>
      <c r="E64" s="269"/>
      <c r="F64" s="270"/>
      <c r="G64" s="271"/>
      <c r="H64" s="137" t="s">
        <v>330</v>
      </c>
      <c r="I64" s="134" t="s">
        <v>42</v>
      </c>
      <c r="J64" s="137" t="s">
        <v>43</v>
      </c>
      <c r="K64" s="137" t="s">
        <v>43</v>
      </c>
      <c r="L64" s="132" t="s">
        <v>43</v>
      </c>
      <c r="M64" s="55" t="s">
        <v>319</v>
      </c>
      <c r="N64" s="50" t="s">
        <v>320</v>
      </c>
      <c r="O64" s="74">
        <v>0</v>
      </c>
      <c r="P64" s="51">
        <v>0</v>
      </c>
      <c r="Q64" s="75" t="s">
        <v>90</v>
      </c>
      <c r="R64" s="72" t="s">
        <v>266</v>
      </c>
      <c r="S64" s="54">
        <v>10000</v>
      </c>
      <c r="T64" s="67">
        <f>+O64</f>
        <v>0</v>
      </c>
      <c r="U64" s="67">
        <f>+S64</f>
        <v>10000</v>
      </c>
      <c r="V64" s="132" t="s">
        <v>114</v>
      </c>
      <c r="W64" s="132" t="s">
        <v>46</v>
      </c>
      <c r="X64" s="132" t="s">
        <v>606</v>
      </c>
    </row>
    <row r="65" spans="1:24" s="11" customFormat="1" ht="101.25" x14ac:dyDescent="0.25">
      <c r="A65" s="269"/>
      <c r="B65" s="270"/>
      <c r="C65" s="269"/>
      <c r="D65" s="270"/>
      <c r="E65" s="269"/>
      <c r="F65" s="270"/>
      <c r="G65" s="271"/>
      <c r="H65" s="137" t="s">
        <v>331</v>
      </c>
      <c r="I65" s="134" t="s">
        <v>42</v>
      </c>
      <c r="J65" s="137" t="s">
        <v>43</v>
      </c>
      <c r="K65" s="137" t="s">
        <v>43</v>
      </c>
      <c r="L65" s="132" t="s">
        <v>43</v>
      </c>
      <c r="M65" s="55" t="s">
        <v>319</v>
      </c>
      <c r="N65" s="50" t="s">
        <v>320</v>
      </c>
      <c r="O65" s="67">
        <v>0</v>
      </c>
      <c r="P65" s="51">
        <v>0</v>
      </c>
      <c r="Q65" s="72" t="s">
        <v>90</v>
      </c>
      <c r="R65" s="72" t="s">
        <v>266</v>
      </c>
      <c r="S65" s="54">
        <v>10000</v>
      </c>
      <c r="T65" s="67">
        <f t="shared" si="4"/>
        <v>0</v>
      </c>
      <c r="U65" s="67">
        <f t="shared" si="5"/>
        <v>10000</v>
      </c>
      <c r="V65" s="132" t="s">
        <v>114</v>
      </c>
      <c r="W65" s="132" t="s">
        <v>46</v>
      </c>
      <c r="X65" s="132" t="s">
        <v>606</v>
      </c>
    </row>
    <row r="66" spans="1:24" s="11" customFormat="1" ht="101.25" x14ac:dyDescent="0.25">
      <c r="A66" s="269"/>
      <c r="B66" s="270"/>
      <c r="C66" s="269"/>
      <c r="D66" s="270"/>
      <c r="E66" s="269"/>
      <c r="F66" s="270"/>
      <c r="G66" s="271"/>
      <c r="H66" s="137" t="s">
        <v>332</v>
      </c>
      <c r="I66" s="134" t="s">
        <v>42</v>
      </c>
      <c r="J66" s="137" t="s">
        <v>43</v>
      </c>
      <c r="K66" s="137" t="s">
        <v>43</v>
      </c>
      <c r="L66" s="132" t="s">
        <v>43</v>
      </c>
      <c r="M66" s="132" t="s">
        <v>43</v>
      </c>
      <c r="N66" s="132" t="s">
        <v>43</v>
      </c>
      <c r="O66" s="67">
        <v>0</v>
      </c>
      <c r="P66" s="51">
        <v>0</v>
      </c>
      <c r="Q66" s="72" t="s">
        <v>90</v>
      </c>
      <c r="R66" s="53" t="s">
        <v>266</v>
      </c>
      <c r="S66" s="52">
        <v>20000</v>
      </c>
      <c r="T66" s="67">
        <f t="shared" si="4"/>
        <v>0</v>
      </c>
      <c r="U66" s="67">
        <f t="shared" si="5"/>
        <v>20000</v>
      </c>
      <c r="V66" s="132" t="s">
        <v>114</v>
      </c>
      <c r="W66" s="132" t="s">
        <v>46</v>
      </c>
      <c r="X66" s="132" t="s">
        <v>606</v>
      </c>
    </row>
    <row r="67" spans="1:24" s="11" customFormat="1" ht="101.25" x14ac:dyDescent="0.25">
      <c r="A67" s="269"/>
      <c r="B67" s="270"/>
      <c r="C67" s="269"/>
      <c r="D67" s="270"/>
      <c r="E67" s="269"/>
      <c r="F67" s="270"/>
      <c r="G67" s="271"/>
      <c r="H67" s="132" t="s">
        <v>333</v>
      </c>
      <c r="I67" s="134" t="s">
        <v>42</v>
      </c>
      <c r="J67" s="137" t="s">
        <v>43</v>
      </c>
      <c r="K67" s="137" t="s">
        <v>43</v>
      </c>
      <c r="L67" s="132" t="s">
        <v>43</v>
      </c>
      <c r="M67" s="132" t="s">
        <v>43</v>
      </c>
      <c r="N67" s="132" t="s">
        <v>43</v>
      </c>
      <c r="O67" s="67">
        <v>0</v>
      </c>
      <c r="P67" s="51">
        <v>0</v>
      </c>
      <c r="Q67" s="72" t="s">
        <v>90</v>
      </c>
      <c r="R67" s="53" t="s">
        <v>266</v>
      </c>
      <c r="S67" s="52">
        <v>20000</v>
      </c>
      <c r="T67" s="67">
        <f>+O67</f>
        <v>0</v>
      </c>
      <c r="U67" s="67">
        <f>+S67</f>
        <v>20000</v>
      </c>
      <c r="V67" s="132" t="s">
        <v>114</v>
      </c>
      <c r="W67" s="132" t="s">
        <v>46</v>
      </c>
      <c r="X67" s="132" t="s">
        <v>606</v>
      </c>
    </row>
    <row r="68" spans="1:24" s="11" customFormat="1" ht="101.25" x14ac:dyDescent="0.25">
      <c r="A68" s="269"/>
      <c r="B68" s="270"/>
      <c r="C68" s="269"/>
      <c r="D68" s="270"/>
      <c r="E68" s="269"/>
      <c r="F68" s="270"/>
      <c r="G68" s="271"/>
      <c r="H68" s="137" t="s">
        <v>334</v>
      </c>
      <c r="I68" s="134" t="s">
        <v>42</v>
      </c>
      <c r="J68" s="137" t="s">
        <v>43</v>
      </c>
      <c r="K68" s="137" t="s">
        <v>43</v>
      </c>
      <c r="L68" s="132" t="s">
        <v>43</v>
      </c>
      <c r="M68" s="132" t="s">
        <v>43</v>
      </c>
      <c r="N68" s="132" t="s">
        <v>43</v>
      </c>
      <c r="O68" s="67">
        <v>0</v>
      </c>
      <c r="P68" s="51">
        <v>0</v>
      </c>
      <c r="Q68" s="72" t="s">
        <v>62</v>
      </c>
      <c r="R68" s="53" t="s">
        <v>113</v>
      </c>
      <c r="S68" s="52">
        <v>31247</v>
      </c>
      <c r="T68" s="67">
        <f t="shared" ref="T68:T85" si="6">+O68</f>
        <v>0</v>
      </c>
      <c r="U68" s="67">
        <f t="shared" ref="U68:U85" si="7">+S68</f>
        <v>31247</v>
      </c>
      <c r="V68" s="132" t="s">
        <v>114</v>
      </c>
      <c r="W68" s="132" t="s">
        <v>46</v>
      </c>
      <c r="X68" s="132" t="s">
        <v>606</v>
      </c>
    </row>
    <row r="69" spans="1:24" s="11" customFormat="1" ht="101.25" x14ac:dyDescent="0.25">
      <c r="A69" s="269"/>
      <c r="B69" s="270"/>
      <c r="C69" s="269"/>
      <c r="D69" s="270"/>
      <c r="E69" s="269"/>
      <c r="F69" s="270"/>
      <c r="G69" s="271"/>
      <c r="H69" s="137" t="s">
        <v>335</v>
      </c>
      <c r="I69" s="134" t="s">
        <v>42</v>
      </c>
      <c r="J69" s="137" t="s">
        <v>43</v>
      </c>
      <c r="K69" s="137" t="s">
        <v>43</v>
      </c>
      <c r="L69" s="132" t="s">
        <v>43</v>
      </c>
      <c r="M69" s="132" t="s">
        <v>43</v>
      </c>
      <c r="N69" s="132" t="s">
        <v>43</v>
      </c>
      <c r="O69" s="67">
        <v>0</v>
      </c>
      <c r="P69" s="51">
        <v>0</v>
      </c>
      <c r="Q69" s="72" t="s">
        <v>62</v>
      </c>
      <c r="R69" s="53" t="s">
        <v>116</v>
      </c>
      <c r="S69" s="52">
        <v>3600</v>
      </c>
      <c r="T69" s="67">
        <f t="shared" si="6"/>
        <v>0</v>
      </c>
      <c r="U69" s="67">
        <f t="shared" si="7"/>
        <v>3600</v>
      </c>
      <c r="V69" s="132" t="s">
        <v>57</v>
      </c>
      <c r="W69" s="132" t="s">
        <v>46</v>
      </c>
      <c r="X69" s="132" t="s">
        <v>606</v>
      </c>
    </row>
    <row r="70" spans="1:24" s="11" customFormat="1" ht="101.25" x14ac:dyDescent="0.25">
      <c r="A70" s="269"/>
      <c r="B70" s="270"/>
      <c r="C70" s="269"/>
      <c r="D70" s="270"/>
      <c r="E70" s="269"/>
      <c r="F70" s="270"/>
      <c r="G70" s="271"/>
      <c r="H70" s="137" t="s">
        <v>336</v>
      </c>
      <c r="I70" s="134" t="s">
        <v>42</v>
      </c>
      <c r="J70" s="137" t="s">
        <v>43</v>
      </c>
      <c r="K70" s="137" t="s">
        <v>43</v>
      </c>
      <c r="L70" s="132" t="s">
        <v>43</v>
      </c>
      <c r="M70" s="132" t="s">
        <v>43</v>
      </c>
      <c r="N70" s="132" t="s">
        <v>43</v>
      </c>
      <c r="O70" s="67">
        <v>0</v>
      </c>
      <c r="P70" s="51">
        <v>0</v>
      </c>
      <c r="Q70" s="72" t="s">
        <v>62</v>
      </c>
      <c r="R70" s="53" t="s">
        <v>113</v>
      </c>
      <c r="S70" s="52">
        <v>10558</v>
      </c>
      <c r="T70" s="67">
        <f t="shared" si="6"/>
        <v>0</v>
      </c>
      <c r="U70" s="67">
        <f t="shared" si="7"/>
        <v>10558</v>
      </c>
      <c r="V70" s="132" t="s">
        <v>337</v>
      </c>
      <c r="W70" s="132" t="s">
        <v>46</v>
      </c>
      <c r="X70" s="132" t="s">
        <v>606</v>
      </c>
    </row>
    <row r="71" spans="1:24" s="11" customFormat="1" ht="101.25" x14ac:dyDescent="0.25">
      <c r="A71" s="269"/>
      <c r="B71" s="270"/>
      <c r="C71" s="269"/>
      <c r="D71" s="270"/>
      <c r="E71" s="269"/>
      <c r="F71" s="270"/>
      <c r="G71" s="271"/>
      <c r="H71" s="137" t="s">
        <v>338</v>
      </c>
      <c r="I71" s="134" t="s">
        <v>42</v>
      </c>
      <c r="J71" s="137" t="s">
        <v>43</v>
      </c>
      <c r="K71" s="137" t="s">
        <v>43</v>
      </c>
      <c r="L71" s="132" t="s">
        <v>43</v>
      </c>
      <c r="M71" s="132" t="s">
        <v>43</v>
      </c>
      <c r="N71" s="132" t="s">
        <v>43</v>
      </c>
      <c r="O71" s="67">
        <v>0</v>
      </c>
      <c r="P71" s="51">
        <v>0</v>
      </c>
      <c r="Q71" s="72" t="s">
        <v>62</v>
      </c>
      <c r="R71" s="53" t="s">
        <v>339</v>
      </c>
      <c r="S71" s="52">
        <v>1545</v>
      </c>
      <c r="T71" s="67">
        <f t="shared" si="6"/>
        <v>0</v>
      </c>
      <c r="U71" s="67">
        <f t="shared" si="7"/>
        <v>1545</v>
      </c>
      <c r="V71" s="132" t="s">
        <v>340</v>
      </c>
      <c r="W71" s="132" t="s">
        <v>46</v>
      </c>
      <c r="X71" s="132" t="s">
        <v>606</v>
      </c>
    </row>
    <row r="72" spans="1:24" s="11" customFormat="1" ht="101.25" x14ac:dyDescent="0.25">
      <c r="A72" s="269"/>
      <c r="B72" s="270"/>
      <c r="C72" s="269"/>
      <c r="D72" s="270"/>
      <c r="E72" s="269"/>
      <c r="F72" s="270"/>
      <c r="G72" s="271"/>
      <c r="H72" s="137" t="s">
        <v>341</v>
      </c>
      <c r="I72" s="134" t="s">
        <v>42</v>
      </c>
      <c r="J72" s="137" t="s">
        <v>43</v>
      </c>
      <c r="K72" s="137" t="s">
        <v>43</v>
      </c>
      <c r="L72" s="132" t="s">
        <v>43</v>
      </c>
      <c r="M72" s="55" t="s">
        <v>319</v>
      </c>
      <c r="N72" s="50" t="s">
        <v>320</v>
      </c>
      <c r="O72" s="67">
        <v>1900</v>
      </c>
      <c r="P72" s="51">
        <v>0</v>
      </c>
      <c r="Q72" s="53" t="s">
        <v>43</v>
      </c>
      <c r="R72" s="53" t="s">
        <v>43</v>
      </c>
      <c r="S72" s="52">
        <v>0</v>
      </c>
      <c r="T72" s="67">
        <f t="shared" si="6"/>
        <v>1900</v>
      </c>
      <c r="U72" s="67">
        <v>0</v>
      </c>
      <c r="V72" s="132" t="s">
        <v>45</v>
      </c>
      <c r="W72" s="132" t="s">
        <v>46</v>
      </c>
      <c r="X72" s="132" t="s">
        <v>606</v>
      </c>
    </row>
    <row r="73" spans="1:24" s="11" customFormat="1" ht="101.25" x14ac:dyDescent="0.25">
      <c r="A73" s="269"/>
      <c r="B73" s="270"/>
      <c r="C73" s="269"/>
      <c r="D73" s="270"/>
      <c r="E73" s="269"/>
      <c r="F73" s="270"/>
      <c r="G73" s="271"/>
      <c r="H73" s="137" t="s">
        <v>342</v>
      </c>
      <c r="I73" s="134" t="s">
        <v>42</v>
      </c>
      <c r="J73" s="137" t="s">
        <v>43</v>
      </c>
      <c r="K73" s="137" t="s">
        <v>43</v>
      </c>
      <c r="L73" s="132" t="s">
        <v>43</v>
      </c>
      <c r="M73" s="55" t="s">
        <v>319</v>
      </c>
      <c r="N73" s="50" t="s">
        <v>320</v>
      </c>
      <c r="O73" s="67">
        <v>100</v>
      </c>
      <c r="P73" s="51">
        <v>0</v>
      </c>
      <c r="Q73" s="53" t="s">
        <v>43</v>
      </c>
      <c r="R73" s="53" t="s">
        <v>43</v>
      </c>
      <c r="S73" s="52">
        <v>0</v>
      </c>
      <c r="T73" s="67">
        <f t="shared" si="6"/>
        <v>100</v>
      </c>
      <c r="U73" s="67">
        <v>0</v>
      </c>
      <c r="V73" s="132" t="s">
        <v>45</v>
      </c>
      <c r="W73" s="132" t="s">
        <v>46</v>
      </c>
      <c r="X73" s="132" t="s">
        <v>606</v>
      </c>
    </row>
    <row r="74" spans="1:24" s="11" customFormat="1" ht="101.25" x14ac:dyDescent="0.25">
      <c r="A74" s="269"/>
      <c r="B74" s="270"/>
      <c r="C74" s="269"/>
      <c r="D74" s="270"/>
      <c r="E74" s="269"/>
      <c r="F74" s="270"/>
      <c r="G74" s="271"/>
      <c r="H74" s="137" t="s">
        <v>343</v>
      </c>
      <c r="I74" s="134" t="s">
        <v>42</v>
      </c>
      <c r="J74" s="137" t="s">
        <v>43</v>
      </c>
      <c r="K74" s="137" t="s">
        <v>43</v>
      </c>
      <c r="L74" s="132" t="s">
        <v>43</v>
      </c>
      <c r="M74" s="132" t="s">
        <v>43</v>
      </c>
      <c r="N74" s="132" t="s">
        <v>43</v>
      </c>
      <c r="O74" s="67">
        <v>0</v>
      </c>
      <c r="P74" s="51">
        <v>0</v>
      </c>
      <c r="Q74" s="53" t="s">
        <v>43</v>
      </c>
      <c r="R74" s="53" t="s">
        <v>43</v>
      </c>
      <c r="S74" s="52">
        <v>0</v>
      </c>
      <c r="T74" s="67">
        <f t="shared" si="6"/>
        <v>0</v>
      </c>
      <c r="U74" s="67">
        <v>0</v>
      </c>
      <c r="V74" s="132" t="s">
        <v>114</v>
      </c>
      <c r="W74" s="132" t="s">
        <v>46</v>
      </c>
      <c r="X74" s="132" t="s">
        <v>606</v>
      </c>
    </row>
    <row r="75" spans="1:24" s="11" customFormat="1" ht="101.25" x14ac:dyDescent="0.25">
      <c r="A75" s="269"/>
      <c r="B75" s="270"/>
      <c r="C75" s="269"/>
      <c r="D75" s="270"/>
      <c r="E75" s="269"/>
      <c r="F75" s="270"/>
      <c r="G75" s="271"/>
      <c r="H75" s="137" t="s">
        <v>344</v>
      </c>
      <c r="I75" s="134" t="s">
        <v>42</v>
      </c>
      <c r="J75" s="137" t="s">
        <v>43</v>
      </c>
      <c r="K75" s="137" t="s">
        <v>43</v>
      </c>
      <c r="L75" s="132" t="s">
        <v>43</v>
      </c>
      <c r="M75" s="132" t="s">
        <v>43</v>
      </c>
      <c r="N75" s="132" t="s">
        <v>43</v>
      </c>
      <c r="O75" s="67">
        <v>0</v>
      </c>
      <c r="P75" s="51">
        <v>0</v>
      </c>
      <c r="Q75" s="53" t="s">
        <v>43</v>
      </c>
      <c r="R75" s="53" t="s">
        <v>43</v>
      </c>
      <c r="S75" s="52">
        <v>0</v>
      </c>
      <c r="T75" s="67">
        <f>+O75</f>
        <v>0</v>
      </c>
      <c r="U75" s="67">
        <v>0</v>
      </c>
      <c r="V75" s="132" t="s">
        <v>114</v>
      </c>
      <c r="W75" s="132" t="s">
        <v>46</v>
      </c>
      <c r="X75" s="132" t="s">
        <v>606</v>
      </c>
    </row>
    <row r="76" spans="1:24" s="11" customFormat="1" ht="101.25" x14ac:dyDescent="0.25">
      <c r="A76" s="269"/>
      <c r="B76" s="270"/>
      <c r="C76" s="269"/>
      <c r="D76" s="270"/>
      <c r="E76" s="269"/>
      <c r="F76" s="270"/>
      <c r="G76" s="271"/>
      <c r="H76" s="137" t="s">
        <v>345</v>
      </c>
      <c r="I76" s="134" t="s">
        <v>42</v>
      </c>
      <c r="J76" s="137" t="s">
        <v>43</v>
      </c>
      <c r="K76" s="137" t="s">
        <v>43</v>
      </c>
      <c r="L76" s="132" t="s">
        <v>43</v>
      </c>
      <c r="M76" s="132" t="s">
        <v>43</v>
      </c>
      <c r="N76" s="132" t="s">
        <v>43</v>
      </c>
      <c r="O76" s="67">
        <v>0</v>
      </c>
      <c r="P76" s="51">
        <v>0</v>
      </c>
      <c r="Q76" s="53" t="s">
        <v>43</v>
      </c>
      <c r="R76" s="53" t="s">
        <v>43</v>
      </c>
      <c r="S76" s="52">
        <v>0</v>
      </c>
      <c r="T76" s="67">
        <f>+O76</f>
        <v>0</v>
      </c>
      <c r="U76" s="67">
        <v>0</v>
      </c>
      <c r="V76" s="132" t="s">
        <v>114</v>
      </c>
      <c r="W76" s="132" t="s">
        <v>46</v>
      </c>
      <c r="X76" s="132" t="s">
        <v>606</v>
      </c>
    </row>
    <row r="77" spans="1:24" s="11" customFormat="1" ht="101.25" x14ac:dyDescent="0.25">
      <c r="A77" s="269"/>
      <c r="B77" s="270"/>
      <c r="C77" s="269"/>
      <c r="D77" s="270"/>
      <c r="E77" s="269"/>
      <c r="F77" s="270"/>
      <c r="G77" s="271"/>
      <c r="H77" s="137" t="s">
        <v>611</v>
      </c>
      <c r="I77" s="134" t="s">
        <v>42</v>
      </c>
      <c r="J77" s="137" t="s">
        <v>43</v>
      </c>
      <c r="K77" s="137" t="s">
        <v>43</v>
      </c>
      <c r="L77" s="132" t="s">
        <v>43</v>
      </c>
      <c r="M77" s="55" t="s">
        <v>346</v>
      </c>
      <c r="N77" s="132" t="s">
        <v>43</v>
      </c>
      <c r="O77" s="69">
        <v>2500</v>
      </c>
      <c r="P77" s="51">
        <v>0</v>
      </c>
      <c r="Q77" s="53" t="s">
        <v>43</v>
      </c>
      <c r="R77" s="53" t="s">
        <v>43</v>
      </c>
      <c r="S77" s="52">
        <v>0</v>
      </c>
      <c r="T77" s="67">
        <f>+O77</f>
        <v>2500</v>
      </c>
      <c r="U77" s="67">
        <v>0</v>
      </c>
      <c r="V77" s="132" t="s">
        <v>53</v>
      </c>
      <c r="W77" s="132" t="s">
        <v>46</v>
      </c>
      <c r="X77" s="132" t="s">
        <v>606</v>
      </c>
    </row>
    <row r="78" spans="1:24" s="11" customFormat="1" ht="101.25" x14ac:dyDescent="0.25">
      <c r="A78" s="269"/>
      <c r="B78" s="270"/>
      <c r="C78" s="269"/>
      <c r="D78" s="270"/>
      <c r="E78" s="269"/>
      <c r="F78" s="270"/>
      <c r="G78" s="271"/>
      <c r="H78" s="137" t="s">
        <v>347</v>
      </c>
      <c r="I78" s="134" t="s">
        <v>42</v>
      </c>
      <c r="J78" s="137" t="s">
        <v>43</v>
      </c>
      <c r="K78" s="137" t="s">
        <v>43</v>
      </c>
      <c r="L78" s="132" t="s">
        <v>43</v>
      </c>
      <c r="M78" s="55" t="s">
        <v>346</v>
      </c>
      <c r="N78" s="132" t="s">
        <v>43</v>
      </c>
      <c r="O78" s="69">
        <v>15000</v>
      </c>
      <c r="P78" s="51">
        <v>0</v>
      </c>
      <c r="Q78" s="53" t="s">
        <v>43</v>
      </c>
      <c r="R78" s="53" t="s">
        <v>43</v>
      </c>
      <c r="S78" s="52">
        <v>0</v>
      </c>
      <c r="T78" s="67">
        <f>+O78</f>
        <v>15000</v>
      </c>
      <c r="U78" s="67">
        <v>0</v>
      </c>
      <c r="V78" s="132" t="s">
        <v>53</v>
      </c>
      <c r="W78" s="132" t="s">
        <v>46</v>
      </c>
      <c r="X78" s="132" t="s">
        <v>606</v>
      </c>
    </row>
    <row r="79" spans="1:24" s="11" customFormat="1" ht="101.25" x14ac:dyDescent="0.25">
      <c r="A79" s="269"/>
      <c r="B79" s="270"/>
      <c r="C79" s="269"/>
      <c r="D79" s="270"/>
      <c r="E79" s="269"/>
      <c r="F79" s="270"/>
      <c r="G79" s="271"/>
      <c r="H79" s="137" t="s">
        <v>348</v>
      </c>
      <c r="I79" s="134" t="s">
        <v>42</v>
      </c>
      <c r="J79" s="137" t="s">
        <v>43</v>
      </c>
      <c r="K79" s="137" t="s">
        <v>43</v>
      </c>
      <c r="L79" s="132" t="s">
        <v>43</v>
      </c>
      <c r="M79" s="55" t="s">
        <v>346</v>
      </c>
      <c r="N79" s="132" t="s">
        <v>43</v>
      </c>
      <c r="O79" s="69">
        <v>5000</v>
      </c>
      <c r="P79" s="51">
        <v>0</v>
      </c>
      <c r="Q79" s="53" t="s">
        <v>43</v>
      </c>
      <c r="R79" s="53" t="s">
        <v>43</v>
      </c>
      <c r="S79" s="52">
        <v>0</v>
      </c>
      <c r="T79" s="67">
        <f>+O79</f>
        <v>5000</v>
      </c>
      <c r="U79" s="67">
        <v>0</v>
      </c>
      <c r="V79" s="132" t="s">
        <v>53</v>
      </c>
      <c r="W79" s="132" t="s">
        <v>46</v>
      </c>
      <c r="X79" s="132" t="s">
        <v>606</v>
      </c>
    </row>
    <row r="80" spans="1:24" s="11" customFormat="1" ht="101.25" x14ac:dyDescent="0.25">
      <c r="A80" s="269"/>
      <c r="B80" s="270"/>
      <c r="C80" s="269"/>
      <c r="D80" s="270"/>
      <c r="E80" s="269"/>
      <c r="F80" s="270"/>
      <c r="G80" s="271"/>
      <c r="H80" s="137" t="s">
        <v>349</v>
      </c>
      <c r="I80" s="134" t="s">
        <v>42</v>
      </c>
      <c r="J80" s="137" t="s">
        <v>43</v>
      </c>
      <c r="K80" s="137" t="s">
        <v>43</v>
      </c>
      <c r="L80" s="132" t="s">
        <v>43</v>
      </c>
      <c r="M80" s="55" t="s">
        <v>319</v>
      </c>
      <c r="N80" s="50" t="s">
        <v>320</v>
      </c>
      <c r="O80" s="67">
        <v>689</v>
      </c>
      <c r="P80" s="51">
        <v>0</v>
      </c>
      <c r="Q80" s="53" t="s">
        <v>43</v>
      </c>
      <c r="R80" s="53" t="s">
        <v>43</v>
      </c>
      <c r="S80" s="52">
        <v>0</v>
      </c>
      <c r="T80" s="67">
        <f t="shared" si="6"/>
        <v>689</v>
      </c>
      <c r="U80" s="67">
        <f t="shared" si="7"/>
        <v>0</v>
      </c>
      <c r="V80" s="132" t="s">
        <v>340</v>
      </c>
      <c r="W80" s="132" t="s">
        <v>46</v>
      </c>
      <c r="X80" s="132" t="s">
        <v>606</v>
      </c>
    </row>
    <row r="81" spans="1:24" s="11" customFormat="1" ht="101.25" x14ac:dyDescent="0.25">
      <c r="A81" s="269"/>
      <c r="B81" s="270"/>
      <c r="C81" s="269"/>
      <c r="D81" s="270"/>
      <c r="E81" s="269"/>
      <c r="F81" s="270"/>
      <c r="G81" s="271"/>
      <c r="H81" s="137" t="s">
        <v>612</v>
      </c>
      <c r="I81" s="134" t="s">
        <v>42</v>
      </c>
      <c r="J81" s="137" t="s">
        <v>43</v>
      </c>
      <c r="K81" s="137" t="s">
        <v>43</v>
      </c>
      <c r="L81" s="132" t="s">
        <v>43</v>
      </c>
      <c r="M81" s="55" t="s">
        <v>319</v>
      </c>
      <c r="N81" s="50" t="s">
        <v>320</v>
      </c>
      <c r="O81" s="67">
        <v>295</v>
      </c>
      <c r="P81" s="51">
        <v>0</v>
      </c>
      <c r="Q81" s="53" t="s">
        <v>43</v>
      </c>
      <c r="R81" s="53" t="s">
        <v>43</v>
      </c>
      <c r="S81" s="52">
        <v>0</v>
      </c>
      <c r="T81" s="67">
        <f t="shared" si="6"/>
        <v>295</v>
      </c>
      <c r="U81" s="67">
        <v>0</v>
      </c>
      <c r="V81" s="132" t="s">
        <v>114</v>
      </c>
      <c r="W81" s="132" t="s">
        <v>46</v>
      </c>
      <c r="X81" s="132" t="s">
        <v>606</v>
      </c>
    </row>
    <row r="82" spans="1:24" s="11" customFormat="1" ht="101.25" x14ac:dyDescent="0.25">
      <c r="A82" s="269"/>
      <c r="B82" s="270"/>
      <c r="C82" s="269"/>
      <c r="D82" s="270"/>
      <c r="E82" s="269"/>
      <c r="F82" s="270"/>
      <c r="G82" s="271"/>
      <c r="H82" s="137" t="s">
        <v>613</v>
      </c>
      <c r="I82" s="134" t="s">
        <v>42</v>
      </c>
      <c r="J82" s="137" t="s">
        <v>43</v>
      </c>
      <c r="K82" s="137" t="s">
        <v>43</v>
      </c>
      <c r="L82" s="132" t="s">
        <v>43</v>
      </c>
      <c r="M82" s="55" t="s">
        <v>319</v>
      </c>
      <c r="N82" s="50" t="s">
        <v>320</v>
      </c>
      <c r="O82" s="67">
        <v>334</v>
      </c>
      <c r="P82" s="51">
        <v>0</v>
      </c>
      <c r="Q82" s="53" t="s">
        <v>43</v>
      </c>
      <c r="R82" s="53" t="s">
        <v>43</v>
      </c>
      <c r="S82" s="52">
        <v>0</v>
      </c>
      <c r="T82" s="67">
        <f t="shared" si="6"/>
        <v>334</v>
      </c>
      <c r="U82" s="67">
        <v>0</v>
      </c>
      <c r="V82" s="132" t="s">
        <v>114</v>
      </c>
      <c r="W82" s="132" t="s">
        <v>46</v>
      </c>
      <c r="X82" s="132" t="s">
        <v>606</v>
      </c>
    </row>
    <row r="83" spans="1:24" s="11" customFormat="1" ht="101.25" x14ac:dyDescent="0.25">
      <c r="A83" s="269"/>
      <c r="B83" s="270"/>
      <c r="C83" s="269"/>
      <c r="D83" s="270"/>
      <c r="E83" s="269"/>
      <c r="F83" s="270"/>
      <c r="G83" s="271"/>
      <c r="H83" s="137" t="s">
        <v>350</v>
      </c>
      <c r="I83" s="134" t="s">
        <v>42</v>
      </c>
      <c r="J83" s="137" t="s">
        <v>43</v>
      </c>
      <c r="K83" s="137" t="s">
        <v>43</v>
      </c>
      <c r="L83" s="132" t="s">
        <v>43</v>
      </c>
      <c r="M83" s="132" t="s">
        <v>43</v>
      </c>
      <c r="N83" s="132" t="s">
        <v>43</v>
      </c>
      <c r="O83" s="67">
        <v>0</v>
      </c>
      <c r="P83" s="51">
        <v>0</v>
      </c>
      <c r="Q83" s="72" t="s">
        <v>62</v>
      </c>
      <c r="R83" s="53" t="s">
        <v>351</v>
      </c>
      <c r="S83" s="52">
        <v>6325</v>
      </c>
      <c r="T83" s="67">
        <f t="shared" si="6"/>
        <v>0</v>
      </c>
      <c r="U83" s="67">
        <f t="shared" si="7"/>
        <v>6325</v>
      </c>
      <c r="V83" s="132" t="s">
        <v>114</v>
      </c>
      <c r="W83" s="132" t="s">
        <v>46</v>
      </c>
      <c r="X83" s="132" t="s">
        <v>606</v>
      </c>
    </row>
    <row r="84" spans="1:24" s="11" customFormat="1" ht="101.25" x14ac:dyDescent="0.25">
      <c r="A84" s="269"/>
      <c r="B84" s="270"/>
      <c r="C84" s="269"/>
      <c r="D84" s="270"/>
      <c r="E84" s="269"/>
      <c r="F84" s="270"/>
      <c r="G84" s="271"/>
      <c r="H84" s="137" t="s">
        <v>352</v>
      </c>
      <c r="I84" s="134" t="s">
        <v>42</v>
      </c>
      <c r="J84" s="137" t="s">
        <v>43</v>
      </c>
      <c r="K84" s="137" t="s">
        <v>43</v>
      </c>
      <c r="L84" s="132" t="s">
        <v>43</v>
      </c>
      <c r="M84" s="55" t="s">
        <v>319</v>
      </c>
      <c r="N84" s="50" t="s">
        <v>320</v>
      </c>
      <c r="O84" s="67">
        <v>68</v>
      </c>
      <c r="P84" s="51">
        <v>0</v>
      </c>
      <c r="Q84" s="72" t="s">
        <v>43</v>
      </c>
      <c r="R84" s="53" t="s">
        <v>43</v>
      </c>
      <c r="S84" s="52">
        <v>0</v>
      </c>
      <c r="T84" s="67">
        <f t="shared" si="6"/>
        <v>68</v>
      </c>
      <c r="U84" s="67">
        <f t="shared" si="7"/>
        <v>0</v>
      </c>
      <c r="V84" s="132" t="s">
        <v>45</v>
      </c>
      <c r="W84" s="132" t="s">
        <v>46</v>
      </c>
      <c r="X84" s="132" t="s">
        <v>606</v>
      </c>
    </row>
    <row r="85" spans="1:24" s="11" customFormat="1" ht="101.25" x14ac:dyDescent="0.25">
      <c r="A85" s="269"/>
      <c r="B85" s="270"/>
      <c r="C85" s="269"/>
      <c r="D85" s="270"/>
      <c r="E85" s="269"/>
      <c r="F85" s="270"/>
      <c r="G85" s="271"/>
      <c r="H85" s="137" t="s">
        <v>353</v>
      </c>
      <c r="I85" s="134" t="s">
        <v>42</v>
      </c>
      <c r="J85" s="137" t="s">
        <v>43</v>
      </c>
      <c r="K85" s="137" t="s">
        <v>43</v>
      </c>
      <c r="L85" s="132" t="s">
        <v>43</v>
      </c>
      <c r="M85" s="55" t="s">
        <v>319</v>
      </c>
      <c r="N85" s="50" t="s">
        <v>320</v>
      </c>
      <c r="O85" s="67">
        <v>76</v>
      </c>
      <c r="P85" s="51">
        <v>0</v>
      </c>
      <c r="Q85" s="72" t="s">
        <v>43</v>
      </c>
      <c r="R85" s="53" t="s">
        <v>43</v>
      </c>
      <c r="S85" s="52">
        <v>0</v>
      </c>
      <c r="T85" s="67">
        <f t="shared" si="6"/>
        <v>76</v>
      </c>
      <c r="U85" s="67">
        <f t="shared" si="7"/>
        <v>0</v>
      </c>
      <c r="V85" s="132" t="s">
        <v>45</v>
      </c>
      <c r="W85" s="132" t="s">
        <v>46</v>
      </c>
      <c r="X85" s="132" t="s">
        <v>606</v>
      </c>
    </row>
    <row r="86" spans="1:24" s="11" customFormat="1" ht="101.25" x14ac:dyDescent="0.25">
      <c r="A86" s="269"/>
      <c r="B86" s="270"/>
      <c r="C86" s="269"/>
      <c r="D86" s="269" t="s">
        <v>117</v>
      </c>
      <c r="E86" s="269" t="s">
        <v>118</v>
      </c>
      <c r="F86" s="270" t="s">
        <v>354</v>
      </c>
      <c r="G86" s="271">
        <v>44926</v>
      </c>
      <c r="H86" s="132" t="s">
        <v>119</v>
      </c>
      <c r="I86" s="132" t="s">
        <v>42</v>
      </c>
      <c r="J86" s="132" t="s">
        <v>43</v>
      </c>
      <c r="K86" s="137" t="s">
        <v>43</v>
      </c>
      <c r="L86" s="132" t="s">
        <v>43</v>
      </c>
      <c r="M86" s="55" t="s">
        <v>319</v>
      </c>
      <c r="N86" s="50" t="s">
        <v>320</v>
      </c>
      <c r="O86" s="74">
        <v>100</v>
      </c>
      <c r="P86" s="51">
        <v>0</v>
      </c>
      <c r="Q86" s="75" t="s">
        <v>56</v>
      </c>
      <c r="R86" s="75" t="s">
        <v>43</v>
      </c>
      <c r="S86" s="54">
        <v>0</v>
      </c>
      <c r="T86" s="67">
        <f t="shared" si="4"/>
        <v>100</v>
      </c>
      <c r="U86" s="67">
        <f t="shared" si="5"/>
        <v>0</v>
      </c>
      <c r="V86" s="132" t="s">
        <v>45</v>
      </c>
      <c r="W86" s="132" t="s">
        <v>46</v>
      </c>
      <c r="X86" s="132" t="s">
        <v>606</v>
      </c>
    </row>
    <row r="87" spans="1:24" s="11" customFormat="1" ht="101.25" x14ac:dyDescent="0.25">
      <c r="A87" s="269"/>
      <c r="B87" s="270"/>
      <c r="C87" s="269"/>
      <c r="D87" s="269"/>
      <c r="E87" s="269"/>
      <c r="F87" s="270"/>
      <c r="G87" s="271"/>
      <c r="H87" s="137" t="s">
        <v>355</v>
      </c>
      <c r="I87" s="132" t="s">
        <v>42</v>
      </c>
      <c r="J87" s="132" t="s">
        <v>43</v>
      </c>
      <c r="K87" s="137" t="s">
        <v>43</v>
      </c>
      <c r="L87" s="132" t="s">
        <v>43</v>
      </c>
      <c r="M87" s="55" t="s">
        <v>319</v>
      </c>
      <c r="N87" s="50" t="s">
        <v>320</v>
      </c>
      <c r="O87" s="74">
        <v>406</v>
      </c>
      <c r="P87" s="51">
        <v>0</v>
      </c>
      <c r="Q87" s="75" t="s">
        <v>56</v>
      </c>
      <c r="R87" s="75" t="s">
        <v>120</v>
      </c>
      <c r="S87" s="54">
        <v>1369</v>
      </c>
      <c r="T87" s="67">
        <f t="shared" si="4"/>
        <v>406</v>
      </c>
      <c r="U87" s="67">
        <f t="shared" si="5"/>
        <v>1369</v>
      </c>
      <c r="V87" s="132" t="s">
        <v>45</v>
      </c>
      <c r="W87" s="132" t="s">
        <v>46</v>
      </c>
      <c r="X87" s="132" t="s">
        <v>606</v>
      </c>
    </row>
    <row r="88" spans="1:24" s="11" customFormat="1" ht="285.75" customHeight="1" x14ac:dyDescent="0.25">
      <c r="A88" s="269"/>
      <c r="B88" s="270"/>
      <c r="C88" s="269"/>
      <c r="D88" s="269"/>
      <c r="E88" s="269"/>
      <c r="F88" s="270"/>
      <c r="G88" s="271"/>
      <c r="H88" s="132" t="s">
        <v>121</v>
      </c>
      <c r="I88" s="132" t="s">
        <v>42</v>
      </c>
      <c r="J88" s="132" t="s">
        <v>43</v>
      </c>
      <c r="K88" s="137" t="s">
        <v>43</v>
      </c>
      <c r="L88" s="132" t="s">
        <v>43</v>
      </c>
      <c r="M88" s="132" t="s">
        <v>43</v>
      </c>
      <c r="N88" s="132" t="s">
        <v>43</v>
      </c>
      <c r="O88" s="74">
        <v>140</v>
      </c>
      <c r="P88" s="51">
        <v>0</v>
      </c>
      <c r="Q88" s="75" t="s">
        <v>43</v>
      </c>
      <c r="R88" s="75" t="s">
        <v>43</v>
      </c>
      <c r="S88" s="54">
        <v>0</v>
      </c>
      <c r="T88" s="67">
        <f t="shared" si="4"/>
        <v>140</v>
      </c>
      <c r="U88" s="67">
        <f t="shared" si="5"/>
        <v>0</v>
      </c>
      <c r="V88" s="132" t="s">
        <v>45</v>
      </c>
      <c r="W88" s="132" t="s">
        <v>46</v>
      </c>
      <c r="X88" s="132" t="s">
        <v>606</v>
      </c>
    </row>
    <row r="89" spans="1:24" s="11" customFormat="1" ht="101.25" x14ac:dyDescent="0.25">
      <c r="A89" s="269"/>
      <c r="B89" s="270"/>
      <c r="C89" s="269"/>
      <c r="D89" s="269"/>
      <c r="E89" s="269"/>
      <c r="F89" s="270"/>
      <c r="G89" s="271"/>
      <c r="H89" s="132" t="s">
        <v>356</v>
      </c>
      <c r="I89" s="132" t="s">
        <v>42</v>
      </c>
      <c r="J89" s="132" t="s">
        <v>43</v>
      </c>
      <c r="K89" s="137" t="s">
        <v>43</v>
      </c>
      <c r="L89" s="132" t="s">
        <v>43</v>
      </c>
      <c r="M89" s="132" t="s">
        <v>43</v>
      </c>
      <c r="N89" s="132" t="s">
        <v>43</v>
      </c>
      <c r="O89" s="74">
        <v>0</v>
      </c>
      <c r="P89" s="51">
        <v>0</v>
      </c>
      <c r="Q89" s="75" t="s">
        <v>43</v>
      </c>
      <c r="R89" s="75" t="s">
        <v>43</v>
      </c>
      <c r="S89" s="54">
        <v>0</v>
      </c>
      <c r="T89" s="67">
        <f t="shared" si="4"/>
        <v>0</v>
      </c>
      <c r="U89" s="67">
        <f>+S89</f>
        <v>0</v>
      </c>
      <c r="V89" s="132" t="s">
        <v>45</v>
      </c>
      <c r="W89" s="132" t="s">
        <v>46</v>
      </c>
      <c r="X89" s="132" t="s">
        <v>606</v>
      </c>
    </row>
    <row r="90" spans="1:24" s="11" customFormat="1" ht="101.25" x14ac:dyDescent="0.25">
      <c r="A90" s="269"/>
      <c r="B90" s="270"/>
      <c r="C90" s="269"/>
      <c r="D90" s="269"/>
      <c r="E90" s="269"/>
      <c r="F90" s="270"/>
      <c r="G90" s="271"/>
      <c r="H90" s="132" t="s">
        <v>614</v>
      </c>
      <c r="I90" s="132" t="s">
        <v>42</v>
      </c>
      <c r="J90" s="132" t="s">
        <v>43</v>
      </c>
      <c r="K90" s="137" t="s">
        <v>43</v>
      </c>
      <c r="L90" s="132" t="s">
        <v>43</v>
      </c>
      <c r="M90" s="55" t="s">
        <v>319</v>
      </c>
      <c r="N90" s="50" t="s">
        <v>320</v>
      </c>
      <c r="O90" s="74">
        <v>400</v>
      </c>
      <c r="P90" s="51">
        <v>0</v>
      </c>
      <c r="Q90" s="75" t="s">
        <v>43</v>
      </c>
      <c r="R90" s="75" t="s">
        <v>43</v>
      </c>
      <c r="S90" s="54">
        <v>0</v>
      </c>
      <c r="T90" s="67">
        <f t="shared" si="4"/>
        <v>400</v>
      </c>
      <c r="U90" s="67">
        <f t="shared" ref="U90:U91" si="8">+S90</f>
        <v>0</v>
      </c>
      <c r="V90" s="132" t="s">
        <v>45</v>
      </c>
      <c r="W90" s="132" t="s">
        <v>46</v>
      </c>
      <c r="X90" s="132" t="s">
        <v>606</v>
      </c>
    </row>
    <row r="91" spans="1:24" s="11" customFormat="1" ht="101.25" x14ac:dyDescent="0.25">
      <c r="A91" s="269"/>
      <c r="B91" s="270"/>
      <c r="C91" s="269"/>
      <c r="D91" s="269"/>
      <c r="E91" s="269"/>
      <c r="F91" s="270"/>
      <c r="G91" s="271"/>
      <c r="H91" s="132" t="s">
        <v>615</v>
      </c>
      <c r="I91" s="132" t="s">
        <v>42</v>
      </c>
      <c r="J91" s="132" t="s">
        <v>43</v>
      </c>
      <c r="K91" s="137" t="s">
        <v>43</v>
      </c>
      <c r="L91" s="132" t="s">
        <v>43</v>
      </c>
      <c r="M91" s="55" t="s">
        <v>319</v>
      </c>
      <c r="N91" s="50" t="s">
        <v>320</v>
      </c>
      <c r="O91" s="74">
        <v>500</v>
      </c>
      <c r="P91" s="51">
        <v>0</v>
      </c>
      <c r="Q91" s="75" t="s">
        <v>43</v>
      </c>
      <c r="R91" s="75" t="s">
        <v>43</v>
      </c>
      <c r="S91" s="54">
        <v>0</v>
      </c>
      <c r="T91" s="67">
        <f t="shared" si="4"/>
        <v>500</v>
      </c>
      <c r="U91" s="67">
        <f t="shared" si="8"/>
        <v>0</v>
      </c>
      <c r="V91" s="132" t="s">
        <v>45</v>
      </c>
      <c r="W91" s="132" t="s">
        <v>46</v>
      </c>
      <c r="X91" s="132" t="s">
        <v>606</v>
      </c>
    </row>
    <row r="92" spans="1:24" s="11" customFormat="1" ht="222.75" x14ac:dyDescent="0.25">
      <c r="A92" s="269"/>
      <c r="B92" s="270"/>
      <c r="C92" s="269"/>
      <c r="D92" s="269"/>
      <c r="E92" s="269"/>
      <c r="F92" s="270"/>
      <c r="G92" s="271"/>
      <c r="H92" s="132" t="s">
        <v>357</v>
      </c>
      <c r="I92" s="132" t="s">
        <v>42</v>
      </c>
      <c r="J92" s="132" t="s">
        <v>43</v>
      </c>
      <c r="K92" s="137" t="s">
        <v>43</v>
      </c>
      <c r="L92" s="132" t="s">
        <v>43</v>
      </c>
      <c r="M92" s="137" t="s">
        <v>358</v>
      </c>
      <c r="N92" s="133" t="s">
        <v>43</v>
      </c>
      <c r="O92" s="74">
        <v>3973</v>
      </c>
      <c r="P92" s="51">
        <v>0</v>
      </c>
      <c r="Q92" s="75" t="s">
        <v>43</v>
      </c>
      <c r="R92" s="75" t="s">
        <v>43</v>
      </c>
      <c r="S92" s="54">
        <v>0</v>
      </c>
      <c r="T92" s="67">
        <f t="shared" si="4"/>
        <v>3973</v>
      </c>
      <c r="U92" s="67">
        <f>+S92</f>
        <v>0</v>
      </c>
      <c r="V92" s="132" t="s">
        <v>45</v>
      </c>
      <c r="W92" s="132" t="s">
        <v>46</v>
      </c>
      <c r="X92" s="132" t="s">
        <v>606</v>
      </c>
    </row>
    <row r="93" spans="1:24" s="11" customFormat="1" ht="101.25" x14ac:dyDescent="0.25">
      <c r="A93" s="269"/>
      <c r="B93" s="270"/>
      <c r="C93" s="269"/>
      <c r="D93" s="269"/>
      <c r="E93" s="269"/>
      <c r="F93" s="270"/>
      <c r="G93" s="271"/>
      <c r="H93" s="132" t="s">
        <v>359</v>
      </c>
      <c r="I93" s="132" t="s">
        <v>42</v>
      </c>
      <c r="J93" s="132" t="s">
        <v>43</v>
      </c>
      <c r="K93" s="137" t="s">
        <v>43</v>
      </c>
      <c r="L93" s="132" t="s">
        <v>43</v>
      </c>
      <c r="M93" s="132" t="s">
        <v>43</v>
      </c>
      <c r="N93" s="132" t="s">
        <v>43</v>
      </c>
      <c r="O93" s="74">
        <v>70</v>
      </c>
      <c r="P93" s="51">
        <v>0</v>
      </c>
      <c r="Q93" s="75" t="s">
        <v>56</v>
      </c>
      <c r="R93" s="75" t="s">
        <v>43</v>
      </c>
      <c r="S93" s="54">
        <v>0</v>
      </c>
      <c r="T93" s="67">
        <f t="shared" si="4"/>
        <v>70</v>
      </c>
      <c r="U93" s="67">
        <f t="shared" si="5"/>
        <v>0</v>
      </c>
      <c r="V93" s="132" t="s">
        <v>45</v>
      </c>
      <c r="W93" s="132" t="s">
        <v>46</v>
      </c>
      <c r="X93" s="132" t="s">
        <v>606</v>
      </c>
    </row>
    <row r="94" spans="1:24" s="11" customFormat="1" ht="162" x14ac:dyDescent="0.25">
      <c r="A94" s="269"/>
      <c r="B94" s="270"/>
      <c r="C94" s="269"/>
      <c r="D94" s="269"/>
      <c r="E94" s="269"/>
      <c r="F94" s="270"/>
      <c r="G94" s="271"/>
      <c r="H94" s="132" t="s">
        <v>360</v>
      </c>
      <c r="I94" s="132" t="s">
        <v>42</v>
      </c>
      <c r="J94" s="132" t="s">
        <v>43</v>
      </c>
      <c r="K94" s="137" t="s">
        <v>43</v>
      </c>
      <c r="L94" s="132" t="s">
        <v>43</v>
      </c>
      <c r="M94" s="55" t="s">
        <v>361</v>
      </c>
      <c r="N94" s="132" t="s">
        <v>43</v>
      </c>
      <c r="O94" s="74">
        <v>3973</v>
      </c>
      <c r="P94" s="51">
        <v>0</v>
      </c>
      <c r="Q94" s="75" t="s">
        <v>43</v>
      </c>
      <c r="R94" s="75" t="s">
        <v>43</v>
      </c>
      <c r="S94" s="54">
        <v>0</v>
      </c>
      <c r="T94" s="67">
        <f t="shared" si="4"/>
        <v>3973</v>
      </c>
      <c r="U94" s="67">
        <f t="shared" si="5"/>
        <v>0</v>
      </c>
      <c r="V94" s="132" t="s">
        <v>45</v>
      </c>
      <c r="W94" s="132" t="s">
        <v>46</v>
      </c>
      <c r="X94" s="132" t="s">
        <v>606</v>
      </c>
    </row>
    <row r="95" spans="1:24" s="11" customFormat="1" ht="222.75" x14ac:dyDescent="0.25">
      <c r="A95" s="269"/>
      <c r="B95" s="270"/>
      <c r="C95" s="269"/>
      <c r="D95" s="269"/>
      <c r="E95" s="269"/>
      <c r="F95" s="270"/>
      <c r="G95" s="271"/>
      <c r="H95" s="132" t="s">
        <v>362</v>
      </c>
      <c r="I95" s="132" t="s">
        <v>42</v>
      </c>
      <c r="J95" s="132" t="s">
        <v>43</v>
      </c>
      <c r="K95" s="137" t="s">
        <v>43</v>
      </c>
      <c r="L95" s="132" t="s">
        <v>43</v>
      </c>
      <c r="M95" s="55" t="s">
        <v>358</v>
      </c>
      <c r="N95" s="132"/>
      <c r="O95" s="74">
        <v>74</v>
      </c>
      <c r="P95" s="51">
        <v>0</v>
      </c>
      <c r="Q95" s="75" t="s">
        <v>43</v>
      </c>
      <c r="R95" s="75" t="s">
        <v>43</v>
      </c>
      <c r="S95" s="54">
        <v>0</v>
      </c>
      <c r="T95" s="67">
        <f t="shared" si="4"/>
        <v>74</v>
      </c>
      <c r="U95" s="67">
        <f t="shared" si="5"/>
        <v>0</v>
      </c>
      <c r="V95" s="132" t="s">
        <v>45</v>
      </c>
      <c r="W95" s="132" t="s">
        <v>46</v>
      </c>
      <c r="X95" s="132" t="s">
        <v>606</v>
      </c>
    </row>
    <row r="96" spans="1:24" s="11" customFormat="1" ht="127.5" customHeight="1" x14ac:dyDescent="0.25">
      <c r="A96" s="269"/>
      <c r="B96" s="270"/>
      <c r="C96" s="269"/>
      <c r="D96" s="269"/>
      <c r="E96" s="269"/>
      <c r="F96" s="270"/>
      <c r="G96" s="271"/>
      <c r="H96" s="132" t="s">
        <v>363</v>
      </c>
      <c r="I96" s="132" t="s">
        <v>42</v>
      </c>
      <c r="J96" s="132" t="s">
        <v>43</v>
      </c>
      <c r="K96" s="137" t="s">
        <v>43</v>
      </c>
      <c r="L96" s="132" t="s">
        <v>43</v>
      </c>
      <c r="M96" s="55" t="s">
        <v>364</v>
      </c>
      <c r="N96" s="132" t="s">
        <v>43</v>
      </c>
      <c r="O96" s="74">
        <v>5359</v>
      </c>
      <c r="P96" s="51">
        <v>0</v>
      </c>
      <c r="Q96" s="75" t="s">
        <v>56</v>
      </c>
      <c r="R96" s="75" t="s">
        <v>43</v>
      </c>
      <c r="S96" s="54">
        <v>0</v>
      </c>
      <c r="T96" s="67">
        <f t="shared" si="4"/>
        <v>5359</v>
      </c>
      <c r="U96" s="67">
        <f t="shared" si="5"/>
        <v>0</v>
      </c>
      <c r="V96" s="132" t="s">
        <v>45</v>
      </c>
      <c r="W96" s="132" t="s">
        <v>46</v>
      </c>
      <c r="X96" s="132" t="s">
        <v>606</v>
      </c>
    </row>
    <row r="97" spans="1:24" s="11" customFormat="1" ht="121.5" x14ac:dyDescent="0.25">
      <c r="A97" s="269"/>
      <c r="B97" s="270"/>
      <c r="C97" s="278"/>
      <c r="D97" s="270" t="s">
        <v>122</v>
      </c>
      <c r="E97" s="269" t="s">
        <v>123</v>
      </c>
      <c r="F97" s="270" t="s">
        <v>365</v>
      </c>
      <c r="G97" s="271">
        <v>44926</v>
      </c>
      <c r="H97" s="132" t="s">
        <v>124</v>
      </c>
      <c r="I97" s="132" t="s">
        <v>42</v>
      </c>
      <c r="J97" s="132" t="s">
        <v>43</v>
      </c>
      <c r="K97" s="137" t="s">
        <v>43</v>
      </c>
      <c r="L97" s="132" t="s">
        <v>43</v>
      </c>
      <c r="M97" s="55" t="s">
        <v>366</v>
      </c>
      <c r="N97" s="50" t="s">
        <v>367</v>
      </c>
      <c r="O97" s="74">
        <v>0</v>
      </c>
      <c r="P97" s="51">
        <v>0</v>
      </c>
      <c r="Q97" s="72" t="s">
        <v>43</v>
      </c>
      <c r="R97" s="72" t="s">
        <v>43</v>
      </c>
      <c r="S97" s="54">
        <v>0</v>
      </c>
      <c r="T97" s="67">
        <f t="shared" si="4"/>
        <v>0</v>
      </c>
      <c r="U97" s="67">
        <f t="shared" si="5"/>
        <v>0</v>
      </c>
      <c r="V97" s="132" t="s">
        <v>83</v>
      </c>
      <c r="W97" s="132" t="s">
        <v>46</v>
      </c>
      <c r="X97" s="132" t="s">
        <v>608</v>
      </c>
    </row>
    <row r="98" spans="1:24" s="11" customFormat="1" ht="121.5" x14ac:dyDescent="0.25">
      <c r="A98" s="269"/>
      <c r="B98" s="270"/>
      <c r="C98" s="278"/>
      <c r="D98" s="270"/>
      <c r="E98" s="269"/>
      <c r="F98" s="270"/>
      <c r="G98" s="269"/>
      <c r="H98" s="132" t="s">
        <v>368</v>
      </c>
      <c r="I98" s="132" t="s">
        <v>42</v>
      </c>
      <c r="J98" s="132" t="s">
        <v>88</v>
      </c>
      <c r="K98" s="132" t="s">
        <v>125</v>
      </c>
      <c r="L98" s="132" t="s">
        <v>43</v>
      </c>
      <c r="M98" s="55" t="s">
        <v>366</v>
      </c>
      <c r="N98" s="50" t="s">
        <v>367</v>
      </c>
      <c r="O98" s="74">
        <v>660</v>
      </c>
      <c r="P98" s="51">
        <v>0</v>
      </c>
      <c r="Q98" s="72" t="s">
        <v>43</v>
      </c>
      <c r="R98" s="72" t="s">
        <v>369</v>
      </c>
      <c r="S98" s="54">
        <v>1152</v>
      </c>
      <c r="T98" s="67">
        <f t="shared" si="4"/>
        <v>660</v>
      </c>
      <c r="U98" s="67">
        <f t="shared" si="5"/>
        <v>1152</v>
      </c>
      <c r="V98" s="132" t="s">
        <v>83</v>
      </c>
      <c r="W98" s="132" t="s">
        <v>46</v>
      </c>
      <c r="X98" s="132" t="s">
        <v>608</v>
      </c>
    </row>
    <row r="99" spans="1:24" s="11" customFormat="1" ht="121.5" x14ac:dyDescent="0.25">
      <c r="A99" s="269"/>
      <c r="B99" s="270"/>
      <c r="C99" s="278"/>
      <c r="D99" s="270"/>
      <c r="E99" s="269"/>
      <c r="F99" s="270"/>
      <c r="G99" s="269"/>
      <c r="H99" s="132" t="s">
        <v>126</v>
      </c>
      <c r="I99" s="132" t="s">
        <v>42</v>
      </c>
      <c r="J99" s="132" t="s">
        <v>43</v>
      </c>
      <c r="K99" s="132" t="s">
        <v>43</v>
      </c>
      <c r="L99" s="132" t="s">
        <v>43</v>
      </c>
      <c r="M99" s="55" t="s">
        <v>366</v>
      </c>
      <c r="N99" s="50" t="s">
        <v>367</v>
      </c>
      <c r="O99" s="74">
        <v>1830</v>
      </c>
      <c r="P99" s="51">
        <v>0</v>
      </c>
      <c r="Q99" s="72" t="s">
        <v>43</v>
      </c>
      <c r="R99" s="72" t="s">
        <v>43</v>
      </c>
      <c r="S99" s="54">
        <v>0</v>
      </c>
      <c r="T99" s="67">
        <f t="shared" si="4"/>
        <v>1830</v>
      </c>
      <c r="U99" s="67">
        <f t="shared" si="5"/>
        <v>0</v>
      </c>
      <c r="V99" s="132" t="s">
        <v>83</v>
      </c>
      <c r="W99" s="132" t="s">
        <v>46</v>
      </c>
      <c r="X99" s="132" t="s">
        <v>608</v>
      </c>
    </row>
    <row r="100" spans="1:24" s="11" customFormat="1" ht="157.5" customHeight="1" x14ac:dyDescent="0.25">
      <c r="A100" s="269"/>
      <c r="B100" s="270"/>
      <c r="C100" s="278"/>
      <c r="D100" s="270"/>
      <c r="E100" s="269"/>
      <c r="F100" s="270"/>
      <c r="G100" s="269"/>
      <c r="H100" s="137" t="s">
        <v>127</v>
      </c>
      <c r="I100" s="132" t="s">
        <v>42</v>
      </c>
      <c r="J100" s="132" t="s">
        <v>43</v>
      </c>
      <c r="K100" s="132" t="s">
        <v>43</v>
      </c>
      <c r="L100" s="132" t="s">
        <v>43</v>
      </c>
      <c r="M100" s="55" t="s">
        <v>366</v>
      </c>
      <c r="N100" s="50" t="s">
        <v>367</v>
      </c>
      <c r="O100" s="74">
        <v>510</v>
      </c>
      <c r="P100" s="51">
        <v>0</v>
      </c>
      <c r="Q100" s="72" t="s">
        <v>43</v>
      </c>
      <c r="R100" s="72" t="s">
        <v>43</v>
      </c>
      <c r="S100" s="54">
        <v>0</v>
      </c>
      <c r="T100" s="67">
        <f t="shared" si="4"/>
        <v>510</v>
      </c>
      <c r="U100" s="67">
        <f t="shared" si="5"/>
        <v>0</v>
      </c>
      <c r="V100" s="132" t="s">
        <v>83</v>
      </c>
      <c r="W100" s="132" t="s">
        <v>46</v>
      </c>
      <c r="X100" s="132" t="s">
        <v>608</v>
      </c>
    </row>
    <row r="101" spans="1:24" s="11" customFormat="1" ht="144" customHeight="1" x14ac:dyDescent="0.25">
      <c r="A101" s="269"/>
      <c r="B101" s="270"/>
      <c r="C101" s="278"/>
      <c r="D101" s="270"/>
      <c r="E101" s="269"/>
      <c r="F101" s="270"/>
      <c r="G101" s="269"/>
      <c r="H101" s="133" t="s">
        <v>370</v>
      </c>
      <c r="I101" s="132" t="s">
        <v>42</v>
      </c>
      <c r="J101" s="132" t="s">
        <v>43</v>
      </c>
      <c r="K101" s="132" t="s">
        <v>43</v>
      </c>
      <c r="L101" s="132" t="s">
        <v>43</v>
      </c>
      <c r="M101" s="55" t="s">
        <v>366</v>
      </c>
      <c r="N101" s="50" t="s">
        <v>367</v>
      </c>
      <c r="O101" s="74">
        <v>0</v>
      </c>
      <c r="P101" s="51">
        <v>0</v>
      </c>
      <c r="Q101" s="72" t="s">
        <v>43</v>
      </c>
      <c r="R101" s="72" t="s">
        <v>43</v>
      </c>
      <c r="S101" s="54">
        <v>0</v>
      </c>
      <c r="T101" s="67">
        <f t="shared" si="4"/>
        <v>0</v>
      </c>
      <c r="U101" s="67">
        <f t="shared" si="5"/>
        <v>0</v>
      </c>
      <c r="V101" s="132" t="s">
        <v>83</v>
      </c>
      <c r="W101" s="132" t="s">
        <v>46</v>
      </c>
      <c r="X101" s="132" t="s">
        <v>608</v>
      </c>
    </row>
    <row r="102" spans="1:24" s="11" customFormat="1" ht="144" customHeight="1" x14ac:dyDescent="0.25">
      <c r="A102" s="269"/>
      <c r="B102" s="270"/>
      <c r="C102" s="278"/>
      <c r="D102" s="270"/>
      <c r="E102" s="269"/>
      <c r="F102" s="270"/>
      <c r="G102" s="269"/>
      <c r="H102" s="133" t="s">
        <v>371</v>
      </c>
      <c r="I102" s="132" t="s">
        <v>42</v>
      </c>
      <c r="J102" s="132" t="s">
        <v>43</v>
      </c>
      <c r="K102" s="132" t="s">
        <v>43</v>
      </c>
      <c r="L102" s="132" t="s">
        <v>43</v>
      </c>
      <c r="M102" s="55" t="s">
        <v>366</v>
      </c>
      <c r="N102" s="50" t="s">
        <v>367</v>
      </c>
      <c r="O102" s="74">
        <v>0</v>
      </c>
      <c r="P102" s="51">
        <v>0</v>
      </c>
      <c r="Q102" s="72" t="s">
        <v>43</v>
      </c>
      <c r="R102" s="72" t="s">
        <v>372</v>
      </c>
      <c r="S102" s="54">
        <v>936</v>
      </c>
      <c r="T102" s="67">
        <f>+O102</f>
        <v>0</v>
      </c>
      <c r="U102" s="67">
        <f>+S102</f>
        <v>936</v>
      </c>
      <c r="V102" s="132" t="s">
        <v>83</v>
      </c>
      <c r="W102" s="132" t="s">
        <v>46</v>
      </c>
      <c r="X102" s="132" t="s">
        <v>608</v>
      </c>
    </row>
    <row r="103" spans="1:24" s="11" customFormat="1" ht="202.5" customHeight="1" x14ac:dyDescent="0.25">
      <c r="A103" s="269"/>
      <c r="B103" s="270"/>
      <c r="C103" s="278"/>
      <c r="D103" s="270"/>
      <c r="E103" s="269"/>
      <c r="F103" s="270"/>
      <c r="G103" s="269"/>
      <c r="H103" s="133" t="s">
        <v>373</v>
      </c>
      <c r="I103" s="132" t="s">
        <v>42</v>
      </c>
      <c r="J103" s="132" t="s">
        <v>43</v>
      </c>
      <c r="K103" s="132" t="s">
        <v>43</v>
      </c>
      <c r="L103" s="132" t="s">
        <v>43</v>
      </c>
      <c r="M103" s="55" t="s">
        <v>366</v>
      </c>
      <c r="N103" s="50" t="s">
        <v>367</v>
      </c>
      <c r="O103" s="74">
        <v>0</v>
      </c>
      <c r="P103" s="51">
        <v>0</v>
      </c>
      <c r="Q103" s="72" t="s">
        <v>43</v>
      </c>
      <c r="R103" s="72" t="s">
        <v>374</v>
      </c>
      <c r="S103" s="54">
        <v>300</v>
      </c>
      <c r="T103" s="67">
        <f>+O103</f>
        <v>0</v>
      </c>
      <c r="U103" s="67">
        <f>+S103</f>
        <v>300</v>
      </c>
      <c r="V103" s="132" t="s">
        <v>83</v>
      </c>
      <c r="W103" s="132" t="s">
        <v>46</v>
      </c>
      <c r="X103" s="132" t="s">
        <v>608</v>
      </c>
    </row>
    <row r="104" spans="1:24" s="11" customFormat="1" ht="144" customHeight="1" x14ac:dyDescent="0.25">
      <c r="A104" s="269"/>
      <c r="B104" s="270"/>
      <c r="C104" s="278"/>
      <c r="D104" s="270"/>
      <c r="E104" s="269"/>
      <c r="F104" s="270"/>
      <c r="G104" s="269"/>
      <c r="H104" s="133" t="s">
        <v>375</v>
      </c>
      <c r="I104" s="132" t="s">
        <v>42</v>
      </c>
      <c r="J104" s="132" t="s">
        <v>43</v>
      </c>
      <c r="K104" s="132" t="s">
        <v>43</v>
      </c>
      <c r="L104" s="132" t="s">
        <v>43</v>
      </c>
      <c r="M104" s="55" t="s">
        <v>366</v>
      </c>
      <c r="N104" s="50" t="s">
        <v>367</v>
      </c>
      <c r="O104" s="74">
        <v>0</v>
      </c>
      <c r="P104" s="51">
        <v>0</v>
      </c>
      <c r="Q104" s="72" t="s">
        <v>43</v>
      </c>
      <c r="R104" s="72" t="s">
        <v>374</v>
      </c>
      <c r="S104" s="54">
        <v>400</v>
      </c>
      <c r="T104" s="67">
        <f>+O104</f>
        <v>0</v>
      </c>
      <c r="U104" s="67">
        <f>+S104</f>
        <v>400</v>
      </c>
      <c r="V104" s="132" t="s">
        <v>83</v>
      </c>
      <c r="W104" s="132" t="s">
        <v>46</v>
      </c>
      <c r="X104" s="132" t="s">
        <v>608</v>
      </c>
    </row>
    <row r="105" spans="1:24" s="11" customFormat="1" ht="121.5" x14ac:dyDescent="0.25">
      <c r="A105" s="269"/>
      <c r="B105" s="270"/>
      <c r="C105" s="278"/>
      <c r="D105" s="270"/>
      <c r="E105" s="269"/>
      <c r="F105" s="270"/>
      <c r="G105" s="269"/>
      <c r="H105" s="132" t="s">
        <v>376</v>
      </c>
      <c r="I105" s="132" t="s">
        <v>42</v>
      </c>
      <c r="J105" s="132" t="s">
        <v>43</v>
      </c>
      <c r="K105" s="132" t="s">
        <v>43</v>
      </c>
      <c r="L105" s="132" t="s">
        <v>43</v>
      </c>
      <c r="M105" s="55" t="s">
        <v>366</v>
      </c>
      <c r="N105" s="50" t="s">
        <v>367</v>
      </c>
      <c r="O105" s="74">
        <v>0</v>
      </c>
      <c r="P105" s="51">
        <v>0</v>
      </c>
      <c r="Q105" s="72" t="s">
        <v>43</v>
      </c>
      <c r="R105" s="72" t="s">
        <v>43</v>
      </c>
      <c r="S105" s="54">
        <v>0</v>
      </c>
      <c r="T105" s="67">
        <f t="shared" si="4"/>
        <v>0</v>
      </c>
      <c r="U105" s="67">
        <f t="shared" si="5"/>
        <v>0</v>
      </c>
      <c r="V105" s="132" t="s">
        <v>83</v>
      </c>
      <c r="W105" s="132" t="s">
        <v>46</v>
      </c>
      <c r="X105" s="132" t="s">
        <v>608</v>
      </c>
    </row>
    <row r="106" spans="1:24" s="11" customFormat="1" ht="174.75" customHeight="1" x14ac:dyDescent="0.25">
      <c r="A106" s="269" t="s">
        <v>377</v>
      </c>
      <c r="B106" s="270" t="s">
        <v>378</v>
      </c>
      <c r="C106" s="269" t="s">
        <v>379</v>
      </c>
      <c r="D106" s="270" t="s">
        <v>128</v>
      </c>
      <c r="E106" s="269" t="s">
        <v>380</v>
      </c>
      <c r="F106" s="270" t="s">
        <v>381</v>
      </c>
      <c r="G106" s="271">
        <v>44926</v>
      </c>
      <c r="H106" s="132" t="s">
        <v>382</v>
      </c>
      <c r="I106" s="132" t="s">
        <v>42</v>
      </c>
      <c r="J106" s="132" t="s">
        <v>88</v>
      </c>
      <c r="K106" s="132" t="s">
        <v>383</v>
      </c>
      <c r="L106" s="132" t="s">
        <v>43</v>
      </c>
      <c r="M106" s="55" t="s">
        <v>43</v>
      </c>
      <c r="N106" s="55" t="s">
        <v>43</v>
      </c>
      <c r="O106" s="74">
        <v>0</v>
      </c>
      <c r="P106" s="51">
        <v>0</v>
      </c>
      <c r="Q106" s="72" t="s">
        <v>43</v>
      </c>
      <c r="R106" s="72" t="s">
        <v>43</v>
      </c>
      <c r="S106" s="54">
        <v>0</v>
      </c>
      <c r="T106" s="67">
        <f t="shared" si="4"/>
        <v>0</v>
      </c>
      <c r="U106" s="67">
        <f t="shared" si="5"/>
        <v>0</v>
      </c>
      <c r="V106" s="132" t="s">
        <v>132</v>
      </c>
      <c r="W106" s="132" t="s">
        <v>46</v>
      </c>
      <c r="X106" s="132" t="s">
        <v>609</v>
      </c>
    </row>
    <row r="107" spans="1:24" s="11" customFormat="1" ht="162.75" customHeight="1" x14ac:dyDescent="0.25">
      <c r="A107" s="269"/>
      <c r="B107" s="270"/>
      <c r="C107" s="269"/>
      <c r="D107" s="270"/>
      <c r="E107" s="269"/>
      <c r="F107" s="270"/>
      <c r="G107" s="271"/>
      <c r="H107" s="132" t="s">
        <v>133</v>
      </c>
      <c r="I107" s="132" t="s">
        <v>78</v>
      </c>
      <c r="J107" s="132" t="s">
        <v>88</v>
      </c>
      <c r="K107" s="132" t="s">
        <v>134</v>
      </c>
      <c r="L107" s="132" t="s">
        <v>43</v>
      </c>
      <c r="M107" s="55" t="s">
        <v>130</v>
      </c>
      <c r="N107" s="50" t="s">
        <v>131</v>
      </c>
      <c r="O107" s="74">
        <v>1308</v>
      </c>
      <c r="P107" s="51">
        <v>0</v>
      </c>
      <c r="Q107" s="72" t="s">
        <v>43</v>
      </c>
      <c r="R107" s="72" t="s">
        <v>43</v>
      </c>
      <c r="S107" s="54">
        <v>0</v>
      </c>
      <c r="T107" s="67">
        <f t="shared" ref="T107:T160" si="9">+O107</f>
        <v>1308</v>
      </c>
      <c r="U107" s="67">
        <f>+S107</f>
        <v>0</v>
      </c>
      <c r="V107" s="132" t="s">
        <v>132</v>
      </c>
      <c r="W107" s="132" t="s">
        <v>46</v>
      </c>
      <c r="X107" s="132" t="s">
        <v>609</v>
      </c>
    </row>
    <row r="108" spans="1:24" s="11" customFormat="1" ht="137.25" customHeight="1" x14ac:dyDescent="0.25">
      <c r="A108" s="269"/>
      <c r="B108" s="270"/>
      <c r="C108" s="269"/>
      <c r="D108" s="270"/>
      <c r="E108" s="269"/>
      <c r="F108" s="270"/>
      <c r="G108" s="271"/>
      <c r="H108" s="72" t="s">
        <v>384</v>
      </c>
      <c r="I108" s="132" t="s">
        <v>42</v>
      </c>
      <c r="J108" s="132" t="s">
        <v>88</v>
      </c>
      <c r="K108" s="72" t="s">
        <v>135</v>
      </c>
      <c r="L108" s="132" t="s">
        <v>43</v>
      </c>
      <c r="M108" s="55" t="s">
        <v>130</v>
      </c>
      <c r="N108" s="50" t="s">
        <v>131</v>
      </c>
      <c r="O108" s="74">
        <v>4000</v>
      </c>
      <c r="P108" s="51">
        <v>0</v>
      </c>
      <c r="Q108" s="72" t="s">
        <v>43</v>
      </c>
      <c r="R108" s="72" t="s">
        <v>43</v>
      </c>
      <c r="S108" s="54">
        <v>0</v>
      </c>
      <c r="T108" s="67">
        <f t="shared" si="9"/>
        <v>4000</v>
      </c>
      <c r="U108" s="67">
        <f t="shared" si="5"/>
        <v>0</v>
      </c>
      <c r="V108" s="132" t="s">
        <v>132</v>
      </c>
      <c r="W108" s="132" t="s">
        <v>46</v>
      </c>
      <c r="X108" s="132" t="s">
        <v>609</v>
      </c>
    </row>
    <row r="109" spans="1:24" s="78" customFormat="1" ht="137.25" customHeight="1" x14ac:dyDescent="0.25">
      <c r="A109" s="269"/>
      <c r="B109" s="270"/>
      <c r="C109" s="269"/>
      <c r="D109" s="270"/>
      <c r="E109" s="269"/>
      <c r="F109" s="270"/>
      <c r="G109" s="271"/>
      <c r="H109" s="72" t="s">
        <v>385</v>
      </c>
      <c r="I109" s="133" t="s">
        <v>42</v>
      </c>
      <c r="J109" s="133" t="s">
        <v>88</v>
      </c>
      <c r="K109" s="133" t="s">
        <v>383</v>
      </c>
      <c r="L109" s="133" t="s">
        <v>43</v>
      </c>
      <c r="M109" s="76" t="s">
        <v>43</v>
      </c>
      <c r="N109" s="76" t="s">
        <v>43</v>
      </c>
      <c r="O109" s="77">
        <v>0</v>
      </c>
      <c r="P109" s="56">
        <v>0</v>
      </c>
      <c r="Q109" s="68" t="s">
        <v>43</v>
      </c>
      <c r="R109" s="68" t="s">
        <v>43</v>
      </c>
      <c r="S109" s="58">
        <v>0</v>
      </c>
      <c r="T109" s="69">
        <f>+O109</f>
        <v>0</v>
      </c>
      <c r="U109" s="69">
        <f>+S109</f>
        <v>0</v>
      </c>
      <c r="V109" s="133" t="s">
        <v>132</v>
      </c>
      <c r="W109" s="133" t="s">
        <v>46</v>
      </c>
      <c r="X109" s="132" t="s">
        <v>609</v>
      </c>
    </row>
    <row r="110" spans="1:24" s="11" customFormat="1" ht="178.5" customHeight="1" x14ac:dyDescent="0.25">
      <c r="A110" s="269"/>
      <c r="B110" s="270"/>
      <c r="C110" s="269"/>
      <c r="D110" s="270"/>
      <c r="E110" s="269"/>
      <c r="F110" s="270"/>
      <c r="G110" s="271"/>
      <c r="H110" s="137" t="s">
        <v>386</v>
      </c>
      <c r="I110" s="132" t="s">
        <v>42</v>
      </c>
      <c r="J110" s="132" t="s">
        <v>88</v>
      </c>
      <c r="K110" s="132" t="s">
        <v>134</v>
      </c>
      <c r="L110" s="132" t="s">
        <v>43</v>
      </c>
      <c r="M110" s="55" t="s">
        <v>130</v>
      </c>
      <c r="N110" s="50" t="s">
        <v>131</v>
      </c>
      <c r="O110" s="74">
        <v>11000</v>
      </c>
      <c r="P110" s="51">
        <v>0</v>
      </c>
      <c r="Q110" s="72" t="s">
        <v>56</v>
      </c>
      <c r="R110" s="72" t="s">
        <v>387</v>
      </c>
      <c r="S110" s="54">
        <v>22500</v>
      </c>
      <c r="T110" s="67">
        <f t="shared" si="9"/>
        <v>11000</v>
      </c>
      <c r="U110" s="67">
        <f t="shared" si="5"/>
        <v>22500</v>
      </c>
      <c r="V110" s="132" t="s">
        <v>132</v>
      </c>
      <c r="W110" s="132" t="s">
        <v>46</v>
      </c>
      <c r="X110" s="132" t="s">
        <v>609</v>
      </c>
    </row>
    <row r="111" spans="1:24" s="11" customFormat="1" ht="141.75" x14ac:dyDescent="0.25">
      <c r="A111" s="269" t="s">
        <v>388</v>
      </c>
      <c r="B111" s="270" t="s">
        <v>389</v>
      </c>
      <c r="C111" s="269" t="s">
        <v>390</v>
      </c>
      <c r="D111" s="270" t="s">
        <v>136</v>
      </c>
      <c r="E111" s="269" t="s">
        <v>391</v>
      </c>
      <c r="F111" s="270" t="s">
        <v>392</v>
      </c>
      <c r="G111" s="271">
        <v>44926</v>
      </c>
      <c r="H111" s="70" t="s">
        <v>393</v>
      </c>
      <c r="I111" s="72" t="s">
        <v>42</v>
      </c>
      <c r="J111" s="137" t="s">
        <v>138</v>
      </c>
      <c r="K111" s="137" t="s">
        <v>139</v>
      </c>
      <c r="L111" s="137" t="s">
        <v>43</v>
      </c>
      <c r="M111" s="55" t="s">
        <v>394</v>
      </c>
      <c r="N111" s="50" t="s">
        <v>367</v>
      </c>
      <c r="O111" s="77">
        <v>875</v>
      </c>
      <c r="P111" s="51">
        <v>0</v>
      </c>
      <c r="Q111" s="72" t="s">
        <v>43</v>
      </c>
      <c r="R111" s="72" t="s">
        <v>43</v>
      </c>
      <c r="S111" s="72">
        <v>0</v>
      </c>
      <c r="T111" s="67">
        <f t="shared" si="9"/>
        <v>875</v>
      </c>
      <c r="U111" s="67">
        <f t="shared" si="5"/>
        <v>0</v>
      </c>
      <c r="V111" s="132" t="s">
        <v>92</v>
      </c>
      <c r="W111" s="132" t="s">
        <v>46</v>
      </c>
      <c r="X111" s="132" t="s">
        <v>609</v>
      </c>
    </row>
    <row r="112" spans="1:24" s="11" customFormat="1" ht="141.75" x14ac:dyDescent="0.25">
      <c r="A112" s="269"/>
      <c r="B112" s="270"/>
      <c r="C112" s="269"/>
      <c r="D112" s="270"/>
      <c r="E112" s="269"/>
      <c r="F112" s="270"/>
      <c r="G112" s="271"/>
      <c r="H112" s="72" t="s">
        <v>141</v>
      </c>
      <c r="I112" s="132" t="s">
        <v>42</v>
      </c>
      <c r="J112" s="137" t="s">
        <v>138</v>
      </c>
      <c r="K112" s="72" t="s">
        <v>139</v>
      </c>
      <c r="L112" s="72" t="s">
        <v>43</v>
      </c>
      <c r="M112" s="55" t="s">
        <v>394</v>
      </c>
      <c r="N112" s="50" t="s">
        <v>367</v>
      </c>
      <c r="O112" s="74">
        <v>45</v>
      </c>
      <c r="P112" s="51">
        <v>0</v>
      </c>
      <c r="Q112" s="72" t="s">
        <v>43</v>
      </c>
      <c r="R112" s="72" t="s">
        <v>43</v>
      </c>
      <c r="S112" s="72">
        <v>0</v>
      </c>
      <c r="T112" s="67">
        <f t="shared" si="9"/>
        <v>45</v>
      </c>
      <c r="U112" s="67">
        <f t="shared" si="5"/>
        <v>0</v>
      </c>
      <c r="V112" s="132" t="s">
        <v>92</v>
      </c>
      <c r="W112" s="132" t="s">
        <v>46</v>
      </c>
      <c r="X112" s="132" t="s">
        <v>609</v>
      </c>
    </row>
    <row r="113" spans="1:24" s="11" customFormat="1" ht="141.75" x14ac:dyDescent="0.25">
      <c r="A113" s="269"/>
      <c r="B113" s="270"/>
      <c r="C113" s="269"/>
      <c r="D113" s="270"/>
      <c r="E113" s="269"/>
      <c r="F113" s="270"/>
      <c r="G113" s="271"/>
      <c r="H113" s="72" t="s">
        <v>395</v>
      </c>
      <c r="I113" s="132" t="s">
        <v>42</v>
      </c>
      <c r="J113" s="137" t="s">
        <v>138</v>
      </c>
      <c r="K113" s="72" t="s">
        <v>139</v>
      </c>
      <c r="L113" s="72" t="s">
        <v>43</v>
      </c>
      <c r="M113" s="55" t="s">
        <v>394</v>
      </c>
      <c r="N113" s="50" t="s">
        <v>367</v>
      </c>
      <c r="O113" s="74">
        <v>45</v>
      </c>
      <c r="P113" s="51">
        <v>0</v>
      </c>
      <c r="Q113" s="72" t="s">
        <v>43</v>
      </c>
      <c r="R113" s="72" t="s">
        <v>43</v>
      </c>
      <c r="S113" s="72">
        <v>0</v>
      </c>
      <c r="T113" s="67">
        <f t="shared" si="9"/>
        <v>45</v>
      </c>
      <c r="U113" s="67">
        <f t="shared" si="5"/>
        <v>0</v>
      </c>
      <c r="V113" s="132" t="s">
        <v>92</v>
      </c>
      <c r="W113" s="132" t="s">
        <v>46</v>
      </c>
      <c r="X113" s="132" t="s">
        <v>609</v>
      </c>
    </row>
    <row r="114" spans="1:24" s="11" customFormat="1" ht="141.75" x14ac:dyDescent="0.25">
      <c r="A114" s="269"/>
      <c r="B114" s="270"/>
      <c r="C114" s="269"/>
      <c r="D114" s="270"/>
      <c r="E114" s="269"/>
      <c r="F114" s="270"/>
      <c r="G114" s="271"/>
      <c r="H114" s="68" t="s">
        <v>396</v>
      </c>
      <c r="I114" s="132" t="s">
        <v>42</v>
      </c>
      <c r="J114" s="137" t="s">
        <v>138</v>
      </c>
      <c r="K114" s="72" t="s">
        <v>139</v>
      </c>
      <c r="L114" s="72" t="s">
        <v>43</v>
      </c>
      <c r="M114" s="55" t="s">
        <v>394</v>
      </c>
      <c r="N114" s="50" t="s">
        <v>367</v>
      </c>
      <c r="O114" s="77">
        <v>0</v>
      </c>
      <c r="P114" s="51">
        <v>0</v>
      </c>
      <c r="Q114" s="72" t="s">
        <v>43</v>
      </c>
      <c r="R114" s="72" t="s">
        <v>43</v>
      </c>
      <c r="S114" s="72">
        <v>0</v>
      </c>
      <c r="T114" s="67">
        <f t="shared" si="9"/>
        <v>0</v>
      </c>
      <c r="U114" s="67">
        <f t="shared" si="5"/>
        <v>0</v>
      </c>
      <c r="V114" s="132" t="s">
        <v>92</v>
      </c>
      <c r="W114" s="132" t="s">
        <v>46</v>
      </c>
      <c r="X114" s="132" t="s">
        <v>609</v>
      </c>
    </row>
    <row r="115" spans="1:24" s="11" customFormat="1" ht="141.75" x14ac:dyDescent="0.25">
      <c r="A115" s="269"/>
      <c r="B115" s="270"/>
      <c r="C115" s="269"/>
      <c r="D115" s="270"/>
      <c r="E115" s="269"/>
      <c r="F115" s="270"/>
      <c r="G115" s="271"/>
      <c r="H115" s="72" t="s">
        <v>397</v>
      </c>
      <c r="I115" s="132" t="s">
        <v>42</v>
      </c>
      <c r="J115" s="137" t="s">
        <v>138</v>
      </c>
      <c r="K115" s="72" t="s">
        <v>139</v>
      </c>
      <c r="L115" s="72" t="s">
        <v>43</v>
      </c>
      <c r="M115" s="55" t="s">
        <v>394</v>
      </c>
      <c r="N115" s="50" t="s">
        <v>367</v>
      </c>
      <c r="O115" s="74">
        <v>35</v>
      </c>
      <c r="P115" s="51">
        <v>0</v>
      </c>
      <c r="Q115" s="72" t="s">
        <v>43</v>
      </c>
      <c r="R115" s="72" t="s">
        <v>43</v>
      </c>
      <c r="S115" s="72">
        <v>0</v>
      </c>
      <c r="T115" s="67">
        <f t="shared" si="9"/>
        <v>35</v>
      </c>
      <c r="U115" s="67">
        <f t="shared" si="5"/>
        <v>0</v>
      </c>
      <c r="V115" s="132" t="s">
        <v>92</v>
      </c>
      <c r="W115" s="132" t="s">
        <v>46</v>
      </c>
      <c r="X115" s="132" t="s">
        <v>609</v>
      </c>
    </row>
    <row r="116" spans="1:24" s="11" customFormat="1" ht="141.75" x14ac:dyDescent="0.25">
      <c r="A116" s="269"/>
      <c r="B116" s="270"/>
      <c r="C116" s="269"/>
      <c r="D116" s="270"/>
      <c r="E116" s="269"/>
      <c r="F116" s="270"/>
      <c r="G116" s="271"/>
      <c r="H116" s="68" t="s">
        <v>398</v>
      </c>
      <c r="I116" s="132" t="s">
        <v>42</v>
      </c>
      <c r="J116" s="137" t="s">
        <v>138</v>
      </c>
      <c r="K116" s="72" t="s">
        <v>139</v>
      </c>
      <c r="L116" s="72" t="s">
        <v>43</v>
      </c>
      <c r="M116" s="55" t="s">
        <v>394</v>
      </c>
      <c r="N116" s="50" t="s">
        <v>367</v>
      </c>
      <c r="O116" s="77">
        <v>0</v>
      </c>
      <c r="P116" s="51">
        <v>0</v>
      </c>
      <c r="Q116" s="72" t="s">
        <v>43</v>
      </c>
      <c r="R116" s="72" t="s">
        <v>43</v>
      </c>
      <c r="S116" s="72">
        <v>0</v>
      </c>
      <c r="T116" s="67">
        <f t="shared" si="9"/>
        <v>0</v>
      </c>
      <c r="U116" s="67">
        <f t="shared" si="5"/>
        <v>0</v>
      </c>
      <c r="V116" s="132" t="s">
        <v>92</v>
      </c>
      <c r="W116" s="132" t="s">
        <v>46</v>
      </c>
      <c r="X116" s="132" t="s">
        <v>609</v>
      </c>
    </row>
    <row r="117" spans="1:24" s="11" customFormat="1" ht="141.75" x14ac:dyDescent="0.25">
      <c r="A117" s="269"/>
      <c r="B117" s="270"/>
      <c r="C117" s="269"/>
      <c r="D117" s="270"/>
      <c r="E117" s="269"/>
      <c r="F117" s="270"/>
      <c r="G117" s="271"/>
      <c r="H117" s="72" t="s">
        <v>142</v>
      </c>
      <c r="I117" s="132" t="s">
        <v>42</v>
      </c>
      <c r="J117" s="137" t="s">
        <v>138</v>
      </c>
      <c r="K117" s="72" t="s">
        <v>139</v>
      </c>
      <c r="L117" s="72" t="s">
        <v>43</v>
      </c>
      <c r="M117" s="72" t="s">
        <v>43</v>
      </c>
      <c r="N117" s="72" t="s">
        <v>43</v>
      </c>
      <c r="O117" s="74">
        <v>0</v>
      </c>
      <c r="P117" s="51">
        <v>0</v>
      </c>
      <c r="Q117" s="72" t="s">
        <v>43</v>
      </c>
      <c r="R117" s="72" t="s">
        <v>43</v>
      </c>
      <c r="S117" s="79">
        <v>0</v>
      </c>
      <c r="T117" s="67">
        <f t="shared" si="9"/>
        <v>0</v>
      </c>
      <c r="U117" s="67">
        <f t="shared" si="5"/>
        <v>0</v>
      </c>
      <c r="V117" s="132" t="s">
        <v>92</v>
      </c>
      <c r="W117" s="132" t="s">
        <v>46</v>
      </c>
      <c r="X117" s="132" t="s">
        <v>609</v>
      </c>
    </row>
    <row r="118" spans="1:24" s="11" customFormat="1" ht="258.75" customHeight="1" x14ac:dyDescent="0.25">
      <c r="A118" s="269"/>
      <c r="B118" s="270"/>
      <c r="C118" s="269"/>
      <c r="D118" s="270" t="s">
        <v>143</v>
      </c>
      <c r="E118" s="269" t="s">
        <v>399</v>
      </c>
      <c r="F118" s="277" t="s">
        <v>400</v>
      </c>
      <c r="G118" s="271">
        <v>44926</v>
      </c>
      <c r="H118" s="68" t="s">
        <v>145</v>
      </c>
      <c r="I118" s="72" t="s">
        <v>42</v>
      </c>
      <c r="J118" s="72" t="s">
        <v>43</v>
      </c>
      <c r="K118" s="72" t="s">
        <v>43</v>
      </c>
      <c r="L118" s="72" t="s">
        <v>43</v>
      </c>
      <c r="M118" s="55" t="s">
        <v>394</v>
      </c>
      <c r="N118" s="50" t="s">
        <v>367</v>
      </c>
      <c r="O118" s="74">
        <v>3000</v>
      </c>
      <c r="P118" s="51">
        <v>0</v>
      </c>
      <c r="Q118" s="68" t="s">
        <v>401</v>
      </c>
      <c r="R118" s="68" t="s">
        <v>402</v>
      </c>
      <c r="S118" s="80">
        <v>509</v>
      </c>
      <c r="T118" s="69">
        <f t="shared" si="9"/>
        <v>3000</v>
      </c>
      <c r="U118" s="69">
        <f t="shared" si="5"/>
        <v>509</v>
      </c>
      <c r="V118" s="132" t="s">
        <v>92</v>
      </c>
      <c r="W118" s="132" t="s">
        <v>46</v>
      </c>
      <c r="X118" s="132" t="s">
        <v>609</v>
      </c>
    </row>
    <row r="119" spans="1:24" s="11" customFormat="1" ht="297.75" customHeight="1" x14ac:dyDescent="0.25">
      <c r="A119" s="269"/>
      <c r="B119" s="270"/>
      <c r="C119" s="269"/>
      <c r="D119" s="270"/>
      <c r="E119" s="269"/>
      <c r="F119" s="277"/>
      <c r="G119" s="271"/>
      <c r="H119" s="68" t="s">
        <v>146</v>
      </c>
      <c r="I119" s="72" t="s">
        <v>42</v>
      </c>
      <c r="J119" s="72" t="s">
        <v>43</v>
      </c>
      <c r="K119" s="72" t="s">
        <v>43</v>
      </c>
      <c r="L119" s="72" t="s">
        <v>43</v>
      </c>
      <c r="M119" s="72" t="s">
        <v>43</v>
      </c>
      <c r="N119" s="72" t="s">
        <v>43</v>
      </c>
      <c r="O119" s="74">
        <v>0</v>
      </c>
      <c r="P119" s="51">
        <v>0</v>
      </c>
      <c r="Q119" s="72" t="s">
        <v>43</v>
      </c>
      <c r="R119" s="72" t="s">
        <v>43</v>
      </c>
      <c r="S119" s="81">
        <v>0</v>
      </c>
      <c r="T119" s="69">
        <f t="shared" si="9"/>
        <v>0</v>
      </c>
      <c r="U119" s="69">
        <f t="shared" si="5"/>
        <v>0</v>
      </c>
      <c r="V119" s="132" t="s">
        <v>92</v>
      </c>
      <c r="W119" s="132" t="s">
        <v>46</v>
      </c>
      <c r="X119" s="132" t="s">
        <v>609</v>
      </c>
    </row>
    <row r="120" spans="1:24" s="11" customFormat="1" ht="197.25" customHeight="1" x14ac:dyDescent="0.25">
      <c r="A120" s="269"/>
      <c r="B120" s="270"/>
      <c r="C120" s="269"/>
      <c r="D120" s="270" t="s">
        <v>147</v>
      </c>
      <c r="E120" s="269" t="s">
        <v>403</v>
      </c>
      <c r="F120" s="270" t="s">
        <v>404</v>
      </c>
      <c r="G120" s="271">
        <v>44926</v>
      </c>
      <c r="H120" s="82" t="s">
        <v>405</v>
      </c>
      <c r="I120" s="72" t="s">
        <v>42</v>
      </c>
      <c r="J120" s="72" t="s">
        <v>43</v>
      </c>
      <c r="K120" s="72" t="s">
        <v>43</v>
      </c>
      <c r="L120" s="72" t="s">
        <v>43</v>
      </c>
      <c r="M120" s="55" t="s">
        <v>394</v>
      </c>
      <c r="N120" s="50" t="s">
        <v>367</v>
      </c>
      <c r="O120" s="74">
        <v>8000</v>
      </c>
      <c r="P120" s="51">
        <v>0</v>
      </c>
      <c r="Q120" s="72" t="s">
        <v>56</v>
      </c>
      <c r="R120" s="72" t="s">
        <v>406</v>
      </c>
      <c r="S120" s="72">
        <v>47</v>
      </c>
      <c r="T120" s="67">
        <f t="shared" si="9"/>
        <v>8000</v>
      </c>
      <c r="U120" s="67">
        <f t="shared" si="5"/>
        <v>47</v>
      </c>
      <c r="V120" s="132" t="s">
        <v>92</v>
      </c>
      <c r="W120" s="132" t="s">
        <v>46</v>
      </c>
      <c r="X120" s="132" t="s">
        <v>609</v>
      </c>
    </row>
    <row r="121" spans="1:24" s="11" customFormat="1" ht="181.5" customHeight="1" x14ac:dyDescent="0.25">
      <c r="A121" s="269"/>
      <c r="B121" s="270"/>
      <c r="C121" s="269"/>
      <c r="D121" s="270"/>
      <c r="E121" s="269"/>
      <c r="F121" s="270"/>
      <c r="G121" s="271"/>
      <c r="H121" s="72" t="s">
        <v>407</v>
      </c>
      <c r="I121" s="72" t="s">
        <v>42</v>
      </c>
      <c r="J121" s="72" t="s">
        <v>43</v>
      </c>
      <c r="K121" s="72" t="s">
        <v>43</v>
      </c>
      <c r="L121" s="72" t="s">
        <v>43</v>
      </c>
      <c r="M121" s="55" t="s">
        <v>130</v>
      </c>
      <c r="N121" s="50" t="s">
        <v>140</v>
      </c>
      <c r="O121" s="74">
        <v>2000</v>
      </c>
      <c r="P121" s="51">
        <v>0</v>
      </c>
      <c r="Q121" s="72" t="s">
        <v>56</v>
      </c>
      <c r="R121" s="72" t="s">
        <v>406</v>
      </c>
      <c r="S121" s="72" t="s">
        <v>408</v>
      </c>
      <c r="T121" s="67">
        <f>+P121</f>
        <v>0</v>
      </c>
      <c r="U121" s="67" t="str">
        <f t="shared" si="5"/>
        <v>$ 485 (SIC)
$ 84 (Tecnnova UEE)</v>
      </c>
      <c r="V121" s="132" t="s">
        <v>92</v>
      </c>
      <c r="W121" s="132" t="s">
        <v>46</v>
      </c>
      <c r="X121" s="132" t="s">
        <v>609</v>
      </c>
    </row>
    <row r="122" spans="1:24" s="11" customFormat="1" ht="126.75" customHeight="1" x14ac:dyDescent="0.25">
      <c r="A122" s="269"/>
      <c r="B122" s="270"/>
      <c r="C122" s="269"/>
      <c r="D122" s="270" t="s">
        <v>149</v>
      </c>
      <c r="E122" s="269" t="s">
        <v>150</v>
      </c>
      <c r="F122" s="270" t="s">
        <v>409</v>
      </c>
      <c r="G122" s="271">
        <v>44926</v>
      </c>
      <c r="H122" s="72" t="s">
        <v>386</v>
      </c>
      <c r="I122" s="72" t="s">
        <v>42</v>
      </c>
      <c r="J122" s="72" t="s">
        <v>43</v>
      </c>
      <c r="K122" s="72" t="s">
        <v>43</v>
      </c>
      <c r="L122" s="72" t="s">
        <v>43</v>
      </c>
      <c r="M122" s="55" t="s">
        <v>394</v>
      </c>
      <c r="N122" s="50" t="s">
        <v>367</v>
      </c>
      <c r="O122" s="74">
        <v>7300</v>
      </c>
      <c r="P122" s="51">
        <v>0</v>
      </c>
      <c r="Q122" s="72" t="s">
        <v>43</v>
      </c>
      <c r="R122" s="72" t="s">
        <v>43</v>
      </c>
      <c r="S122" s="72">
        <v>0</v>
      </c>
      <c r="T122" s="67">
        <f t="shared" si="9"/>
        <v>7300</v>
      </c>
      <c r="U122" s="67">
        <f t="shared" si="5"/>
        <v>0</v>
      </c>
      <c r="V122" s="132" t="s">
        <v>92</v>
      </c>
      <c r="W122" s="132" t="s">
        <v>46</v>
      </c>
      <c r="X122" s="132" t="s">
        <v>609</v>
      </c>
    </row>
    <row r="123" spans="1:24" s="11" customFormat="1" ht="126.75" customHeight="1" x14ac:dyDescent="0.25">
      <c r="A123" s="269"/>
      <c r="B123" s="270"/>
      <c r="C123" s="269"/>
      <c r="D123" s="270"/>
      <c r="E123" s="269"/>
      <c r="F123" s="270"/>
      <c r="G123" s="271"/>
      <c r="H123" s="72" t="s">
        <v>410</v>
      </c>
      <c r="I123" s="72" t="s">
        <v>42</v>
      </c>
      <c r="J123" s="72" t="s">
        <v>43</v>
      </c>
      <c r="K123" s="72" t="s">
        <v>43</v>
      </c>
      <c r="L123" s="72" t="s">
        <v>43</v>
      </c>
      <c r="M123" s="55" t="s">
        <v>43</v>
      </c>
      <c r="N123" s="50" t="s">
        <v>43</v>
      </c>
      <c r="O123" s="74">
        <v>0</v>
      </c>
      <c r="P123" s="51">
        <v>0</v>
      </c>
      <c r="Q123" s="72" t="s">
        <v>115</v>
      </c>
      <c r="R123" s="72" t="s">
        <v>411</v>
      </c>
      <c r="S123" s="72">
        <v>4000</v>
      </c>
      <c r="T123" s="67">
        <f t="shared" si="9"/>
        <v>0</v>
      </c>
      <c r="U123" s="67">
        <f t="shared" si="5"/>
        <v>4000</v>
      </c>
      <c r="V123" s="132" t="s">
        <v>92</v>
      </c>
      <c r="W123" s="132" t="s">
        <v>46</v>
      </c>
      <c r="X123" s="132" t="s">
        <v>609</v>
      </c>
    </row>
    <row r="124" spans="1:24" s="11" customFormat="1" ht="144.75" customHeight="1" x14ac:dyDescent="0.25">
      <c r="A124" s="269"/>
      <c r="B124" s="270"/>
      <c r="C124" s="269"/>
      <c r="D124" s="270"/>
      <c r="E124" s="269"/>
      <c r="F124" s="270"/>
      <c r="G124" s="271"/>
      <c r="H124" s="132" t="s">
        <v>151</v>
      </c>
      <c r="I124" s="72" t="s">
        <v>42</v>
      </c>
      <c r="J124" s="72" t="s">
        <v>43</v>
      </c>
      <c r="K124" s="72" t="s">
        <v>43</v>
      </c>
      <c r="L124" s="72" t="s">
        <v>43</v>
      </c>
      <c r="M124" s="55" t="s">
        <v>394</v>
      </c>
      <c r="N124" s="50" t="s">
        <v>367</v>
      </c>
      <c r="O124" s="74">
        <v>3391</v>
      </c>
      <c r="P124" s="51">
        <v>0</v>
      </c>
      <c r="Q124" s="72" t="s">
        <v>43</v>
      </c>
      <c r="R124" s="72" t="s">
        <v>43</v>
      </c>
      <c r="S124" s="72">
        <v>0</v>
      </c>
      <c r="T124" s="67">
        <f t="shared" si="9"/>
        <v>3391</v>
      </c>
      <c r="U124" s="67">
        <f t="shared" si="5"/>
        <v>0</v>
      </c>
      <c r="V124" s="132" t="s">
        <v>92</v>
      </c>
      <c r="W124" s="132" t="s">
        <v>46</v>
      </c>
      <c r="X124" s="132" t="s">
        <v>609</v>
      </c>
    </row>
    <row r="125" spans="1:24" s="11" customFormat="1" ht="168.75" customHeight="1" x14ac:dyDescent="0.25">
      <c r="A125" s="269" t="s">
        <v>152</v>
      </c>
      <c r="B125" s="270" t="s">
        <v>412</v>
      </c>
      <c r="C125" s="269" t="s">
        <v>413</v>
      </c>
      <c r="D125" s="270" t="s">
        <v>153</v>
      </c>
      <c r="E125" s="269" t="s">
        <v>154</v>
      </c>
      <c r="F125" s="270" t="s">
        <v>414</v>
      </c>
      <c r="G125" s="271">
        <v>44926</v>
      </c>
      <c r="H125" s="133" t="s">
        <v>155</v>
      </c>
      <c r="I125" s="132" t="s">
        <v>42</v>
      </c>
      <c r="J125" s="132" t="s">
        <v>43</v>
      </c>
      <c r="K125" s="132" t="s">
        <v>43</v>
      </c>
      <c r="L125" s="132" t="s">
        <v>43</v>
      </c>
      <c r="M125" s="55" t="s">
        <v>156</v>
      </c>
      <c r="N125" s="50" t="s">
        <v>157</v>
      </c>
      <c r="O125" s="134">
        <v>0</v>
      </c>
      <c r="P125" s="51">
        <v>0</v>
      </c>
      <c r="Q125" s="72" t="s">
        <v>56</v>
      </c>
      <c r="R125" s="72" t="s">
        <v>43</v>
      </c>
      <c r="S125" s="54">
        <v>0</v>
      </c>
      <c r="T125" s="67">
        <v>0</v>
      </c>
      <c r="U125" s="67">
        <f t="shared" si="5"/>
        <v>0</v>
      </c>
      <c r="V125" s="132" t="s">
        <v>158</v>
      </c>
      <c r="W125" s="132" t="s">
        <v>46</v>
      </c>
      <c r="X125" s="132" t="s">
        <v>616</v>
      </c>
    </row>
    <row r="126" spans="1:24" s="11" customFormat="1" ht="101.25" x14ac:dyDescent="0.25">
      <c r="A126" s="269"/>
      <c r="B126" s="276"/>
      <c r="C126" s="269"/>
      <c r="D126" s="270"/>
      <c r="E126" s="269"/>
      <c r="F126" s="270"/>
      <c r="G126" s="269"/>
      <c r="H126" s="133" t="s">
        <v>159</v>
      </c>
      <c r="I126" s="132" t="s">
        <v>42</v>
      </c>
      <c r="J126" s="132" t="s">
        <v>43</v>
      </c>
      <c r="K126" s="132" t="s">
        <v>43</v>
      </c>
      <c r="L126" s="132" t="s">
        <v>43</v>
      </c>
      <c r="M126" s="55" t="s">
        <v>156</v>
      </c>
      <c r="N126" s="50" t="s">
        <v>157</v>
      </c>
      <c r="O126" s="74">
        <v>350</v>
      </c>
      <c r="P126" s="51">
        <v>0</v>
      </c>
      <c r="Q126" s="72" t="s">
        <v>43</v>
      </c>
      <c r="R126" s="72" t="s">
        <v>43</v>
      </c>
      <c r="S126" s="54">
        <v>0</v>
      </c>
      <c r="T126" s="69">
        <f t="shared" ref="T126:T131" si="10">+O126</f>
        <v>350</v>
      </c>
      <c r="U126" s="67">
        <f t="shared" si="5"/>
        <v>0</v>
      </c>
      <c r="V126" s="132" t="s">
        <v>158</v>
      </c>
      <c r="W126" s="132" t="s">
        <v>46</v>
      </c>
      <c r="X126" s="132" t="s">
        <v>616</v>
      </c>
    </row>
    <row r="127" spans="1:24" s="11" customFormat="1" ht="101.25" x14ac:dyDescent="0.25">
      <c r="A127" s="269"/>
      <c r="B127" s="276"/>
      <c r="C127" s="269"/>
      <c r="D127" s="270"/>
      <c r="E127" s="269"/>
      <c r="F127" s="270"/>
      <c r="G127" s="269"/>
      <c r="H127" s="68" t="s">
        <v>415</v>
      </c>
      <c r="I127" s="72" t="s">
        <v>42</v>
      </c>
      <c r="J127" s="132" t="s">
        <v>43</v>
      </c>
      <c r="K127" s="132" t="s">
        <v>43</v>
      </c>
      <c r="L127" s="132" t="s">
        <v>43</v>
      </c>
      <c r="M127" s="55" t="s">
        <v>156</v>
      </c>
      <c r="N127" s="50" t="s">
        <v>157</v>
      </c>
      <c r="O127" s="74">
        <v>200</v>
      </c>
      <c r="P127" s="51">
        <v>0</v>
      </c>
      <c r="Q127" s="72" t="s">
        <v>43</v>
      </c>
      <c r="R127" s="72" t="s">
        <v>43</v>
      </c>
      <c r="S127" s="54">
        <v>0</v>
      </c>
      <c r="T127" s="69">
        <f t="shared" si="10"/>
        <v>200</v>
      </c>
      <c r="U127" s="67">
        <f t="shared" si="5"/>
        <v>0</v>
      </c>
      <c r="V127" s="132" t="s">
        <v>158</v>
      </c>
      <c r="W127" s="132" t="s">
        <v>46</v>
      </c>
      <c r="X127" s="132" t="s">
        <v>616</v>
      </c>
    </row>
    <row r="128" spans="1:24" s="11" customFormat="1" ht="101.25" x14ac:dyDescent="0.25">
      <c r="A128" s="269"/>
      <c r="B128" s="276"/>
      <c r="C128" s="269"/>
      <c r="D128" s="269" t="s">
        <v>416</v>
      </c>
      <c r="E128" s="269" t="s">
        <v>161</v>
      </c>
      <c r="F128" s="270" t="s">
        <v>417</v>
      </c>
      <c r="G128" s="271">
        <v>44926</v>
      </c>
      <c r="H128" s="132" t="s">
        <v>418</v>
      </c>
      <c r="I128" s="132" t="s">
        <v>42</v>
      </c>
      <c r="J128" s="132" t="s">
        <v>43</v>
      </c>
      <c r="K128" s="132" t="s">
        <v>43</v>
      </c>
      <c r="L128" s="132" t="s">
        <v>43</v>
      </c>
      <c r="M128" s="55" t="s">
        <v>156</v>
      </c>
      <c r="N128" s="50" t="s">
        <v>157</v>
      </c>
      <c r="O128" s="74">
        <v>700</v>
      </c>
      <c r="P128" s="51">
        <v>0</v>
      </c>
      <c r="Q128" s="72" t="s">
        <v>43</v>
      </c>
      <c r="R128" s="72" t="s">
        <v>43</v>
      </c>
      <c r="S128" s="54">
        <v>0</v>
      </c>
      <c r="T128" s="67">
        <f t="shared" si="10"/>
        <v>700</v>
      </c>
      <c r="U128" s="67">
        <f>+S128</f>
        <v>0</v>
      </c>
      <c r="V128" s="132" t="s">
        <v>158</v>
      </c>
      <c r="W128" s="132" t="s">
        <v>46</v>
      </c>
      <c r="X128" s="132" t="s">
        <v>617</v>
      </c>
    </row>
    <row r="129" spans="1:24" s="11" customFormat="1" ht="101.25" x14ac:dyDescent="0.25">
      <c r="A129" s="269"/>
      <c r="B129" s="276"/>
      <c r="C129" s="269"/>
      <c r="D129" s="269"/>
      <c r="E129" s="269"/>
      <c r="F129" s="270"/>
      <c r="G129" s="269"/>
      <c r="H129" s="132" t="s">
        <v>419</v>
      </c>
      <c r="I129" s="132" t="s">
        <v>42</v>
      </c>
      <c r="J129" s="132" t="s">
        <v>43</v>
      </c>
      <c r="K129" s="132" t="s">
        <v>43</v>
      </c>
      <c r="L129" s="132" t="s">
        <v>43</v>
      </c>
      <c r="M129" s="55" t="s">
        <v>156</v>
      </c>
      <c r="N129" s="50" t="s">
        <v>157</v>
      </c>
      <c r="O129" s="74">
        <v>250</v>
      </c>
      <c r="P129" s="51">
        <v>0</v>
      </c>
      <c r="Q129" s="72" t="s">
        <v>43</v>
      </c>
      <c r="R129" s="72" t="s">
        <v>43</v>
      </c>
      <c r="S129" s="54">
        <v>0</v>
      </c>
      <c r="T129" s="67">
        <f t="shared" si="10"/>
        <v>250</v>
      </c>
      <c r="U129" s="67">
        <f t="shared" si="5"/>
        <v>0</v>
      </c>
      <c r="V129" s="132" t="s">
        <v>158</v>
      </c>
      <c r="W129" s="132" t="s">
        <v>46</v>
      </c>
      <c r="X129" s="132" t="s">
        <v>617</v>
      </c>
    </row>
    <row r="130" spans="1:24" s="11" customFormat="1" ht="101.25" x14ac:dyDescent="0.25">
      <c r="A130" s="269"/>
      <c r="B130" s="276"/>
      <c r="C130" s="269"/>
      <c r="D130" s="269"/>
      <c r="E130" s="269"/>
      <c r="F130" s="270"/>
      <c r="G130" s="269"/>
      <c r="H130" s="132" t="s">
        <v>420</v>
      </c>
      <c r="I130" s="72" t="s">
        <v>42</v>
      </c>
      <c r="J130" s="132" t="s">
        <v>43</v>
      </c>
      <c r="K130" s="132" t="s">
        <v>43</v>
      </c>
      <c r="L130" s="132" t="s">
        <v>43</v>
      </c>
      <c r="M130" s="55" t="s">
        <v>43</v>
      </c>
      <c r="N130" s="55" t="s">
        <v>43</v>
      </c>
      <c r="O130" s="74">
        <v>0</v>
      </c>
      <c r="P130" s="51">
        <v>0</v>
      </c>
      <c r="Q130" s="72" t="s">
        <v>56</v>
      </c>
      <c r="R130" s="72" t="s">
        <v>43</v>
      </c>
      <c r="S130" s="54">
        <v>0</v>
      </c>
      <c r="T130" s="67">
        <f t="shared" si="10"/>
        <v>0</v>
      </c>
      <c r="U130" s="67">
        <f>+S130</f>
        <v>0</v>
      </c>
      <c r="V130" s="132" t="s">
        <v>158</v>
      </c>
      <c r="W130" s="132" t="s">
        <v>46</v>
      </c>
      <c r="X130" s="132" t="s">
        <v>617</v>
      </c>
    </row>
    <row r="131" spans="1:24" s="11" customFormat="1" ht="101.25" x14ac:dyDescent="0.25">
      <c r="A131" s="269"/>
      <c r="B131" s="276"/>
      <c r="C131" s="269"/>
      <c r="D131" s="269"/>
      <c r="E131" s="269"/>
      <c r="F131" s="270"/>
      <c r="G131" s="269"/>
      <c r="H131" s="132" t="s">
        <v>421</v>
      </c>
      <c r="I131" s="72" t="s">
        <v>42</v>
      </c>
      <c r="J131" s="132" t="s">
        <v>43</v>
      </c>
      <c r="K131" s="132" t="s">
        <v>43</v>
      </c>
      <c r="L131" s="132" t="s">
        <v>43</v>
      </c>
      <c r="M131" s="55" t="s">
        <v>43</v>
      </c>
      <c r="N131" s="55" t="s">
        <v>43</v>
      </c>
      <c r="O131" s="74">
        <v>0</v>
      </c>
      <c r="P131" s="51">
        <v>0</v>
      </c>
      <c r="Q131" s="72" t="s">
        <v>56</v>
      </c>
      <c r="R131" s="72" t="s">
        <v>43</v>
      </c>
      <c r="S131" s="54">
        <v>0</v>
      </c>
      <c r="T131" s="67">
        <f t="shared" si="10"/>
        <v>0</v>
      </c>
      <c r="U131" s="67">
        <f t="shared" si="5"/>
        <v>0</v>
      </c>
      <c r="V131" s="132" t="s">
        <v>158</v>
      </c>
      <c r="W131" s="132" t="s">
        <v>46</v>
      </c>
      <c r="X131" s="132" t="s">
        <v>617</v>
      </c>
    </row>
    <row r="132" spans="1:24" s="11" customFormat="1" ht="101.25" x14ac:dyDescent="0.25">
      <c r="A132" s="269"/>
      <c r="B132" s="276"/>
      <c r="C132" s="269"/>
      <c r="D132" s="270" t="s">
        <v>163</v>
      </c>
      <c r="E132" s="269" t="s">
        <v>164</v>
      </c>
      <c r="F132" s="270" t="s">
        <v>165</v>
      </c>
      <c r="G132" s="273">
        <v>44926</v>
      </c>
      <c r="H132" s="132" t="s">
        <v>167</v>
      </c>
      <c r="I132" s="134" t="s">
        <v>42</v>
      </c>
      <c r="J132" s="134" t="s">
        <v>42</v>
      </c>
      <c r="K132" s="132" t="s">
        <v>43</v>
      </c>
      <c r="L132" s="132" t="s">
        <v>43</v>
      </c>
      <c r="M132" s="132" t="s">
        <v>43</v>
      </c>
      <c r="N132" s="134" t="s">
        <v>43</v>
      </c>
      <c r="O132" s="74">
        <v>0</v>
      </c>
      <c r="P132" s="51">
        <v>0</v>
      </c>
      <c r="Q132" s="72" t="s">
        <v>43</v>
      </c>
      <c r="R132" s="54" t="s">
        <v>43</v>
      </c>
      <c r="S132" s="54">
        <v>0</v>
      </c>
      <c r="T132" s="67">
        <f t="shared" si="9"/>
        <v>0</v>
      </c>
      <c r="U132" s="67">
        <f t="shared" si="5"/>
        <v>0</v>
      </c>
      <c r="V132" s="79" t="s">
        <v>97</v>
      </c>
      <c r="W132" s="132" t="s">
        <v>46</v>
      </c>
      <c r="X132" s="132" t="s">
        <v>168</v>
      </c>
    </row>
    <row r="133" spans="1:24" s="11" customFormat="1" ht="101.25" x14ac:dyDescent="0.25">
      <c r="A133" s="269"/>
      <c r="B133" s="276"/>
      <c r="C133" s="269"/>
      <c r="D133" s="270"/>
      <c r="E133" s="269"/>
      <c r="F133" s="270"/>
      <c r="G133" s="274"/>
      <c r="H133" s="132" t="s">
        <v>169</v>
      </c>
      <c r="I133" s="134" t="s">
        <v>42</v>
      </c>
      <c r="J133" s="134" t="s">
        <v>42</v>
      </c>
      <c r="K133" s="132" t="s">
        <v>43</v>
      </c>
      <c r="L133" s="132" t="s">
        <v>43</v>
      </c>
      <c r="M133" s="132" t="s">
        <v>43</v>
      </c>
      <c r="N133" s="134" t="s">
        <v>43</v>
      </c>
      <c r="O133" s="74">
        <v>0</v>
      </c>
      <c r="P133" s="51">
        <v>0</v>
      </c>
      <c r="Q133" s="72" t="s">
        <v>43</v>
      </c>
      <c r="R133" s="54" t="s">
        <v>43</v>
      </c>
      <c r="S133" s="54">
        <v>0</v>
      </c>
      <c r="T133" s="67">
        <f t="shared" si="9"/>
        <v>0</v>
      </c>
      <c r="U133" s="67">
        <f t="shared" si="5"/>
        <v>0</v>
      </c>
      <c r="V133" s="79" t="s">
        <v>97</v>
      </c>
      <c r="W133" s="132" t="s">
        <v>46</v>
      </c>
      <c r="X133" s="132" t="s">
        <v>168</v>
      </c>
    </row>
    <row r="134" spans="1:24" s="11" customFormat="1" ht="101.25" x14ac:dyDescent="0.25">
      <c r="A134" s="269"/>
      <c r="B134" s="276"/>
      <c r="C134" s="269"/>
      <c r="D134" s="270"/>
      <c r="E134" s="269"/>
      <c r="F134" s="270"/>
      <c r="G134" s="274"/>
      <c r="H134" s="132" t="s">
        <v>170</v>
      </c>
      <c r="I134" s="134" t="s">
        <v>42</v>
      </c>
      <c r="J134" s="134" t="s">
        <v>42</v>
      </c>
      <c r="K134" s="132" t="s">
        <v>43</v>
      </c>
      <c r="L134" s="132" t="s">
        <v>43</v>
      </c>
      <c r="M134" s="132" t="s">
        <v>43</v>
      </c>
      <c r="N134" s="134" t="s">
        <v>43</v>
      </c>
      <c r="O134" s="74">
        <v>0</v>
      </c>
      <c r="P134" s="51">
        <v>0</v>
      </c>
      <c r="Q134" s="72" t="s">
        <v>43</v>
      </c>
      <c r="R134" s="54" t="s">
        <v>43</v>
      </c>
      <c r="S134" s="54">
        <v>0</v>
      </c>
      <c r="T134" s="67">
        <f>+O134</f>
        <v>0</v>
      </c>
      <c r="U134" s="67">
        <f>+S134</f>
        <v>0</v>
      </c>
      <c r="V134" s="79" t="s">
        <v>97</v>
      </c>
      <c r="W134" s="132" t="s">
        <v>46</v>
      </c>
      <c r="X134" s="132" t="s">
        <v>168</v>
      </c>
    </row>
    <row r="135" spans="1:24" s="11" customFormat="1" ht="161.25" customHeight="1" x14ac:dyDescent="0.25">
      <c r="A135" s="269"/>
      <c r="B135" s="276"/>
      <c r="C135" s="269"/>
      <c r="D135" s="270"/>
      <c r="E135" s="269"/>
      <c r="F135" s="270"/>
      <c r="G135" s="274"/>
      <c r="H135" s="132" t="s">
        <v>171</v>
      </c>
      <c r="I135" s="134" t="s">
        <v>42</v>
      </c>
      <c r="J135" s="134" t="s">
        <v>42</v>
      </c>
      <c r="K135" s="132" t="s">
        <v>43</v>
      </c>
      <c r="L135" s="132" t="s">
        <v>43</v>
      </c>
      <c r="M135" s="132" t="s">
        <v>43</v>
      </c>
      <c r="N135" s="134" t="s">
        <v>43</v>
      </c>
      <c r="O135" s="74">
        <v>0</v>
      </c>
      <c r="P135" s="51">
        <v>0</v>
      </c>
      <c r="Q135" s="72" t="s">
        <v>43</v>
      </c>
      <c r="R135" s="54" t="s">
        <v>43</v>
      </c>
      <c r="S135" s="54">
        <v>0</v>
      </c>
      <c r="T135" s="67">
        <f t="shared" si="9"/>
        <v>0</v>
      </c>
      <c r="U135" s="67">
        <f t="shared" si="5"/>
        <v>0</v>
      </c>
      <c r="V135" s="79" t="s">
        <v>97</v>
      </c>
      <c r="W135" s="132" t="s">
        <v>46</v>
      </c>
      <c r="X135" s="132" t="s">
        <v>168</v>
      </c>
    </row>
    <row r="136" spans="1:24" s="11" customFormat="1" ht="101.25" x14ac:dyDescent="0.25">
      <c r="A136" s="269"/>
      <c r="B136" s="276"/>
      <c r="C136" s="269"/>
      <c r="D136" s="270" t="s">
        <v>172</v>
      </c>
      <c r="E136" s="269" t="s">
        <v>422</v>
      </c>
      <c r="F136" s="270" t="s">
        <v>423</v>
      </c>
      <c r="G136" s="273">
        <v>44926</v>
      </c>
      <c r="H136" s="132" t="s">
        <v>174</v>
      </c>
      <c r="I136" s="134" t="s">
        <v>42</v>
      </c>
      <c r="J136" s="134" t="s">
        <v>42</v>
      </c>
      <c r="K136" s="132" t="s">
        <v>43</v>
      </c>
      <c r="L136" s="132" t="s">
        <v>43</v>
      </c>
      <c r="M136" s="132" t="s">
        <v>43</v>
      </c>
      <c r="N136" s="134" t="s">
        <v>43</v>
      </c>
      <c r="O136" s="74">
        <v>0</v>
      </c>
      <c r="P136" s="51">
        <v>0</v>
      </c>
      <c r="Q136" s="72" t="s">
        <v>43</v>
      </c>
      <c r="R136" s="54" t="s">
        <v>43</v>
      </c>
      <c r="S136" s="54">
        <v>0</v>
      </c>
      <c r="T136" s="67">
        <f t="shared" si="9"/>
        <v>0</v>
      </c>
      <c r="U136" s="67">
        <f t="shared" si="5"/>
        <v>0</v>
      </c>
      <c r="V136" s="79" t="s">
        <v>97</v>
      </c>
      <c r="W136" s="132" t="s">
        <v>46</v>
      </c>
      <c r="X136" s="132" t="s">
        <v>168</v>
      </c>
    </row>
    <row r="137" spans="1:24" s="11" customFormat="1" ht="163.5" customHeight="1" x14ac:dyDescent="0.25">
      <c r="A137" s="269"/>
      <c r="B137" s="276"/>
      <c r="C137" s="269"/>
      <c r="D137" s="270"/>
      <c r="E137" s="269"/>
      <c r="F137" s="270"/>
      <c r="G137" s="273"/>
      <c r="H137" s="132" t="s">
        <v>424</v>
      </c>
      <c r="I137" s="134" t="s">
        <v>42</v>
      </c>
      <c r="J137" s="134" t="s">
        <v>42</v>
      </c>
      <c r="K137" s="132" t="s">
        <v>43</v>
      </c>
      <c r="L137" s="132" t="s">
        <v>43</v>
      </c>
      <c r="M137" s="132" t="s">
        <v>43</v>
      </c>
      <c r="N137" s="134" t="s">
        <v>43</v>
      </c>
      <c r="O137" s="74">
        <v>0</v>
      </c>
      <c r="P137" s="51">
        <v>0</v>
      </c>
      <c r="Q137" s="72" t="s">
        <v>43</v>
      </c>
      <c r="R137" s="54" t="s">
        <v>43</v>
      </c>
      <c r="S137" s="54">
        <v>0</v>
      </c>
      <c r="T137" s="67">
        <f t="shared" si="9"/>
        <v>0</v>
      </c>
      <c r="U137" s="67">
        <f t="shared" si="5"/>
        <v>0</v>
      </c>
      <c r="V137" s="79" t="s">
        <v>97</v>
      </c>
      <c r="W137" s="132" t="s">
        <v>46</v>
      </c>
      <c r="X137" s="132" t="s">
        <v>168</v>
      </c>
    </row>
    <row r="138" spans="1:24" s="11" customFormat="1" ht="161.25" customHeight="1" x14ac:dyDescent="0.25">
      <c r="A138" s="269"/>
      <c r="B138" s="276"/>
      <c r="C138" s="269"/>
      <c r="D138" s="270"/>
      <c r="E138" s="269"/>
      <c r="F138" s="270"/>
      <c r="G138" s="273"/>
      <c r="H138" s="132" t="s">
        <v>175</v>
      </c>
      <c r="I138" s="134" t="s">
        <v>42</v>
      </c>
      <c r="J138" s="134" t="s">
        <v>42</v>
      </c>
      <c r="K138" s="132" t="s">
        <v>43</v>
      </c>
      <c r="L138" s="132" t="s">
        <v>43</v>
      </c>
      <c r="M138" s="132" t="s">
        <v>43</v>
      </c>
      <c r="N138" s="134" t="s">
        <v>43</v>
      </c>
      <c r="O138" s="74">
        <v>0</v>
      </c>
      <c r="P138" s="51">
        <v>0</v>
      </c>
      <c r="Q138" s="72" t="s">
        <v>43</v>
      </c>
      <c r="R138" s="54" t="s">
        <v>43</v>
      </c>
      <c r="S138" s="54">
        <v>0</v>
      </c>
      <c r="T138" s="67">
        <f t="shared" si="9"/>
        <v>0</v>
      </c>
      <c r="U138" s="67">
        <f t="shared" si="5"/>
        <v>0</v>
      </c>
      <c r="V138" s="79" t="s">
        <v>97</v>
      </c>
      <c r="W138" s="132" t="s">
        <v>46</v>
      </c>
      <c r="X138" s="132" t="s">
        <v>168</v>
      </c>
    </row>
    <row r="139" spans="1:24" s="11" customFormat="1" ht="101.25" x14ac:dyDescent="0.25">
      <c r="A139" s="269"/>
      <c r="B139" s="276"/>
      <c r="C139" s="269"/>
      <c r="D139" s="270" t="s">
        <v>176</v>
      </c>
      <c r="E139" s="269" t="s">
        <v>177</v>
      </c>
      <c r="F139" s="270" t="s">
        <v>425</v>
      </c>
      <c r="G139" s="271">
        <v>44926</v>
      </c>
      <c r="H139" s="132" t="s">
        <v>426</v>
      </c>
      <c r="I139" s="134" t="s">
        <v>42</v>
      </c>
      <c r="J139" s="134" t="s">
        <v>42</v>
      </c>
      <c r="K139" s="132" t="s">
        <v>43</v>
      </c>
      <c r="L139" s="132" t="s">
        <v>43</v>
      </c>
      <c r="M139" s="132" t="s">
        <v>43</v>
      </c>
      <c r="N139" s="134" t="s">
        <v>43</v>
      </c>
      <c r="O139" s="74">
        <v>0</v>
      </c>
      <c r="P139" s="51">
        <v>0</v>
      </c>
      <c r="Q139" s="72" t="s">
        <v>43</v>
      </c>
      <c r="R139" s="54" t="s">
        <v>43</v>
      </c>
      <c r="S139" s="54">
        <v>0</v>
      </c>
      <c r="T139" s="67">
        <f t="shared" si="9"/>
        <v>0</v>
      </c>
      <c r="U139" s="67">
        <f t="shared" si="5"/>
        <v>0</v>
      </c>
      <c r="V139" s="79" t="s">
        <v>97</v>
      </c>
      <c r="W139" s="132" t="s">
        <v>46</v>
      </c>
      <c r="X139" s="132" t="s">
        <v>178</v>
      </c>
    </row>
    <row r="140" spans="1:24" s="11" customFormat="1" ht="129.75" customHeight="1" x14ac:dyDescent="0.25">
      <c r="A140" s="269"/>
      <c r="B140" s="276"/>
      <c r="C140" s="269"/>
      <c r="D140" s="270"/>
      <c r="E140" s="269"/>
      <c r="F140" s="270"/>
      <c r="G140" s="269"/>
      <c r="H140" s="132" t="s">
        <v>179</v>
      </c>
      <c r="I140" s="134" t="s">
        <v>42</v>
      </c>
      <c r="J140" s="134" t="s">
        <v>42</v>
      </c>
      <c r="K140" s="132" t="s">
        <v>43</v>
      </c>
      <c r="L140" s="132" t="s">
        <v>43</v>
      </c>
      <c r="M140" s="132" t="s">
        <v>43</v>
      </c>
      <c r="N140" s="134" t="s">
        <v>43</v>
      </c>
      <c r="O140" s="74">
        <v>0</v>
      </c>
      <c r="P140" s="51">
        <v>0</v>
      </c>
      <c r="Q140" s="72" t="s">
        <v>43</v>
      </c>
      <c r="R140" s="54" t="s">
        <v>43</v>
      </c>
      <c r="S140" s="54">
        <v>0</v>
      </c>
      <c r="T140" s="67">
        <f t="shared" si="9"/>
        <v>0</v>
      </c>
      <c r="U140" s="67">
        <f t="shared" si="5"/>
        <v>0</v>
      </c>
      <c r="V140" s="79" t="s">
        <v>97</v>
      </c>
      <c r="W140" s="132" t="s">
        <v>46</v>
      </c>
      <c r="X140" s="132" t="s">
        <v>178</v>
      </c>
    </row>
    <row r="141" spans="1:24" s="11" customFormat="1" ht="101.25" x14ac:dyDescent="0.25">
      <c r="A141" s="269"/>
      <c r="B141" s="276"/>
      <c r="C141" s="269"/>
      <c r="D141" s="270"/>
      <c r="E141" s="269"/>
      <c r="F141" s="270"/>
      <c r="G141" s="269"/>
      <c r="H141" s="132" t="s">
        <v>427</v>
      </c>
      <c r="I141" s="134" t="s">
        <v>42</v>
      </c>
      <c r="J141" s="134" t="s">
        <v>42</v>
      </c>
      <c r="K141" s="132" t="s">
        <v>43</v>
      </c>
      <c r="L141" s="132" t="s">
        <v>43</v>
      </c>
      <c r="M141" s="132" t="s">
        <v>43</v>
      </c>
      <c r="N141" s="134" t="s">
        <v>43</v>
      </c>
      <c r="O141" s="74">
        <v>0</v>
      </c>
      <c r="P141" s="51">
        <v>0</v>
      </c>
      <c r="Q141" s="72" t="s">
        <v>43</v>
      </c>
      <c r="R141" s="54" t="s">
        <v>43</v>
      </c>
      <c r="S141" s="54">
        <v>0</v>
      </c>
      <c r="T141" s="67">
        <f t="shared" si="9"/>
        <v>0</v>
      </c>
      <c r="U141" s="67">
        <f t="shared" si="5"/>
        <v>0</v>
      </c>
      <c r="V141" s="79" t="s">
        <v>97</v>
      </c>
      <c r="W141" s="132" t="s">
        <v>46</v>
      </c>
      <c r="X141" s="132" t="s">
        <v>178</v>
      </c>
    </row>
    <row r="142" spans="1:24" s="11" customFormat="1" ht="101.25" x14ac:dyDescent="0.25">
      <c r="A142" s="269"/>
      <c r="B142" s="276"/>
      <c r="C142" s="269"/>
      <c r="D142" s="270"/>
      <c r="E142" s="269"/>
      <c r="F142" s="270"/>
      <c r="G142" s="269"/>
      <c r="H142" s="132" t="s">
        <v>181</v>
      </c>
      <c r="I142" s="134" t="s">
        <v>42</v>
      </c>
      <c r="J142" s="134" t="s">
        <v>42</v>
      </c>
      <c r="K142" s="132" t="s">
        <v>43</v>
      </c>
      <c r="L142" s="132" t="s">
        <v>43</v>
      </c>
      <c r="M142" s="132" t="s">
        <v>43</v>
      </c>
      <c r="N142" s="134" t="s">
        <v>43</v>
      </c>
      <c r="O142" s="74">
        <v>0</v>
      </c>
      <c r="P142" s="51">
        <v>0</v>
      </c>
      <c r="Q142" s="72" t="s">
        <v>43</v>
      </c>
      <c r="R142" s="54" t="s">
        <v>43</v>
      </c>
      <c r="S142" s="54">
        <v>0</v>
      </c>
      <c r="T142" s="67">
        <f t="shared" si="9"/>
        <v>0</v>
      </c>
      <c r="U142" s="67">
        <f>+S142</f>
        <v>0</v>
      </c>
      <c r="V142" s="79" t="s">
        <v>97</v>
      </c>
      <c r="W142" s="132" t="s">
        <v>46</v>
      </c>
      <c r="X142" s="132" t="s">
        <v>178</v>
      </c>
    </row>
    <row r="143" spans="1:24" s="11" customFormat="1" ht="101.25" x14ac:dyDescent="0.25">
      <c r="A143" s="269"/>
      <c r="B143" s="276"/>
      <c r="C143" s="269"/>
      <c r="D143" s="270"/>
      <c r="E143" s="269"/>
      <c r="F143" s="270"/>
      <c r="G143" s="269"/>
      <c r="H143" s="132" t="s">
        <v>182</v>
      </c>
      <c r="I143" s="134" t="s">
        <v>42</v>
      </c>
      <c r="J143" s="134" t="s">
        <v>42</v>
      </c>
      <c r="K143" s="132" t="s">
        <v>43</v>
      </c>
      <c r="L143" s="132" t="s">
        <v>43</v>
      </c>
      <c r="M143" s="132" t="s">
        <v>43</v>
      </c>
      <c r="N143" s="134" t="s">
        <v>43</v>
      </c>
      <c r="O143" s="74">
        <v>0</v>
      </c>
      <c r="P143" s="51">
        <v>0</v>
      </c>
      <c r="Q143" s="72" t="s">
        <v>43</v>
      </c>
      <c r="R143" s="54" t="s">
        <v>43</v>
      </c>
      <c r="S143" s="54">
        <v>0</v>
      </c>
      <c r="T143" s="67">
        <f t="shared" si="9"/>
        <v>0</v>
      </c>
      <c r="U143" s="67">
        <f>+S143</f>
        <v>0</v>
      </c>
      <c r="V143" s="79" t="s">
        <v>97</v>
      </c>
      <c r="W143" s="132" t="s">
        <v>46</v>
      </c>
      <c r="X143" s="132" t="s">
        <v>178</v>
      </c>
    </row>
    <row r="144" spans="1:24" s="11" customFormat="1" ht="100.5" customHeight="1" x14ac:dyDescent="0.25">
      <c r="A144" s="269"/>
      <c r="B144" s="276"/>
      <c r="C144" s="269"/>
      <c r="D144" s="270"/>
      <c r="E144" s="269"/>
      <c r="F144" s="270"/>
      <c r="G144" s="269"/>
      <c r="H144" s="132" t="s">
        <v>183</v>
      </c>
      <c r="I144" s="134" t="s">
        <v>42</v>
      </c>
      <c r="J144" s="134" t="s">
        <v>42</v>
      </c>
      <c r="K144" s="132" t="s">
        <v>43</v>
      </c>
      <c r="L144" s="132" t="s">
        <v>43</v>
      </c>
      <c r="M144" s="132" t="s">
        <v>43</v>
      </c>
      <c r="N144" s="134" t="s">
        <v>43</v>
      </c>
      <c r="O144" s="74">
        <v>0</v>
      </c>
      <c r="P144" s="51">
        <v>0</v>
      </c>
      <c r="Q144" s="72" t="s">
        <v>43</v>
      </c>
      <c r="R144" s="54" t="s">
        <v>43</v>
      </c>
      <c r="S144" s="54">
        <v>0</v>
      </c>
      <c r="T144" s="67">
        <f t="shared" si="9"/>
        <v>0</v>
      </c>
      <c r="U144" s="67">
        <f t="shared" si="5"/>
        <v>0</v>
      </c>
      <c r="V144" s="79" t="s">
        <v>97</v>
      </c>
      <c r="W144" s="132" t="s">
        <v>46</v>
      </c>
      <c r="X144" s="132" t="s">
        <v>178</v>
      </c>
    </row>
    <row r="145" spans="1:24" s="11" customFormat="1" ht="101.25" x14ac:dyDescent="0.25">
      <c r="A145" s="269"/>
      <c r="B145" s="276"/>
      <c r="C145" s="269"/>
      <c r="D145" s="270"/>
      <c r="E145" s="269"/>
      <c r="F145" s="270"/>
      <c r="G145" s="269"/>
      <c r="H145" s="132" t="s">
        <v>171</v>
      </c>
      <c r="I145" s="134" t="s">
        <v>42</v>
      </c>
      <c r="J145" s="134" t="s">
        <v>42</v>
      </c>
      <c r="K145" s="132" t="s">
        <v>43</v>
      </c>
      <c r="L145" s="132" t="s">
        <v>43</v>
      </c>
      <c r="M145" s="132" t="s">
        <v>43</v>
      </c>
      <c r="N145" s="134" t="s">
        <v>43</v>
      </c>
      <c r="O145" s="74">
        <v>0</v>
      </c>
      <c r="P145" s="51">
        <v>0</v>
      </c>
      <c r="Q145" s="72" t="s">
        <v>43</v>
      </c>
      <c r="R145" s="54" t="s">
        <v>43</v>
      </c>
      <c r="S145" s="54">
        <v>0</v>
      </c>
      <c r="T145" s="67">
        <f t="shared" si="9"/>
        <v>0</v>
      </c>
      <c r="U145" s="67">
        <f t="shared" si="5"/>
        <v>0</v>
      </c>
      <c r="V145" s="79" t="s">
        <v>97</v>
      </c>
      <c r="W145" s="132" t="s">
        <v>46</v>
      </c>
      <c r="X145" s="132" t="s">
        <v>178</v>
      </c>
    </row>
    <row r="146" spans="1:24" s="11" customFormat="1" ht="101.25" x14ac:dyDescent="0.25">
      <c r="A146" s="269"/>
      <c r="B146" s="276"/>
      <c r="C146" s="269"/>
      <c r="D146" s="270"/>
      <c r="E146" s="269"/>
      <c r="F146" s="270"/>
      <c r="G146" s="269"/>
      <c r="H146" s="132" t="s">
        <v>175</v>
      </c>
      <c r="I146" s="134" t="s">
        <v>42</v>
      </c>
      <c r="J146" s="134" t="s">
        <v>42</v>
      </c>
      <c r="K146" s="132" t="s">
        <v>43</v>
      </c>
      <c r="L146" s="132" t="s">
        <v>43</v>
      </c>
      <c r="M146" s="132" t="s">
        <v>43</v>
      </c>
      <c r="N146" s="134" t="s">
        <v>43</v>
      </c>
      <c r="O146" s="74">
        <v>0</v>
      </c>
      <c r="P146" s="51">
        <v>0</v>
      </c>
      <c r="Q146" s="72" t="s">
        <v>43</v>
      </c>
      <c r="R146" s="54" t="s">
        <v>43</v>
      </c>
      <c r="S146" s="54">
        <v>0</v>
      </c>
      <c r="T146" s="67">
        <f t="shared" si="9"/>
        <v>0</v>
      </c>
      <c r="U146" s="67">
        <f>+S146</f>
        <v>0</v>
      </c>
      <c r="V146" s="79" t="s">
        <v>97</v>
      </c>
      <c r="W146" s="132" t="s">
        <v>46</v>
      </c>
      <c r="X146" s="132" t="s">
        <v>178</v>
      </c>
    </row>
    <row r="147" spans="1:24" s="11" customFormat="1" ht="101.25" x14ac:dyDescent="0.25">
      <c r="A147" s="269"/>
      <c r="B147" s="276"/>
      <c r="C147" s="269"/>
      <c r="D147" s="270" t="s">
        <v>184</v>
      </c>
      <c r="E147" s="269" t="s">
        <v>185</v>
      </c>
      <c r="F147" s="270" t="s">
        <v>428</v>
      </c>
      <c r="G147" s="273">
        <v>44926</v>
      </c>
      <c r="H147" s="132" t="s">
        <v>429</v>
      </c>
      <c r="I147" s="134" t="s">
        <v>42</v>
      </c>
      <c r="J147" s="134" t="s">
        <v>42</v>
      </c>
      <c r="K147" s="132" t="s">
        <v>43</v>
      </c>
      <c r="L147" s="132" t="s">
        <v>43</v>
      </c>
      <c r="M147" s="132" t="s">
        <v>43</v>
      </c>
      <c r="N147" s="134" t="s">
        <v>43</v>
      </c>
      <c r="O147" s="74">
        <v>0</v>
      </c>
      <c r="P147" s="51">
        <v>0</v>
      </c>
      <c r="Q147" s="52" t="s">
        <v>43</v>
      </c>
      <c r="R147" s="54" t="s">
        <v>43</v>
      </c>
      <c r="S147" s="54">
        <v>0</v>
      </c>
      <c r="T147" s="67">
        <f t="shared" si="9"/>
        <v>0</v>
      </c>
      <c r="U147" s="67">
        <f t="shared" ref="U147:U160" si="11">+S147</f>
        <v>0</v>
      </c>
      <c r="V147" s="79" t="s">
        <v>97</v>
      </c>
      <c r="W147" s="132" t="s">
        <v>46</v>
      </c>
      <c r="X147" s="132" t="s">
        <v>186</v>
      </c>
    </row>
    <row r="148" spans="1:24" s="11" customFormat="1" ht="101.25" x14ac:dyDescent="0.25">
      <c r="A148" s="269"/>
      <c r="B148" s="276"/>
      <c r="C148" s="269"/>
      <c r="D148" s="270"/>
      <c r="E148" s="269"/>
      <c r="F148" s="270"/>
      <c r="G148" s="273"/>
      <c r="H148" s="132" t="s">
        <v>187</v>
      </c>
      <c r="I148" s="134" t="s">
        <v>42</v>
      </c>
      <c r="J148" s="134" t="s">
        <v>42</v>
      </c>
      <c r="K148" s="132" t="s">
        <v>43</v>
      </c>
      <c r="L148" s="132" t="s">
        <v>43</v>
      </c>
      <c r="M148" s="132" t="s">
        <v>43</v>
      </c>
      <c r="N148" s="134" t="s">
        <v>43</v>
      </c>
      <c r="O148" s="74">
        <v>0</v>
      </c>
      <c r="P148" s="51">
        <v>0</v>
      </c>
      <c r="Q148" s="52" t="s">
        <v>43</v>
      </c>
      <c r="R148" s="54" t="s">
        <v>43</v>
      </c>
      <c r="S148" s="54">
        <v>0</v>
      </c>
      <c r="T148" s="67">
        <f>+O148</f>
        <v>0</v>
      </c>
      <c r="U148" s="67">
        <f>+S148</f>
        <v>0</v>
      </c>
      <c r="V148" s="79" t="s">
        <v>97</v>
      </c>
      <c r="W148" s="132" t="s">
        <v>46</v>
      </c>
      <c r="X148" s="132" t="s">
        <v>186</v>
      </c>
    </row>
    <row r="149" spans="1:24" s="11" customFormat="1" ht="87.75" customHeight="1" x14ac:dyDescent="0.25">
      <c r="A149" s="269"/>
      <c r="B149" s="276"/>
      <c r="C149" s="269"/>
      <c r="D149" s="270"/>
      <c r="E149" s="269"/>
      <c r="F149" s="270"/>
      <c r="G149" s="273"/>
      <c r="H149" s="132" t="s">
        <v>430</v>
      </c>
      <c r="I149" s="134" t="s">
        <v>42</v>
      </c>
      <c r="J149" s="134" t="s">
        <v>42</v>
      </c>
      <c r="K149" s="132" t="s">
        <v>43</v>
      </c>
      <c r="L149" s="132" t="s">
        <v>43</v>
      </c>
      <c r="M149" s="132" t="s">
        <v>43</v>
      </c>
      <c r="N149" s="134" t="s">
        <v>43</v>
      </c>
      <c r="O149" s="74">
        <v>0</v>
      </c>
      <c r="P149" s="51">
        <v>0</v>
      </c>
      <c r="Q149" s="52" t="s">
        <v>43</v>
      </c>
      <c r="R149" s="54" t="s">
        <v>43</v>
      </c>
      <c r="S149" s="54">
        <v>0</v>
      </c>
      <c r="T149" s="67">
        <f>+O149</f>
        <v>0</v>
      </c>
      <c r="U149" s="67">
        <f>+S149</f>
        <v>0</v>
      </c>
      <c r="V149" s="79" t="s">
        <v>97</v>
      </c>
      <c r="W149" s="132" t="s">
        <v>46</v>
      </c>
      <c r="X149" s="132" t="s">
        <v>186</v>
      </c>
    </row>
    <row r="150" spans="1:24" s="11" customFormat="1" ht="137.25" customHeight="1" x14ac:dyDescent="0.25">
      <c r="A150" s="269"/>
      <c r="B150" s="276"/>
      <c r="C150" s="269"/>
      <c r="D150" s="270"/>
      <c r="E150" s="269"/>
      <c r="F150" s="270"/>
      <c r="G150" s="273"/>
      <c r="H150" s="132" t="s">
        <v>188</v>
      </c>
      <c r="I150" s="134" t="s">
        <v>42</v>
      </c>
      <c r="J150" s="134" t="s">
        <v>42</v>
      </c>
      <c r="K150" s="132" t="s">
        <v>43</v>
      </c>
      <c r="L150" s="132" t="s">
        <v>43</v>
      </c>
      <c r="M150" s="132" t="s">
        <v>43</v>
      </c>
      <c r="N150" s="134" t="s">
        <v>43</v>
      </c>
      <c r="O150" s="74">
        <v>0</v>
      </c>
      <c r="P150" s="51">
        <v>0</v>
      </c>
      <c r="Q150" s="52" t="s">
        <v>43</v>
      </c>
      <c r="R150" s="54" t="s">
        <v>43</v>
      </c>
      <c r="S150" s="54">
        <v>0</v>
      </c>
      <c r="T150" s="67">
        <f>+O150</f>
        <v>0</v>
      </c>
      <c r="U150" s="67">
        <f>+S150</f>
        <v>0</v>
      </c>
      <c r="V150" s="79" t="s">
        <v>97</v>
      </c>
      <c r="W150" s="132" t="s">
        <v>46</v>
      </c>
      <c r="X150" s="132" t="s">
        <v>186</v>
      </c>
    </row>
    <row r="151" spans="1:24" s="11" customFormat="1" ht="129.75" customHeight="1" x14ac:dyDescent="0.25">
      <c r="A151" s="269"/>
      <c r="B151" s="276"/>
      <c r="C151" s="269"/>
      <c r="D151" s="270"/>
      <c r="E151" s="269"/>
      <c r="F151" s="270"/>
      <c r="G151" s="274"/>
      <c r="H151" s="132" t="s">
        <v>171</v>
      </c>
      <c r="I151" s="134" t="s">
        <v>42</v>
      </c>
      <c r="J151" s="134" t="s">
        <v>42</v>
      </c>
      <c r="K151" s="132" t="s">
        <v>43</v>
      </c>
      <c r="L151" s="132" t="s">
        <v>43</v>
      </c>
      <c r="M151" s="132" t="s">
        <v>43</v>
      </c>
      <c r="N151" s="134" t="s">
        <v>43</v>
      </c>
      <c r="O151" s="74">
        <v>0</v>
      </c>
      <c r="P151" s="51">
        <v>0</v>
      </c>
      <c r="Q151" s="52" t="s">
        <v>43</v>
      </c>
      <c r="R151" s="54" t="s">
        <v>43</v>
      </c>
      <c r="S151" s="54">
        <v>0</v>
      </c>
      <c r="T151" s="67">
        <f t="shared" si="9"/>
        <v>0</v>
      </c>
      <c r="U151" s="67">
        <f t="shared" si="11"/>
        <v>0</v>
      </c>
      <c r="V151" s="79" t="s">
        <v>97</v>
      </c>
      <c r="W151" s="132" t="s">
        <v>46</v>
      </c>
      <c r="X151" s="132" t="s">
        <v>186</v>
      </c>
    </row>
    <row r="152" spans="1:24" s="11" customFormat="1" ht="171" customHeight="1" x14ac:dyDescent="0.25">
      <c r="A152" s="269"/>
      <c r="B152" s="276"/>
      <c r="C152" s="269"/>
      <c r="D152" s="269" t="s">
        <v>189</v>
      </c>
      <c r="E152" s="269" t="s">
        <v>190</v>
      </c>
      <c r="F152" s="270" t="s">
        <v>431</v>
      </c>
      <c r="G152" s="275">
        <v>44926</v>
      </c>
      <c r="H152" s="132" t="s">
        <v>432</v>
      </c>
      <c r="I152" s="134" t="s">
        <v>42</v>
      </c>
      <c r="J152" s="132" t="s">
        <v>43</v>
      </c>
      <c r="K152" s="132" t="s">
        <v>43</v>
      </c>
      <c r="L152" s="132" t="s">
        <v>43</v>
      </c>
      <c r="M152" s="132" t="s">
        <v>43</v>
      </c>
      <c r="N152" s="134" t="s">
        <v>43</v>
      </c>
      <c r="O152" s="74">
        <v>0</v>
      </c>
      <c r="P152" s="51">
        <v>0</v>
      </c>
      <c r="Q152" s="134" t="s">
        <v>56</v>
      </c>
      <c r="R152" s="134" t="s">
        <v>191</v>
      </c>
      <c r="S152" s="83">
        <v>538</v>
      </c>
      <c r="T152" s="67">
        <f t="shared" si="9"/>
        <v>0</v>
      </c>
      <c r="U152" s="67">
        <f t="shared" si="11"/>
        <v>538</v>
      </c>
      <c r="V152" s="79" t="s">
        <v>97</v>
      </c>
      <c r="W152" s="132" t="s">
        <v>46</v>
      </c>
      <c r="X152" s="132" t="s">
        <v>192</v>
      </c>
    </row>
    <row r="153" spans="1:24" s="11" customFormat="1" ht="141" customHeight="1" x14ac:dyDescent="0.25">
      <c r="A153" s="269"/>
      <c r="B153" s="276"/>
      <c r="C153" s="269"/>
      <c r="D153" s="269"/>
      <c r="E153" s="269"/>
      <c r="F153" s="270"/>
      <c r="G153" s="275"/>
      <c r="H153" s="132" t="s">
        <v>433</v>
      </c>
      <c r="I153" s="134" t="s">
        <v>42</v>
      </c>
      <c r="J153" s="132" t="s">
        <v>43</v>
      </c>
      <c r="K153" s="132" t="s">
        <v>43</v>
      </c>
      <c r="L153" s="132" t="s">
        <v>43</v>
      </c>
      <c r="M153" s="132" t="s">
        <v>43</v>
      </c>
      <c r="N153" s="134" t="s">
        <v>43</v>
      </c>
      <c r="O153" s="74">
        <v>0</v>
      </c>
      <c r="P153" s="51">
        <v>0</v>
      </c>
      <c r="Q153" s="134" t="s">
        <v>43</v>
      </c>
      <c r="R153" s="134" t="s">
        <v>43</v>
      </c>
      <c r="S153" s="83">
        <v>0</v>
      </c>
      <c r="T153" s="67">
        <f t="shared" si="9"/>
        <v>0</v>
      </c>
      <c r="U153" s="67">
        <f t="shared" si="11"/>
        <v>0</v>
      </c>
      <c r="V153" s="79" t="s">
        <v>97</v>
      </c>
      <c r="W153" s="132" t="s">
        <v>46</v>
      </c>
      <c r="X153" s="132" t="s">
        <v>192</v>
      </c>
    </row>
    <row r="154" spans="1:24" s="11" customFormat="1" ht="137.25" customHeight="1" x14ac:dyDescent="0.25">
      <c r="A154" s="269"/>
      <c r="B154" s="276"/>
      <c r="C154" s="269"/>
      <c r="D154" s="269"/>
      <c r="E154" s="269"/>
      <c r="F154" s="270"/>
      <c r="G154" s="275"/>
      <c r="H154" s="132" t="s">
        <v>434</v>
      </c>
      <c r="I154" s="134" t="s">
        <v>42</v>
      </c>
      <c r="J154" s="132" t="s">
        <v>43</v>
      </c>
      <c r="K154" s="132" t="s">
        <v>43</v>
      </c>
      <c r="L154" s="132" t="s">
        <v>43</v>
      </c>
      <c r="M154" s="132" t="s">
        <v>43</v>
      </c>
      <c r="N154" s="134" t="s">
        <v>43</v>
      </c>
      <c r="O154" s="74">
        <v>0</v>
      </c>
      <c r="P154" s="51">
        <v>0</v>
      </c>
      <c r="Q154" s="134" t="s">
        <v>43</v>
      </c>
      <c r="R154" s="134" t="s">
        <v>43</v>
      </c>
      <c r="S154" s="83">
        <v>0</v>
      </c>
      <c r="T154" s="67">
        <f t="shared" si="9"/>
        <v>0</v>
      </c>
      <c r="U154" s="67">
        <f t="shared" si="11"/>
        <v>0</v>
      </c>
      <c r="V154" s="79" t="s">
        <v>97</v>
      </c>
      <c r="W154" s="132" t="s">
        <v>46</v>
      </c>
      <c r="X154" s="132" t="s">
        <v>192</v>
      </c>
    </row>
    <row r="155" spans="1:24" s="11" customFormat="1" ht="101.25" x14ac:dyDescent="0.25">
      <c r="A155" s="269"/>
      <c r="B155" s="276"/>
      <c r="C155" s="269"/>
      <c r="D155" s="269"/>
      <c r="E155" s="269"/>
      <c r="F155" s="270"/>
      <c r="G155" s="275"/>
      <c r="H155" s="132" t="s">
        <v>435</v>
      </c>
      <c r="I155" s="134" t="s">
        <v>42</v>
      </c>
      <c r="J155" s="132" t="s">
        <v>43</v>
      </c>
      <c r="K155" s="132" t="s">
        <v>43</v>
      </c>
      <c r="L155" s="132" t="s">
        <v>43</v>
      </c>
      <c r="M155" s="132" t="s">
        <v>43</v>
      </c>
      <c r="N155" s="134" t="s">
        <v>43</v>
      </c>
      <c r="O155" s="74">
        <v>0</v>
      </c>
      <c r="P155" s="51">
        <v>0</v>
      </c>
      <c r="Q155" s="134" t="s">
        <v>43</v>
      </c>
      <c r="R155" s="134" t="s">
        <v>43</v>
      </c>
      <c r="S155" s="83">
        <v>0</v>
      </c>
      <c r="T155" s="67">
        <f t="shared" si="9"/>
        <v>0</v>
      </c>
      <c r="U155" s="67">
        <f t="shared" si="11"/>
        <v>0</v>
      </c>
      <c r="V155" s="79" t="s">
        <v>97</v>
      </c>
      <c r="W155" s="132" t="s">
        <v>46</v>
      </c>
      <c r="X155" s="132" t="s">
        <v>192</v>
      </c>
    </row>
    <row r="156" spans="1:24" s="11" customFormat="1" ht="101.25" x14ac:dyDescent="0.25">
      <c r="A156" s="269"/>
      <c r="B156" s="276"/>
      <c r="C156" s="269"/>
      <c r="D156" s="269"/>
      <c r="E156" s="269"/>
      <c r="F156" s="270"/>
      <c r="G156" s="275"/>
      <c r="H156" s="132" t="s">
        <v>436</v>
      </c>
      <c r="I156" s="134" t="s">
        <v>42</v>
      </c>
      <c r="J156" s="132" t="s">
        <v>43</v>
      </c>
      <c r="K156" s="132" t="s">
        <v>43</v>
      </c>
      <c r="L156" s="132" t="s">
        <v>43</v>
      </c>
      <c r="M156" s="132" t="s">
        <v>43</v>
      </c>
      <c r="N156" s="134" t="s">
        <v>43</v>
      </c>
      <c r="O156" s="74">
        <v>0</v>
      </c>
      <c r="P156" s="51">
        <v>0</v>
      </c>
      <c r="Q156" s="134" t="s">
        <v>43</v>
      </c>
      <c r="R156" s="134" t="s">
        <v>43</v>
      </c>
      <c r="S156" s="83">
        <v>0</v>
      </c>
      <c r="T156" s="67">
        <f t="shared" si="9"/>
        <v>0</v>
      </c>
      <c r="U156" s="67">
        <f t="shared" si="11"/>
        <v>0</v>
      </c>
      <c r="V156" s="79" t="s">
        <v>97</v>
      </c>
      <c r="W156" s="132" t="s">
        <v>46</v>
      </c>
      <c r="X156" s="132" t="s">
        <v>192</v>
      </c>
    </row>
    <row r="157" spans="1:24" s="11" customFormat="1" ht="101.25" x14ac:dyDescent="0.25">
      <c r="A157" s="269"/>
      <c r="B157" s="276"/>
      <c r="C157" s="269"/>
      <c r="D157" s="269"/>
      <c r="E157" s="269"/>
      <c r="F157" s="270"/>
      <c r="G157" s="275"/>
      <c r="H157" s="132" t="s">
        <v>437</v>
      </c>
      <c r="I157" s="134" t="s">
        <v>42</v>
      </c>
      <c r="J157" s="132" t="s">
        <v>43</v>
      </c>
      <c r="K157" s="132" t="s">
        <v>43</v>
      </c>
      <c r="L157" s="132" t="s">
        <v>43</v>
      </c>
      <c r="M157" s="132" t="s">
        <v>43</v>
      </c>
      <c r="N157" s="134" t="s">
        <v>43</v>
      </c>
      <c r="O157" s="74">
        <v>0</v>
      </c>
      <c r="P157" s="51">
        <v>0</v>
      </c>
      <c r="Q157" s="134" t="s">
        <v>43</v>
      </c>
      <c r="R157" s="134" t="s">
        <v>43</v>
      </c>
      <c r="S157" s="83">
        <v>0</v>
      </c>
      <c r="T157" s="67">
        <f t="shared" si="9"/>
        <v>0</v>
      </c>
      <c r="U157" s="67">
        <f t="shared" si="11"/>
        <v>0</v>
      </c>
      <c r="V157" s="79" t="s">
        <v>97</v>
      </c>
      <c r="W157" s="132" t="s">
        <v>46</v>
      </c>
      <c r="X157" s="132" t="s">
        <v>192</v>
      </c>
    </row>
    <row r="158" spans="1:24" s="11" customFormat="1" ht="101.25" x14ac:dyDescent="0.25">
      <c r="A158" s="269"/>
      <c r="B158" s="276"/>
      <c r="C158" s="269"/>
      <c r="D158" s="269"/>
      <c r="E158" s="269"/>
      <c r="F158" s="270"/>
      <c r="G158" s="275"/>
      <c r="H158" s="132" t="s">
        <v>438</v>
      </c>
      <c r="I158" s="134" t="s">
        <v>42</v>
      </c>
      <c r="J158" s="132" t="s">
        <v>43</v>
      </c>
      <c r="K158" s="132" t="s">
        <v>43</v>
      </c>
      <c r="L158" s="132" t="s">
        <v>43</v>
      </c>
      <c r="M158" s="132" t="s">
        <v>43</v>
      </c>
      <c r="N158" s="134" t="s">
        <v>43</v>
      </c>
      <c r="O158" s="74">
        <v>0</v>
      </c>
      <c r="P158" s="51">
        <v>0</v>
      </c>
      <c r="Q158" s="134" t="s">
        <v>43</v>
      </c>
      <c r="R158" s="134" t="s">
        <v>43</v>
      </c>
      <c r="S158" s="83">
        <v>0</v>
      </c>
      <c r="T158" s="67">
        <f t="shared" si="9"/>
        <v>0</v>
      </c>
      <c r="U158" s="67">
        <f t="shared" si="11"/>
        <v>0</v>
      </c>
      <c r="V158" s="79" t="s">
        <v>97</v>
      </c>
      <c r="W158" s="132" t="s">
        <v>46</v>
      </c>
      <c r="X158" s="132" t="s">
        <v>192</v>
      </c>
    </row>
    <row r="159" spans="1:24" s="11" customFormat="1" ht="101.25" x14ac:dyDescent="0.25">
      <c r="A159" s="269"/>
      <c r="B159" s="276"/>
      <c r="C159" s="269"/>
      <c r="D159" s="269"/>
      <c r="E159" s="269"/>
      <c r="F159" s="270"/>
      <c r="G159" s="275"/>
      <c r="H159" s="132" t="s">
        <v>439</v>
      </c>
      <c r="I159" s="134" t="s">
        <v>42</v>
      </c>
      <c r="J159" s="132" t="s">
        <v>43</v>
      </c>
      <c r="K159" s="132" t="s">
        <v>43</v>
      </c>
      <c r="L159" s="132" t="s">
        <v>43</v>
      </c>
      <c r="M159" s="132" t="s">
        <v>43</v>
      </c>
      <c r="N159" s="134" t="s">
        <v>43</v>
      </c>
      <c r="O159" s="74">
        <v>0</v>
      </c>
      <c r="P159" s="51">
        <v>0</v>
      </c>
      <c r="Q159" s="134" t="s">
        <v>43</v>
      </c>
      <c r="R159" s="134" t="s">
        <v>43</v>
      </c>
      <c r="S159" s="83">
        <v>0</v>
      </c>
      <c r="T159" s="67">
        <f t="shared" si="9"/>
        <v>0</v>
      </c>
      <c r="U159" s="67">
        <f t="shared" si="11"/>
        <v>0</v>
      </c>
      <c r="V159" s="79" t="s">
        <v>97</v>
      </c>
      <c r="W159" s="132" t="s">
        <v>46</v>
      </c>
      <c r="X159" s="132" t="s">
        <v>192</v>
      </c>
    </row>
    <row r="160" spans="1:24" s="11" customFormat="1" ht="101.25" x14ac:dyDescent="0.25">
      <c r="A160" s="269"/>
      <c r="B160" s="276"/>
      <c r="C160" s="269"/>
      <c r="D160" s="269"/>
      <c r="E160" s="269"/>
      <c r="F160" s="270"/>
      <c r="G160" s="275"/>
      <c r="H160" s="132" t="s">
        <v>440</v>
      </c>
      <c r="I160" s="134" t="s">
        <v>42</v>
      </c>
      <c r="J160" s="132" t="s">
        <v>43</v>
      </c>
      <c r="K160" s="132" t="s">
        <v>43</v>
      </c>
      <c r="L160" s="132" t="s">
        <v>43</v>
      </c>
      <c r="M160" s="132" t="s">
        <v>43</v>
      </c>
      <c r="N160" s="134" t="s">
        <v>43</v>
      </c>
      <c r="O160" s="74">
        <v>0</v>
      </c>
      <c r="P160" s="51">
        <v>0</v>
      </c>
      <c r="Q160" s="134" t="s">
        <v>43</v>
      </c>
      <c r="R160" s="134" t="s">
        <v>43</v>
      </c>
      <c r="S160" s="83">
        <v>0</v>
      </c>
      <c r="T160" s="67">
        <f t="shared" si="9"/>
        <v>0</v>
      </c>
      <c r="U160" s="67">
        <f t="shared" si="11"/>
        <v>0</v>
      </c>
      <c r="V160" s="79" t="s">
        <v>97</v>
      </c>
      <c r="W160" s="132" t="s">
        <v>46</v>
      </c>
      <c r="X160" s="132" t="s">
        <v>192</v>
      </c>
    </row>
    <row r="161" spans="1:25" s="11" customFormat="1" ht="178.5" customHeight="1" x14ac:dyDescent="0.25">
      <c r="A161" s="269"/>
      <c r="B161" s="276"/>
      <c r="C161" s="269"/>
      <c r="D161" s="269"/>
      <c r="E161" s="269"/>
      <c r="F161" s="270"/>
      <c r="G161" s="275"/>
      <c r="H161" s="132" t="s">
        <v>441</v>
      </c>
      <c r="I161" s="134" t="s">
        <v>42</v>
      </c>
      <c r="J161" s="132" t="s">
        <v>43</v>
      </c>
      <c r="K161" s="132" t="s">
        <v>43</v>
      </c>
      <c r="L161" s="132" t="s">
        <v>43</v>
      </c>
      <c r="M161" s="132" t="s">
        <v>43</v>
      </c>
      <c r="N161" s="134" t="s">
        <v>43</v>
      </c>
      <c r="O161" s="74">
        <v>0</v>
      </c>
      <c r="P161" s="51">
        <v>0</v>
      </c>
      <c r="Q161" s="134" t="s">
        <v>43</v>
      </c>
      <c r="R161" s="134" t="s">
        <v>43</v>
      </c>
      <c r="S161" s="83">
        <v>0</v>
      </c>
      <c r="T161" s="67">
        <f>+O161</f>
        <v>0</v>
      </c>
      <c r="U161" s="67">
        <f>+S161</f>
        <v>0</v>
      </c>
      <c r="V161" s="79" t="s">
        <v>97</v>
      </c>
      <c r="W161" s="132" t="s">
        <v>46</v>
      </c>
      <c r="X161" s="132" t="s">
        <v>192</v>
      </c>
    </row>
    <row r="162" spans="1:25" s="11" customFormat="1" ht="150" customHeight="1" x14ac:dyDescent="0.25">
      <c r="A162" s="269"/>
      <c r="B162" s="276"/>
      <c r="C162" s="269"/>
      <c r="D162" s="269"/>
      <c r="E162" s="269"/>
      <c r="F162" s="270"/>
      <c r="G162" s="275"/>
      <c r="H162" s="137" t="s">
        <v>171</v>
      </c>
      <c r="I162" s="134" t="s">
        <v>42</v>
      </c>
      <c r="J162" s="132" t="s">
        <v>43</v>
      </c>
      <c r="K162" s="132" t="s">
        <v>43</v>
      </c>
      <c r="L162" s="132" t="s">
        <v>43</v>
      </c>
      <c r="M162" s="132" t="s">
        <v>43</v>
      </c>
      <c r="N162" s="134" t="s">
        <v>43</v>
      </c>
      <c r="O162" s="74">
        <v>0</v>
      </c>
      <c r="P162" s="51">
        <v>0</v>
      </c>
      <c r="Q162" s="134" t="s">
        <v>43</v>
      </c>
      <c r="R162" s="134" t="s">
        <v>43</v>
      </c>
      <c r="S162" s="83">
        <v>0</v>
      </c>
      <c r="T162" s="67">
        <f t="shared" ref="T162:T178" si="12">+O162</f>
        <v>0</v>
      </c>
      <c r="U162" s="67">
        <f t="shared" ref="U162:U168" si="13">+S162</f>
        <v>0</v>
      </c>
      <c r="V162" s="79" t="s">
        <v>97</v>
      </c>
      <c r="W162" s="132" t="s">
        <v>46</v>
      </c>
      <c r="X162" s="132" t="s">
        <v>192</v>
      </c>
    </row>
    <row r="163" spans="1:25" s="11" customFormat="1" ht="172.5" customHeight="1" x14ac:dyDescent="0.25">
      <c r="A163" s="269"/>
      <c r="B163" s="276"/>
      <c r="C163" s="269"/>
      <c r="D163" s="269" t="s">
        <v>200</v>
      </c>
      <c r="E163" s="269" t="s">
        <v>201</v>
      </c>
      <c r="F163" s="270" t="s">
        <v>442</v>
      </c>
      <c r="G163" s="271">
        <v>44926</v>
      </c>
      <c r="H163" s="132" t="s">
        <v>202</v>
      </c>
      <c r="I163" s="134" t="s">
        <v>42</v>
      </c>
      <c r="J163" s="132" t="s">
        <v>43</v>
      </c>
      <c r="K163" s="132" t="s">
        <v>43</v>
      </c>
      <c r="L163" s="132" t="s">
        <v>43</v>
      </c>
      <c r="M163" s="132" t="s">
        <v>443</v>
      </c>
      <c r="N163" s="84" t="s">
        <v>205</v>
      </c>
      <c r="O163" s="74">
        <v>0</v>
      </c>
      <c r="P163" s="51">
        <v>0</v>
      </c>
      <c r="Q163" s="134" t="s">
        <v>43</v>
      </c>
      <c r="R163" s="134" t="s">
        <v>43</v>
      </c>
      <c r="S163" s="83">
        <v>0</v>
      </c>
      <c r="T163" s="67">
        <f t="shared" si="12"/>
        <v>0</v>
      </c>
      <c r="U163" s="67">
        <f t="shared" si="13"/>
        <v>0</v>
      </c>
      <c r="V163" s="79" t="s">
        <v>114</v>
      </c>
      <c r="W163" s="132" t="s">
        <v>46</v>
      </c>
      <c r="X163" s="132" t="s">
        <v>203</v>
      </c>
    </row>
    <row r="164" spans="1:25" s="11" customFormat="1" ht="127.5" customHeight="1" x14ac:dyDescent="0.25">
      <c r="A164" s="269"/>
      <c r="B164" s="276"/>
      <c r="C164" s="269"/>
      <c r="D164" s="269"/>
      <c r="E164" s="269"/>
      <c r="F164" s="270"/>
      <c r="G164" s="271"/>
      <c r="H164" s="132" t="s">
        <v>204</v>
      </c>
      <c r="I164" s="134" t="s">
        <v>42</v>
      </c>
      <c r="J164" s="132" t="s">
        <v>43</v>
      </c>
      <c r="K164" s="132" t="s">
        <v>43</v>
      </c>
      <c r="L164" s="132" t="s">
        <v>43</v>
      </c>
      <c r="M164" s="132" t="s">
        <v>443</v>
      </c>
      <c r="N164" s="84" t="s">
        <v>205</v>
      </c>
      <c r="O164" s="74">
        <v>0</v>
      </c>
      <c r="P164" s="51">
        <v>0</v>
      </c>
      <c r="Q164" s="134" t="s">
        <v>43</v>
      </c>
      <c r="R164" s="134" t="s">
        <v>43</v>
      </c>
      <c r="S164" s="83">
        <v>0</v>
      </c>
      <c r="T164" s="67">
        <f t="shared" si="12"/>
        <v>0</v>
      </c>
      <c r="U164" s="67">
        <f t="shared" si="13"/>
        <v>0</v>
      </c>
      <c r="V164" s="79" t="s">
        <v>114</v>
      </c>
      <c r="W164" s="132" t="s">
        <v>46</v>
      </c>
      <c r="X164" s="132" t="s">
        <v>203</v>
      </c>
    </row>
    <row r="165" spans="1:25" s="11" customFormat="1" ht="137.25" customHeight="1" x14ac:dyDescent="0.25">
      <c r="A165" s="269"/>
      <c r="B165" s="276"/>
      <c r="C165" s="269"/>
      <c r="D165" s="269"/>
      <c r="E165" s="269"/>
      <c r="F165" s="270"/>
      <c r="G165" s="271"/>
      <c r="H165" s="132" t="s">
        <v>206</v>
      </c>
      <c r="I165" s="134" t="s">
        <v>42</v>
      </c>
      <c r="J165" s="132" t="s">
        <v>43</v>
      </c>
      <c r="K165" s="132" t="s">
        <v>43</v>
      </c>
      <c r="L165" s="132" t="s">
        <v>43</v>
      </c>
      <c r="M165" s="132" t="s">
        <v>443</v>
      </c>
      <c r="N165" s="84" t="s">
        <v>205</v>
      </c>
      <c r="O165" s="74">
        <v>5314</v>
      </c>
      <c r="P165" s="51">
        <v>0</v>
      </c>
      <c r="Q165" s="134" t="s">
        <v>43</v>
      </c>
      <c r="R165" s="134" t="s">
        <v>43</v>
      </c>
      <c r="S165" s="83">
        <v>0</v>
      </c>
      <c r="T165" s="67">
        <f t="shared" si="12"/>
        <v>5314</v>
      </c>
      <c r="U165" s="85">
        <f t="shared" si="13"/>
        <v>0</v>
      </c>
      <c r="V165" s="79" t="s">
        <v>114</v>
      </c>
      <c r="W165" s="132" t="s">
        <v>46</v>
      </c>
      <c r="X165" s="132" t="s">
        <v>203</v>
      </c>
    </row>
    <row r="166" spans="1:25" s="11" customFormat="1" ht="101.25" x14ac:dyDescent="0.25">
      <c r="A166" s="269"/>
      <c r="B166" s="276"/>
      <c r="C166" s="269"/>
      <c r="D166" s="269"/>
      <c r="E166" s="269"/>
      <c r="F166" s="270"/>
      <c r="G166" s="271"/>
      <c r="H166" s="132" t="s">
        <v>207</v>
      </c>
      <c r="I166" s="134" t="s">
        <v>42</v>
      </c>
      <c r="J166" s="132" t="s">
        <v>43</v>
      </c>
      <c r="K166" s="132" t="s">
        <v>43</v>
      </c>
      <c r="L166" s="132" t="s">
        <v>43</v>
      </c>
      <c r="M166" s="132" t="s">
        <v>443</v>
      </c>
      <c r="N166" s="84" t="s">
        <v>205</v>
      </c>
      <c r="O166" s="74">
        <v>4686</v>
      </c>
      <c r="P166" s="51">
        <v>0</v>
      </c>
      <c r="Q166" s="134" t="s">
        <v>43</v>
      </c>
      <c r="R166" s="134" t="s">
        <v>43</v>
      </c>
      <c r="S166" s="83">
        <v>0</v>
      </c>
      <c r="T166" s="67">
        <f t="shared" si="12"/>
        <v>4686</v>
      </c>
      <c r="U166" s="85">
        <f t="shared" si="13"/>
        <v>0</v>
      </c>
      <c r="V166" s="79" t="s">
        <v>114</v>
      </c>
      <c r="W166" s="132" t="s">
        <v>46</v>
      </c>
      <c r="X166" s="132" t="s">
        <v>203</v>
      </c>
    </row>
    <row r="167" spans="1:25" s="11" customFormat="1" ht="133.5" customHeight="1" x14ac:dyDescent="0.25">
      <c r="A167" s="269"/>
      <c r="B167" s="276"/>
      <c r="C167" s="269"/>
      <c r="D167" s="269"/>
      <c r="E167" s="269"/>
      <c r="F167" s="270"/>
      <c r="G167" s="271"/>
      <c r="H167" s="132" t="s">
        <v>171</v>
      </c>
      <c r="I167" s="134" t="s">
        <v>42</v>
      </c>
      <c r="J167" s="132" t="s">
        <v>43</v>
      </c>
      <c r="K167" s="132" t="s">
        <v>43</v>
      </c>
      <c r="L167" s="132" t="s">
        <v>43</v>
      </c>
      <c r="M167" s="132" t="s">
        <v>43</v>
      </c>
      <c r="N167" s="134" t="s">
        <v>43</v>
      </c>
      <c r="O167" s="74">
        <v>0</v>
      </c>
      <c r="P167" s="51">
        <v>0</v>
      </c>
      <c r="Q167" s="134" t="s">
        <v>43</v>
      </c>
      <c r="R167" s="134" t="s">
        <v>43</v>
      </c>
      <c r="S167" s="83">
        <v>0</v>
      </c>
      <c r="T167" s="67">
        <f t="shared" si="12"/>
        <v>0</v>
      </c>
      <c r="U167" s="67">
        <f t="shared" si="13"/>
        <v>0</v>
      </c>
      <c r="V167" s="79" t="s">
        <v>114</v>
      </c>
      <c r="W167" s="132" t="s">
        <v>46</v>
      </c>
      <c r="X167" s="132" t="s">
        <v>203</v>
      </c>
    </row>
    <row r="168" spans="1:25" s="11" customFormat="1" ht="165" customHeight="1" x14ac:dyDescent="0.25">
      <c r="A168" s="269"/>
      <c r="B168" s="276"/>
      <c r="C168" s="269"/>
      <c r="D168" s="269"/>
      <c r="E168" s="269"/>
      <c r="F168" s="270"/>
      <c r="G168" s="271"/>
      <c r="H168" s="132" t="s">
        <v>175</v>
      </c>
      <c r="I168" s="134" t="s">
        <v>42</v>
      </c>
      <c r="J168" s="132" t="s">
        <v>43</v>
      </c>
      <c r="K168" s="132" t="s">
        <v>43</v>
      </c>
      <c r="L168" s="132" t="s">
        <v>43</v>
      </c>
      <c r="M168" s="132" t="s">
        <v>43</v>
      </c>
      <c r="N168" s="134" t="s">
        <v>43</v>
      </c>
      <c r="O168" s="74">
        <v>0</v>
      </c>
      <c r="P168" s="51">
        <v>0</v>
      </c>
      <c r="Q168" s="134" t="s">
        <v>43</v>
      </c>
      <c r="R168" s="134" t="s">
        <v>43</v>
      </c>
      <c r="S168" s="83">
        <v>0</v>
      </c>
      <c r="T168" s="67">
        <f t="shared" si="12"/>
        <v>0</v>
      </c>
      <c r="U168" s="67">
        <f t="shared" si="13"/>
        <v>0</v>
      </c>
      <c r="V168" s="79" t="s">
        <v>114</v>
      </c>
      <c r="W168" s="132" t="s">
        <v>46</v>
      </c>
      <c r="X168" s="132" t="s">
        <v>203</v>
      </c>
    </row>
    <row r="169" spans="1:25" s="11" customFormat="1" ht="101.25" customHeight="1" outlineLevel="1" x14ac:dyDescent="0.25">
      <c r="A169" s="269"/>
      <c r="B169" s="276"/>
      <c r="C169" s="269"/>
      <c r="D169" s="269" t="s">
        <v>208</v>
      </c>
      <c r="E169" s="269" t="s">
        <v>209</v>
      </c>
      <c r="F169" s="270" t="s">
        <v>444</v>
      </c>
      <c r="G169" s="271">
        <v>44926</v>
      </c>
      <c r="H169" s="132" t="s">
        <v>211</v>
      </c>
      <c r="I169" s="134" t="s">
        <v>42</v>
      </c>
      <c r="J169" s="132" t="s">
        <v>43</v>
      </c>
      <c r="K169" s="132" t="s">
        <v>43</v>
      </c>
      <c r="L169" s="132" t="s">
        <v>43</v>
      </c>
      <c r="M169" s="132" t="s">
        <v>43</v>
      </c>
      <c r="N169" s="134" t="s">
        <v>43</v>
      </c>
      <c r="O169" s="74">
        <v>0</v>
      </c>
      <c r="P169" s="51">
        <v>0</v>
      </c>
      <c r="Q169" s="134" t="s">
        <v>43</v>
      </c>
      <c r="R169" s="134" t="s">
        <v>43</v>
      </c>
      <c r="S169" s="83">
        <v>0</v>
      </c>
      <c r="T169" s="67">
        <f t="shared" si="12"/>
        <v>0</v>
      </c>
      <c r="U169" s="67">
        <f>+S169</f>
        <v>0</v>
      </c>
      <c r="V169" s="79" t="s">
        <v>97</v>
      </c>
      <c r="W169" s="132" t="s">
        <v>46</v>
      </c>
      <c r="X169" s="132" t="s">
        <v>210</v>
      </c>
    </row>
    <row r="170" spans="1:25" s="78" customFormat="1" ht="183.75" customHeight="1" outlineLevel="1" x14ac:dyDescent="0.25">
      <c r="A170" s="269"/>
      <c r="B170" s="276"/>
      <c r="C170" s="269"/>
      <c r="D170" s="269"/>
      <c r="E170" s="269"/>
      <c r="F170" s="270"/>
      <c r="G170" s="271"/>
      <c r="H170" s="132" t="s">
        <v>445</v>
      </c>
      <c r="I170" s="134" t="s">
        <v>42</v>
      </c>
      <c r="J170" s="132" t="s">
        <v>43</v>
      </c>
      <c r="K170" s="132" t="s">
        <v>43</v>
      </c>
      <c r="L170" s="132" t="s">
        <v>43</v>
      </c>
      <c r="M170" s="132" t="s">
        <v>43</v>
      </c>
      <c r="N170" s="134" t="s">
        <v>43</v>
      </c>
      <c r="O170" s="74">
        <v>0</v>
      </c>
      <c r="P170" s="51">
        <v>0</v>
      </c>
      <c r="Q170" s="134" t="s">
        <v>43</v>
      </c>
      <c r="R170" s="134" t="s">
        <v>43</v>
      </c>
      <c r="S170" s="83">
        <v>0</v>
      </c>
      <c r="T170" s="67">
        <f>+O170</f>
        <v>0</v>
      </c>
      <c r="U170" s="67">
        <f>+S170</f>
        <v>0</v>
      </c>
      <c r="V170" s="79" t="s">
        <v>97</v>
      </c>
      <c r="W170" s="132" t="s">
        <v>46</v>
      </c>
      <c r="X170" s="132" t="s">
        <v>210</v>
      </c>
      <c r="Y170" s="11"/>
    </row>
    <row r="171" spans="1:25" s="11" customFormat="1" ht="101.25" outlineLevel="1" x14ac:dyDescent="0.25">
      <c r="A171" s="269"/>
      <c r="B171" s="276"/>
      <c r="C171" s="269"/>
      <c r="D171" s="269"/>
      <c r="E171" s="269"/>
      <c r="F171" s="270"/>
      <c r="G171" s="271"/>
      <c r="H171" s="132" t="s">
        <v>212</v>
      </c>
      <c r="I171" s="134" t="s">
        <v>42</v>
      </c>
      <c r="J171" s="132" t="s">
        <v>43</v>
      </c>
      <c r="K171" s="132" t="s">
        <v>43</v>
      </c>
      <c r="L171" s="132" t="s">
        <v>43</v>
      </c>
      <c r="M171" s="132" t="s">
        <v>156</v>
      </c>
      <c r="N171" s="55" t="s">
        <v>157</v>
      </c>
      <c r="O171" s="51">
        <v>0</v>
      </c>
      <c r="P171" s="51">
        <v>0</v>
      </c>
      <c r="Q171" s="134" t="s">
        <v>43</v>
      </c>
      <c r="R171" s="134" t="s">
        <v>43</v>
      </c>
      <c r="S171" s="83">
        <v>0</v>
      </c>
      <c r="T171" s="67">
        <f t="shared" si="12"/>
        <v>0</v>
      </c>
      <c r="U171" s="67">
        <f t="shared" ref="U171:U178" si="14">+S171</f>
        <v>0</v>
      </c>
      <c r="V171" s="79" t="s">
        <v>97</v>
      </c>
      <c r="W171" s="132" t="s">
        <v>46</v>
      </c>
      <c r="X171" s="132" t="s">
        <v>210</v>
      </c>
    </row>
    <row r="172" spans="1:25" s="11" customFormat="1" ht="101.25" outlineLevel="1" x14ac:dyDescent="0.25">
      <c r="A172" s="269"/>
      <c r="B172" s="276"/>
      <c r="C172" s="269"/>
      <c r="D172" s="269"/>
      <c r="E172" s="269"/>
      <c r="F172" s="270"/>
      <c r="G172" s="271"/>
      <c r="H172" s="132" t="s">
        <v>213</v>
      </c>
      <c r="I172" s="134" t="s">
        <v>42</v>
      </c>
      <c r="J172" s="132" t="s">
        <v>43</v>
      </c>
      <c r="K172" s="132" t="s">
        <v>43</v>
      </c>
      <c r="L172" s="132" t="s">
        <v>43</v>
      </c>
      <c r="M172" s="132" t="s">
        <v>43</v>
      </c>
      <c r="N172" s="134" t="s">
        <v>43</v>
      </c>
      <c r="O172" s="74">
        <v>0</v>
      </c>
      <c r="P172" s="51">
        <v>0</v>
      </c>
      <c r="Q172" s="134" t="s">
        <v>43</v>
      </c>
      <c r="R172" s="134" t="s">
        <v>43</v>
      </c>
      <c r="S172" s="83">
        <v>0</v>
      </c>
      <c r="T172" s="67">
        <f t="shared" si="12"/>
        <v>0</v>
      </c>
      <c r="U172" s="67">
        <f t="shared" si="14"/>
        <v>0</v>
      </c>
      <c r="V172" s="79" t="s">
        <v>97</v>
      </c>
      <c r="W172" s="132" t="s">
        <v>46</v>
      </c>
      <c r="X172" s="132" t="s">
        <v>210</v>
      </c>
    </row>
    <row r="173" spans="1:25" s="11" customFormat="1" ht="101.25" outlineLevel="1" x14ac:dyDescent="0.25">
      <c r="A173" s="269"/>
      <c r="B173" s="276"/>
      <c r="C173" s="269"/>
      <c r="D173" s="269"/>
      <c r="E173" s="269"/>
      <c r="F173" s="270"/>
      <c r="G173" s="271"/>
      <c r="H173" s="132" t="s">
        <v>214</v>
      </c>
      <c r="I173" s="134" t="s">
        <v>42</v>
      </c>
      <c r="J173" s="132" t="s">
        <v>43</v>
      </c>
      <c r="K173" s="132" t="s">
        <v>43</v>
      </c>
      <c r="L173" s="132" t="s">
        <v>43</v>
      </c>
      <c r="M173" s="132" t="s">
        <v>43</v>
      </c>
      <c r="N173" s="134" t="s">
        <v>43</v>
      </c>
      <c r="O173" s="74">
        <v>0</v>
      </c>
      <c r="P173" s="51">
        <v>0</v>
      </c>
      <c r="Q173" s="134" t="s">
        <v>43</v>
      </c>
      <c r="R173" s="134" t="s">
        <v>43</v>
      </c>
      <c r="S173" s="83">
        <v>0</v>
      </c>
      <c r="T173" s="67">
        <f t="shared" si="12"/>
        <v>0</v>
      </c>
      <c r="U173" s="67">
        <f t="shared" si="14"/>
        <v>0</v>
      </c>
      <c r="V173" s="79" t="s">
        <v>97</v>
      </c>
      <c r="W173" s="132" t="s">
        <v>46</v>
      </c>
      <c r="X173" s="132" t="s">
        <v>210</v>
      </c>
    </row>
    <row r="174" spans="1:25" s="11" customFormat="1" ht="287.25" customHeight="1" outlineLevel="1" x14ac:dyDescent="0.25">
      <c r="A174" s="269"/>
      <c r="B174" s="276"/>
      <c r="C174" s="269"/>
      <c r="D174" s="269"/>
      <c r="E174" s="269"/>
      <c r="F174" s="270"/>
      <c r="G174" s="271"/>
      <c r="H174" s="132" t="s">
        <v>215</v>
      </c>
      <c r="I174" s="134" t="s">
        <v>42</v>
      </c>
      <c r="J174" s="132" t="s">
        <v>43</v>
      </c>
      <c r="K174" s="132" t="s">
        <v>43</v>
      </c>
      <c r="L174" s="132" t="s">
        <v>43</v>
      </c>
      <c r="M174" s="132" t="s">
        <v>43</v>
      </c>
      <c r="N174" s="134" t="s">
        <v>43</v>
      </c>
      <c r="O174" s="74">
        <v>0</v>
      </c>
      <c r="P174" s="51">
        <v>0</v>
      </c>
      <c r="Q174" s="134" t="s">
        <v>43</v>
      </c>
      <c r="R174" s="134" t="s">
        <v>43</v>
      </c>
      <c r="S174" s="83">
        <v>0</v>
      </c>
      <c r="T174" s="67">
        <f t="shared" si="12"/>
        <v>0</v>
      </c>
      <c r="U174" s="67">
        <f t="shared" si="14"/>
        <v>0</v>
      </c>
      <c r="V174" s="79" t="s">
        <v>97</v>
      </c>
      <c r="W174" s="132" t="s">
        <v>46</v>
      </c>
      <c r="X174" s="132" t="s">
        <v>210</v>
      </c>
    </row>
    <row r="175" spans="1:25" s="11" customFormat="1" ht="114.75" customHeight="1" outlineLevel="1" x14ac:dyDescent="0.25">
      <c r="A175" s="269"/>
      <c r="B175" s="276"/>
      <c r="C175" s="269"/>
      <c r="D175" s="269"/>
      <c r="E175" s="269"/>
      <c r="F175" s="270"/>
      <c r="G175" s="271"/>
      <c r="H175" s="132" t="s">
        <v>216</v>
      </c>
      <c r="I175" s="134" t="s">
        <v>42</v>
      </c>
      <c r="J175" s="132" t="s">
        <v>43</v>
      </c>
      <c r="K175" s="132" t="s">
        <v>43</v>
      </c>
      <c r="L175" s="132" t="s">
        <v>43</v>
      </c>
      <c r="M175" s="132" t="s">
        <v>156</v>
      </c>
      <c r="N175" s="134" t="s">
        <v>157</v>
      </c>
      <c r="O175" s="74">
        <v>35</v>
      </c>
      <c r="P175" s="51">
        <v>0</v>
      </c>
      <c r="Q175" s="134" t="s">
        <v>43</v>
      </c>
      <c r="R175" s="134" t="s">
        <v>43</v>
      </c>
      <c r="S175" s="83">
        <v>0</v>
      </c>
      <c r="T175" s="67">
        <f t="shared" si="12"/>
        <v>35</v>
      </c>
      <c r="U175" s="67">
        <f t="shared" si="14"/>
        <v>0</v>
      </c>
      <c r="V175" s="79" t="s">
        <v>97</v>
      </c>
      <c r="W175" s="132" t="s">
        <v>46</v>
      </c>
      <c r="X175" s="132" t="s">
        <v>210</v>
      </c>
    </row>
    <row r="176" spans="1:25" s="11" customFormat="1" ht="101.25" outlineLevel="1" x14ac:dyDescent="0.25">
      <c r="A176" s="269"/>
      <c r="B176" s="276"/>
      <c r="C176" s="269"/>
      <c r="D176" s="269"/>
      <c r="E176" s="269"/>
      <c r="F176" s="270"/>
      <c r="G176" s="271"/>
      <c r="H176" s="132" t="s">
        <v>446</v>
      </c>
      <c r="I176" s="134" t="s">
        <v>42</v>
      </c>
      <c r="J176" s="132" t="s">
        <v>43</v>
      </c>
      <c r="K176" s="132" t="s">
        <v>43</v>
      </c>
      <c r="L176" s="132" t="s">
        <v>43</v>
      </c>
      <c r="M176" s="132" t="s">
        <v>43</v>
      </c>
      <c r="N176" s="134" t="s">
        <v>43</v>
      </c>
      <c r="O176" s="74">
        <v>0</v>
      </c>
      <c r="P176" s="51">
        <v>0</v>
      </c>
      <c r="Q176" s="134" t="s">
        <v>43</v>
      </c>
      <c r="R176" s="134" t="s">
        <v>43</v>
      </c>
      <c r="S176" s="83">
        <v>0</v>
      </c>
      <c r="T176" s="67">
        <f t="shared" si="12"/>
        <v>0</v>
      </c>
      <c r="U176" s="67">
        <f t="shared" si="14"/>
        <v>0</v>
      </c>
      <c r="V176" s="79" t="s">
        <v>97</v>
      </c>
      <c r="W176" s="132" t="s">
        <v>46</v>
      </c>
      <c r="X176" s="132" t="s">
        <v>210</v>
      </c>
    </row>
    <row r="177" spans="1:24" s="11" customFormat="1" ht="146.25" customHeight="1" outlineLevel="1" x14ac:dyDescent="0.25">
      <c r="A177" s="269"/>
      <c r="B177" s="276"/>
      <c r="C177" s="269"/>
      <c r="D177" s="269"/>
      <c r="E177" s="269"/>
      <c r="F177" s="270"/>
      <c r="G177" s="271"/>
      <c r="H177" s="132" t="s">
        <v>447</v>
      </c>
      <c r="I177" s="134" t="s">
        <v>42</v>
      </c>
      <c r="J177" s="132" t="s">
        <v>43</v>
      </c>
      <c r="K177" s="132" t="s">
        <v>43</v>
      </c>
      <c r="L177" s="132" t="s">
        <v>43</v>
      </c>
      <c r="M177" s="132" t="s">
        <v>43</v>
      </c>
      <c r="N177" s="134" t="s">
        <v>43</v>
      </c>
      <c r="O177" s="74">
        <v>0</v>
      </c>
      <c r="P177" s="51">
        <v>0</v>
      </c>
      <c r="Q177" s="134" t="s">
        <v>43</v>
      </c>
      <c r="R177" s="134" t="s">
        <v>43</v>
      </c>
      <c r="S177" s="83">
        <v>0</v>
      </c>
      <c r="T177" s="67">
        <f t="shared" si="12"/>
        <v>0</v>
      </c>
      <c r="U177" s="67">
        <f t="shared" si="14"/>
        <v>0</v>
      </c>
      <c r="V177" s="79" t="s">
        <v>97</v>
      </c>
      <c r="W177" s="132" t="s">
        <v>46</v>
      </c>
      <c r="X177" s="132" t="s">
        <v>210</v>
      </c>
    </row>
    <row r="178" spans="1:24" s="11" customFormat="1" ht="146.25" customHeight="1" outlineLevel="1" x14ac:dyDescent="0.25">
      <c r="A178" s="269"/>
      <c r="B178" s="276"/>
      <c r="C178" s="269"/>
      <c r="D178" s="269"/>
      <c r="E178" s="269"/>
      <c r="F178" s="270"/>
      <c r="G178" s="271"/>
      <c r="H178" s="132" t="s">
        <v>448</v>
      </c>
      <c r="I178" s="134" t="s">
        <v>42</v>
      </c>
      <c r="J178" s="132" t="s">
        <v>43</v>
      </c>
      <c r="K178" s="132" t="s">
        <v>43</v>
      </c>
      <c r="L178" s="132" t="s">
        <v>43</v>
      </c>
      <c r="M178" s="132" t="s">
        <v>43</v>
      </c>
      <c r="N178" s="134" t="s">
        <v>43</v>
      </c>
      <c r="O178" s="74">
        <v>0</v>
      </c>
      <c r="P178" s="51">
        <v>0</v>
      </c>
      <c r="Q178" s="134" t="s">
        <v>43</v>
      </c>
      <c r="R178" s="134" t="s">
        <v>43</v>
      </c>
      <c r="S178" s="83">
        <v>0</v>
      </c>
      <c r="T178" s="67">
        <f t="shared" si="12"/>
        <v>0</v>
      </c>
      <c r="U178" s="67">
        <f t="shared" si="14"/>
        <v>0</v>
      </c>
      <c r="V178" s="79" t="s">
        <v>97</v>
      </c>
      <c r="W178" s="132" t="s">
        <v>46</v>
      </c>
      <c r="X178" s="132" t="s">
        <v>210</v>
      </c>
    </row>
    <row r="179" spans="1:24" s="11" customFormat="1" ht="103.5" customHeight="1" outlineLevel="1" x14ac:dyDescent="0.25">
      <c r="A179" s="269"/>
      <c r="B179" s="276"/>
      <c r="C179" s="269"/>
      <c r="D179" s="271" t="s">
        <v>449</v>
      </c>
      <c r="E179" s="272" t="s">
        <v>450</v>
      </c>
      <c r="F179" s="270" t="s">
        <v>451</v>
      </c>
      <c r="G179" s="273">
        <v>44926</v>
      </c>
      <c r="H179" s="132" t="s">
        <v>452</v>
      </c>
      <c r="I179" s="134" t="s">
        <v>42</v>
      </c>
      <c r="J179" s="132" t="s">
        <v>43</v>
      </c>
      <c r="K179" s="132" t="s">
        <v>43</v>
      </c>
      <c r="L179" s="132" t="s">
        <v>43</v>
      </c>
      <c r="M179" s="132" t="s">
        <v>43</v>
      </c>
      <c r="N179" s="134" t="s">
        <v>43</v>
      </c>
      <c r="O179" s="74">
        <v>273901</v>
      </c>
      <c r="P179" s="51">
        <v>0</v>
      </c>
      <c r="Q179" s="134" t="s">
        <v>43</v>
      </c>
      <c r="R179" s="134" t="s">
        <v>43</v>
      </c>
      <c r="S179" s="83">
        <v>0</v>
      </c>
      <c r="T179" s="67">
        <v>0</v>
      </c>
      <c r="U179" s="67">
        <f>+S179</f>
        <v>0</v>
      </c>
      <c r="V179" s="79" t="s">
        <v>97</v>
      </c>
      <c r="W179" s="132" t="s">
        <v>46</v>
      </c>
      <c r="X179" s="132" t="s">
        <v>618</v>
      </c>
    </row>
    <row r="180" spans="1:24" s="11" customFormat="1" ht="103.5" customHeight="1" outlineLevel="1" x14ac:dyDescent="0.25">
      <c r="A180" s="269"/>
      <c r="B180" s="276"/>
      <c r="C180" s="269"/>
      <c r="D180" s="269"/>
      <c r="E180" s="269"/>
      <c r="F180" s="270"/>
      <c r="G180" s="274"/>
      <c r="H180" s="132" t="s">
        <v>453</v>
      </c>
      <c r="I180" s="134" t="s">
        <v>42</v>
      </c>
      <c r="J180" s="132" t="s">
        <v>43</v>
      </c>
      <c r="K180" s="132" t="s">
        <v>43</v>
      </c>
      <c r="L180" s="132" t="s">
        <v>43</v>
      </c>
      <c r="M180" s="132" t="s">
        <v>43</v>
      </c>
      <c r="N180" s="134" t="s">
        <v>43</v>
      </c>
      <c r="O180" s="74">
        <v>0</v>
      </c>
      <c r="P180" s="51">
        <v>0</v>
      </c>
      <c r="Q180" s="134" t="s">
        <v>43</v>
      </c>
      <c r="R180" s="134" t="s">
        <v>43</v>
      </c>
      <c r="S180" s="83">
        <v>0</v>
      </c>
      <c r="T180" s="67">
        <v>0</v>
      </c>
      <c r="U180" s="67">
        <f>+S180</f>
        <v>0</v>
      </c>
      <c r="V180" s="79" t="s">
        <v>97</v>
      </c>
      <c r="W180" s="132" t="s">
        <v>46</v>
      </c>
      <c r="X180" s="132" t="s">
        <v>618</v>
      </c>
    </row>
    <row r="181" spans="1:24" s="11" customFormat="1" ht="103.5" customHeight="1" outlineLevel="1" x14ac:dyDescent="0.25">
      <c r="A181" s="269"/>
      <c r="B181" s="276"/>
      <c r="C181" s="269"/>
      <c r="D181" s="269"/>
      <c r="E181" s="269"/>
      <c r="F181" s="270"/>
      <c r="G181" s="274"/>
      <c r="H181" s="132" t="s">
        <v>454</v>
      </c>
      <c r="I181" s="134" t="s">
        <v>42</v>
      </c>
      <c r="J181" s="132" t="s">
        <v>43</v>
      </c>
      <c r="K181" s="132" t="s">
        <v>43</v>
      </c>
      <c r="L181" s="132" t="s">
        <v>43</v>
      </c>
      <c r="M181" s="132" t="s">
        <v>43</v>
      </c>
      <c r="N181" s="134" t="s">
        <v>43</v>
      </c>
      <c r="O181" s="74">
        <v>0</v>
      </c>
      <c r="P181" s="51">
        <v>0</v>
      </c>
      <c r="Q181" s="134" t="s">
        <v>43</v>
      </c>
      <c r="R181" s="134" t="s">
        <v>43</v>
      </c>
      <c r="S181" s="83">
        <v>0</v>
      </c>
      <c r="T181" s="67">
        <v>0</v>
      </c>
      <c r="U181" s="67">
        <f>+S181</f>
        <v>0</v>
      </c>
      <c r="V181" s="79" t="s">
        <v>97</v>
      </c>
      <c r="W181" s="132" t="s">
        <v>46</v>
      </c>
      <c r="X181" s="132" t="s">
        <v>618</v>
      </c>
    </row>
    <row r="182" spans="1:24" s="11" customFormat="1" ht="101.25" x14ac:dyDescent="0.25">
      <c r="A182" s="269"/>
      <c r="B182" s="276"/>
      <c r="C182" s="269"/>
      <c r="D182" s="271" t="s">
        <v>217</v>
      </c>
      <c r="E182" s="271" t="s">
        <v>218</v>
      </c>
      <c r="F182" s="270" t="s">
        <v>455</v>
      </c>
      <c r="G182" s="273">
        <v>44926</v>
      </c>
      <c r="H182" s="132" t="s">
        <v>219</v>
      </c>
      <c r="I182" s="134" t="s">
        <v>42</v>
      </c>
      <c r="J182" s="132" t="s">
        <v>43</v>
      </c>
      <c r="K182" s="132" t="s">
        <v>43</v>
      </c>
      <c r="L182" s="132" t="s">
        <v>43</v>
      </c>
      <c r="M182" s="132" t="s">
        <v>43</v>
      </c>
      <c r="N182" s="134" t="s">
        <v>43</v>
      </c>
      <c r="O182" s="74" t="s">
        <v>456</v>
      </c>
      <c r="P182" s="51">
        <v>0</v>
      </c>
      <c r="Q182" s="134" t="s">
        <v>43</v>
      </c>
      <c r="R182" s="134" t="s">
        <v>43</v>
      </c>
      <c r="S182" s="83">
        <v>0</v>
      </c>
      <c r="T182" s="67" t="str">
        <f t="shared" ref="T182:T189" si="15">+O182</f>
        <v>En definición de recursos</v>
      </c>
      <c r="U182" s="67">
        <f t="shared" ref="U182:U189" si="16">+S182</f>
        <v>0</v>
      </c>
      <c r="V182" s="79" t="s">
        <v>97</v>
      </c>
      <c r="W182" s="132" t="s">
        <v>46</v>
      </c>
      <c r="X182" s="132" t="s">
        <v>220</v>
      </c>
    </row>
    <row r="183" spans="1:24" s="11" customFormat="1" ht="101.25" x14ac:dyDescent="0.25">
      <c r="A183" s="269"/>
      <c r="B183" s="276"/>
      <c r="C183" s="269"/>
      <c r="D183" s="269"/>
      <c r="E183" s="269"/>
      <c r="F183" s="270"/>
      <c r="G183" s="274"/>
      <c r="H183" s="132" t="s">
        <v>457</v>
      </c>
      <c r="I183" s="134" t="s">
        <v>42</v>
      </c>
      <c r="J183" s="132" t="s">
        <v>43</v>
      </c>
      <c r="K183" s="132" t="s">
        <v>43</v>
      </c>
      <c r="L183" s="132" t="s">
        <v>43</v>
      </c>
      <c r="M183" s="132" t="s">
        <v>43</v>
      </c>
      <c r="N183" s="134" t="s">
        <v>43</v>
      </c>
      <c r="O183" s="74">
        <v>0</v>
      </c>
      <c r="P183" s="51">
        <v>0</v>
      </c>
      <c r="Q183" s="134" t="s">
        <v>43</v>
      </c>
      <c r="R183" s="134" t="s">
        <v>43</v>
      </c>
      <c r="S183" s="83">
        <v>0</v>
      </c>
      <c r="T183" s="67">
        <f t="shared" si="15"/>
        <v>0</v>
      </c>
      <c r="U183" s="67">
        <f t="shared" si="16"/>
        <v>0</v>
      </c>
      <c r="V183" s="79" t="s">
        <v>97</v>
      </c>
      <c r="W183" s="132" t="s">
        <v>46</v>
      </c>
      <c r="X183" s="132" t="s">
        <v>220</v>
      </c>
    </row>
    <row r="184" spans="1:24" s="11" customFormat="1" ht="101.25" x14ac:dyDescent="0.25">
      <c r="A184" s="269"/>
      <c r="B184" s="276"/>
      <c r="C184" s="269"/>
      <c r="D184" s="269"/>
      <c r="E184" s="269"/>
      <c r="F184" s="270"/>
      <c r="G184" s="274"/>
      <c r="H184" s="132" t="s">
        <v>458</v>
      </c>
      <c r="I184" s="134" t="s">
        <v>42</v>
      </c>
      <c r="J184" s="132" t="s">
        <v>43</v>
      </c>
      <c r="K184" s="132" t="s">
        <v>43</v>
      </c>
      <c r="L184" s="132" t="s">
        <v>43</v>
      </c>
      <c r="M184" s="132" t="s">
        <v>43</v>
      </c>
      <c r="N184" s="134" t="s">
        <v>43</v>
      </c>
      <c r="O184" s="74">
        <v>0</v>
      </c>
      <c r="P184" s="51">
        <v>0</v>
      </c>
      <c r="Q184" s="134" t="s">
        <v>43</v>
      </c>
      <c r="R184" s="134" t="s">
        <v>43</v>
      </c>
      <c r="S184" s="83">
        <v>0</v>
      </c>
      <c r="T184" s="67">
        <f t="shared" si="15"/>
        <v>0</v>
      </c>
      <c r="U184" s="67">
        <f t="shared" si="16"/>
        <v>0</v>
      </c>
      <c r="V184" s="79" t="s">
        <v>97</v>
      </c>
      <c r="W184" s="132" t="s">
        <v>46</v>
      </c>
      <c r="X184" s="132" t="s">
        <v>220</v>
      </c>
    </row>
    <row r="185" spans="1:24" s="11" customFormat="1" ht="101.25" x14ac:dyDescent="0.25">
      <c r="A185" s="269"/>
      <c r="B185" s="276"/>
      <c r="C185" s="269"/>
      <c r="D185" s="269" t="s">
        <v>221</v>
      </c>
      <c r="E185" s="269" t="s">
        <v>222</v>
      </c>
      <c r="F185" s="270" t="s">
        <v>459</v>
      </c>
      <c r="G185" s="271">
        <v>44561</v>
      </c>
      <c r="H185" s="132" t="s">
        <v>223</v>
      </c>
      <c r="I185" s="134" t="s">
        <v>42</v>
      </c>
      <c r="J185" s="134" t="s">
        <v>42</v>
      </c>
      <c r="K185" s="132" t="s">
        <v>43</v>
      </c>
      <c r="L185" s="132" t="s">
        <v>43</v>
      </c>
      <c r="M185" s="132" t="s">
        <v>156</v>
      </c>
      <c r="N185" s="134" t="s">
        <v>157</v>
      </c>
      <c r="O185" s="51">
        <v>0</v>
      </c>
      <c r="P185" s="51">
        <v>0</v>
      </c>
      <c r="Q185" s="134" t="s">
        <v>43</v>
      </c>
      <c r="R185" s="134" t="s">
        <v>43</v>
      </c>
      <c r="S185" s="83">
        <v>0</v>
      </c>
      <c r="T185" s="67">
        <f>+O185</f>
        <v>0</v>
      </c>
      <c r="U185" s="67">
        <f>+S185</f>
        <v>0</v>
      </c>
      <c r="V185" s="79" t="s">
        <v>97</v>
      </c>
      <c r="W185" s="132" t="s">
        <v>46</v>
      </c>
      <c r="X185" s="132" t="s">
        <v>224</v>
      </c>
    </row>
    <row r="186" spans="1:24" s="11" customFormat="1" ht="101.25" x14ac:dyDescent="0.25">
      <c r="A186" s="269"/>
      <c r="B186" s="276"/>
      <c r="C186" s="269"/>
      <c r="D186" s="269"/>
      <c r="E186" s="269"/>
      <c r="F186" s="270"/>
      <c r="G186" s="269"/>
      <c r="H186" s="132" t="s">
        <v>225</v>
      </c>
      <c r="I186" s="134" t="s">
        <v>42</v>
      </c>
      <c r="J186" s="132" t="s">
        <v>43</v>
      </c>
      <c r="K186" s="132" t="s">
        <v>43</v>
      </c>
      <c r="L186" s="132" t="s">
        <v>43</v>
      </c>
      <c r="M186" s="132" t="s">
        <v>43</v>
      </c>
      <c r="N186" s="134" t="s">
        <v>43</v>
      </c>
      <c r="O186" s="74">
        <v>0</v>
      </c>
      <c r="P186" s="51">
        <v>0</v>
      </c>
      <c r="Q186" s="134" t="s">
        <v>43</v>
      </c>
      <c r="R186" s="134" t="s">
        <v>43</v>
      </c>
      <c r="S186" s="83">
        <v>0</v>
      </c>
      <c r="T186" s="67">
        <f t="shared" si="15"/>
        <v>0</v>
      </c>
      <c r="U186" s="67">
        <f t="shared" si="16"/>
        <v>0</v>
      </c>
      <c r="V186" s="79" t="s">
        <v>97</v>
      </c>
      <c r="W186" s="132" t="s">
        <v>46</v>
      </c>
      <c r="X186" s="132" t="s">
        <v>224</v>
      </c>
    </row>
    <row r="187" spans="1:24" s="11" customFormat="1" ht="101.25" x14ac:dyDescent="0.25">
      <c r="A187" s="269"/>
      <c r="B187" s="276"/>
      <c r="C187" s="269"/>
      <c r="D187" s="269"/>
      <c r="E187" s="269"/>
      <c r="F187" s="270"/>
      <c r="G187" s="269"/>
      <c r="H187" s="132" t="s">
        <v>226</v>
      </c>
      <c r="I187" s="134" t="s">
        <v>42</v>
      </c>
      <c r="J187" s="132" t="s">
        <v>43</v>
      </c>
      <c r="K187" s="132" t="s">
        <v>43</v>
      </c>
      <c r="L187" s="132" t="s">
        <v>43</v>
      </c>
      <c r="M187" s="132" t="s">
        <v>43</v>
      </c>
      <c r="N187" s="134" t="s">
        <v>43</v>
      </c>
      <c r="O187" s="74">
        <v>0</v>
      </c>
      <c r="P187" s="51">
        <v>0</v>
      </c>
      <c r="Q187" s="134" t="s">
        <v>43</v>
      </c>
      <c r="R187" s="134" t="s">
        <v>43</v>
      </c>
      <c r="S187" s="83">
        <v>0</v>
      </c>
      <c r="T187" s="67">
        <f t="shared" si="15"/>
        <v>0</v>
      </c>
      <c r="U187" s="67">
        <f t="shared" si="16"/>
        <v>0</v>
      </c>
      <c r="V187" s="79" t="s">
        <v>97</v>
      </c>
      <c r="W187" s="132" t="s">
        <v>46</v>
      </c>
      <c r="X187" s="132" t="s">
        <v>224</v>
      </c>
    </row>
    <row r="188" spans="1:24" s="11" customFormat="1" ht="101.25" x14ac:dyDescent="0.25">
      <c r="A188" s="269"/>
      <c r="B188" s="276"/>
      <c r="C188" s="269"/>
      <c r="D188" s="269"/>
      <c r="E188" s="269"/>
      <c r="F188" s="270"/>
      <c r="G188" s="269"/>
      <c r="H188" s="132" t="s">
        <v>227</v>
      </c>
      <c r="I188" s="134" t="s">
        <v>42</v>
      </c>
      <c r="J188" s="132" t="s">
        <v>43</v>
      </c>
      <c r="K188" s="132" t="s">
        <v>43</v>
      </c>
      <c r="L188" s="132" t="s">
        <v>43</v>
      </c>
      <c r="M188" s="132" t="s">
        <v>43</v>
      </c>
      <c r="N188" s="134" t="s">
        <v>43</v>
      </c>
      <c r="O188" s="74">
        <v>0</v>
      </c>
      <c r="P188" s="51">
        <v>0</v>
      </c>
      <c r="Q188" s="134" t="s">
        <v>43</v>
      </c>
      <c r="R188" s="134" t="s">
        <v>43</v>
      </c>
      <c r="S188" s="83">
        <v>0</v>
      </c>
      <c r="T188" s="67">
        <f t="shared" si="15"/>
        <v>0</v>
      </c>
      <c r="U188" s="67">
        <f t="shared" si="16"/>
        <v>0</v>
      </c>
      <c r="V188" s="79" t="s">
        <v>97</v>
      </c>
      <c r="W188" s="132" t="s">
        <v>46</v>
      </c>
      <c r="X188" s="132" t="s">
        <v>224</v>
      </c>
    </row>
    <row r="189" spans="1:24" s="11" customFormat="1" ht="101.25" x14ac:dyDescent="0.25">
      <c r="A189" s="269"/>
      <c r="B189" s="276"/>
      <c r="C189" s="269"/>
      <c r="D189" s="269"/>
      <c r="E189" s="269"/>
      <c r="F189" s="270"/>
      <c r="G189" s="269"/>
      <c r="H189" s="132" t="s">
        <v>175</v>
      </c>
      <c r="I189" s="134" t="s">
        <v>42</v>
      </c>
      <c r="J189" s="132" t="s">
        <v>43</v>
      </c>
      <c r="K189" s="132" t="s">
        <v>43</v>
      </c>
      <c r="L189" s="132" t="s">
        <v>43</v>
      </c>
      <c r="M189" s="132" t="s">
        <v>43</v>
      </c>
      <c r="N189" s="134" t="s">
        <v>43</v>
      </c>
      <c r="O189" s="74">
        <v>0</v>
      </c>
      <c r="P189" s="51">
        <v>0</v>
      </c>
      <c r="Q189" s="134" t="s">
        <v>43</v>
      </c>
      <c r="R189" s="134" t="s">
        <v>43</v>
      </c>
      <c r="S189" s="83">
        <v>0</v>
      </c>
      <c r="T189" s="67">
        <f t="shared" si="15"/>
        <v>0</v>
      </c>
      <c r="U189" s="67">
        <f t="shared" si="16"/>
        <v>0</v>
      </c>
      <c r="V189" s="79" t="s">
        <v>97</v>
      </c>
      <c r="W189" s="132" t="s">
        <v>46</v>
      </c>
      <c r="X189" s="132" t="s">
        <v>224</v>
      </c>
    </row>
    <row r="190" spans="1:24" s="10" customFormat="1" ht="21" thickBot="1" x14ac:dyDescent="0.3">
      <c r="A190" s="11"/>
      <c r="C190" s="32"/>
      <c r="D190" s="33"/>
      <c r="E190" s="33"/>
      <c r="F190" s="32"/>
      <c r="G190" s="18"/>
      <c r="H190" s="33"/>
      <c r="I190" s="18"/>
      <c r="J190" s="18"/>
      <c r="K190" s="18"/>
      <c r="L190" s="18"/>
      <c r="M190" s="33"/>
      <c r="N190" s="18"/>
      <c r="O190" s="34"/>
      <c r="P190" s="34"/>
      <c r="Q190" s="18"/>
      <c r="R190" s="18"/>
      <c r="S190" s="35"/>
      <c r="T190" s="18"/>
      <c r="U190" s="18"/>
      <c r="V190" s="36"/>
      <c r="W190" s="18"/>
      <c r="X190" s="18"/>
    </row>
    <row r="191" spans="1:24" x14ac:dyDescent="0.25">
      <c r="O191" s="20"/>
      <c r="P191" s="20"/>
    </row>
    <row r="192" spans="1:24" x14ac:dyDescent="0.25">
      <c r="O192" s="20"/>
      <c r="P192" s="21"/>
    </row>
    <row r="193" spans="15:16" x14ac:dyDescent="0.25">
      <c r="O193" s="20"/>
      <c r="P193" s="20"/>
    </row>
  </sheetData>
  <autoFilter ref="A6:Y189" xr:uid="{C9B6FBAD-21EE-4019-AE9E-5BC6CF3FB5FE}">
    <filterColumn colId="12" showButton="0"/>
    <filterColumn colId="13" showButton="0"/>
    <filterColumn colId="16" showButton="0"/>
    <filterColumn colId="17" showButton="0"/>
    <filterColumn colId="19" showButton="0"/>
  </autoFilter>
  <mergeCells count="163">
    <mergeCell ref="M6:O6"/>
    <mergeCell ref="Q6:S6"/>
    <mergeCell ref="T6:U6"/>
    <mergeCell ref="V6:V7"/>
    <mergeCell ref="W6:W7"/>
    <mergeCell ref="X6:X7"/>
    <mergeCell ref="G6:G7"/>
    <mergeCell ref="H6:H7"/>
    <mergeCell ref="A1:C3"/>
    <mergeCell ref="D1:V3"/>
    <mergeCell ref="W1:X1"/>
    <mergeCell ref="W2:X2"/>
    <mergeCell ref="W3:X3"/>
    <mergeCell ref="A5:C5"/>
    <mergeCell ref="D5:I5"/>
    <mergeCell ref="J5:L5"/>
    <mergeCell ref="M5:U5"/>
    <mergeCell ref="V5:W5"/>
    <mergeCell ref="J6:J7"/>
    <mergeCell ref="K6:K7"/>
    <mergeCell ref="L6:L7"/>
    <mergeCell ref="A6:A7"/>
    <mergeCell ref="B6:B7"/>
    <mergeCell ref="C6:C7"/>
    <mergeCell ref="D6:D7"/>
    <mergeCell ref="E6:E7"/>
    <mergeCell ref="F6:F7"/>
    <mergeCell ref="D8:D9"/>
    <mergeCell ref="E8:E9"/>
    <mergeCell ref="F8:F9"/>
    <mergeCell ref="I6:I7"/>
    <mergeCell ref="D35:D36"/>
    <mergeCell ref="E35:E36"/>
    <mergeCell ref="F35:F36"/>
    <mergeCell ref="G35:G36"/>
    <mergeCell ref="D22:D29"/>
    <mergeCell ref="E22:E29"/>
    <mergeCell ref="F22:F29"/>
    <mergeCell ref="G8:G9"/>
    <mergeCell ref="D10:D17"/>
    <mergeCell ref="E10:E17"/>
    <mergeCell ref="F10:F17"/>
    <mergeCell ref="G10:G17"/>
    <mergeCell ref="U35:U36"/>
    <mergeCell ref="A37:A52"/>
    <mergeCell ref="B37:B52"/>
    <mergeCell ref="C37:C52"/>
    <mergeCell ref="D37:D43"/>
    <mergeCell ref="E37:E43"/>
    <mergeCell ref="F37:F43"/>
    <mergeCell ref="G37:G43"/>
    <mergeCell ref="D44:D47"/>
    <mergeCell ref="E44:E47"/>
    <mergeCell ref="A8:A36"/>
    <mergeCell ref="B8:B36"/>
    <mergeCell ref="C8:C36"/>
    <mergeCell ref="D18:D21"/>
    <mergeCell ref="E18:E21"/>
    <mergeCell ref="F18:F21"/>
    <mergeCell ref="G18:G21"/>
    <mergeCell ref="G22:G29"/>
    <mergeCell ref="D30:D34"/>
    <mergeCell ref="E30:E34"/>
    <mergeCell ref="F30:F34"/>
    <mergeCell ref="G30:G34"/>
    <mergeCell ref="A53:A105"/>
    <mergeCell ref="B53:B105"/>
    <mergeCell ref="C53:C105"/>
    <mergeCell ref="D53:D85"/>
    <mergeCell ref="E53:E85"/>
    <mergeCell ref="F53:F85"/>
    <mergeCell ref="F44:F47"/>
    <mergeCell ref="G44:G47"/>
    <mergeCell ref="D48:D52"/>
    <mergeCell ref="E48:E52"/>
    <mergeCell ref="F48:F52"/>
    <mergeCell ref="G48:G52"/>
    <mergeCell ref="G53:G85"/>
    <mergeCell ref="D86:D96"/>
    <mergeCell ref="E86:E96"/>
    <mergeCell ref="F86:F96"/>
    <mergeCell ref="G86:G96"/>
    <mergeCell ref="D97:D105"/>
    <mergeCell ref="E97:E105"/>
    <mergeCell ref="F97:F105"/>
    <mergeCell ref="G97:G105"/>
    <mergeCell ref="F118:F119"/>
    <mergeCell ref="G118:G119"/>
    <mergeCell ref="D120:D121"/>
    <mergeCell ref="E120:E121"/>
    <mergeCell ref="F120:F121"/>
    <mergeCell ref="G120:G121"/>
    <mergeCell ref="G106:G110"/>
    <mergeCell ref="A111:A124"/>
    <mergeCell ref="B111:B124"/>
    <mergeCell ref="C111:C124"/>
    <mergeCell ref="D111:D117"/>
    <mergeCell ref="E111:E117"/>
    <mergeCell ref="F111:F117"/>
    <mergeCell ref="G111:G117"/>
    <mergeCell ref="D118:D119"/>
    <mergeCell ref="E118:E119"/>
    <mergeCell ref="A106:A110"/>
    <mergeCell ref="B106:B110"/>
    <mergeCell ref="C106:C110"/>
    <mergeCell ref="D106:D110"/>
    <mergeCell ref="E106:E110"/>
    <mergeCell ref="F106:F110"/>
    <mergeCell ref="D122:D124"/>
    <mergeCell ref="E122:E124"/>
    <mergeCell ref="F122:F124"/>
    <mergeCell ref="G122:G124"/>
    <mergeCell ref="A125:A189"/>
    <mergeCell ref="B125:B189"/>
    <mergeCell ref="C125:C189"/>
    <mergeCell ref="D125:D127"/>
    <mergeCell ref="E125:E127"/>
    <mergeCell ref="F125:F127"/>
    <mergeCell ref="D136:D138"/>
    <mergeCell ref="E136:E138"/>
    <mergeCell ref="F136:F138"/>
    <mergeCell ref="G136:G138"/>
    <mergeCell ref="D139:D146"/>
    <mergeCell ref="E139:E146"/>
    <mergeCell ref="F139:F146"/>
    <mergeCell ref="G139:G146"/>
    <mergeCell ref="G125:G127"/>
    <mergeCell ref="D128:D131"/>
    <mergeCell ref="E128:E131"/>
    <mergeCell ref="F128:F131"/>
    <mergeCell ref="G128:G131"/>
    <mergeCell ref="D132:D135"/>
    <mergeCell ref="E132:E135"/>
    <mergeCell ref="F132:F135"/>
    <mergeCell ref="G132:G135"/>
    <mergeCell ref="D163:D168"/>
    <mergeCell ref="E163:E168"/>
    <mergeCell ref="F163:F168"/>
    <mergeCell ref="G163:G168"/>
    <mergeCell ref="D169:D178"/>
    <mergeCell ref="E169:E178"/>
    <mergeCell ref="F169:F178"/>
    <mergeCell ref="G169:G178"/>
    <mergeCell ref="D147:D151"/>
    <mergeCell ref="E147:E151"/>
    <mergeCell ref="F147:F151"/>
    <mergeCell ref="G147:G151"/>
    <mergeCell ref="D152:D162"/>
    <mergeCell ref="E152:E162"/>
    <mergeCell ref="F152:F162"/>
    <mergeCell ref="G152:G162"/>
    <mergeCell ref="D185:D189"/>
    <mergeCell ref="E185:E189"/>
    <mergeCell ref="F185:F189"/>
    <mergeCell ref="G185:G189"/>
    <mergeCell ref="D179:D181"/>
    <mergeCell ref="E179:E181"/>
    <mergeCell ref="F179:F181"/>
    <mergeCell ref="G179:G181"/>
    <mergeCell ref="D182:D184"/>
    <mergeCell ref="E182:E184"/>
    <mergeCell ref="F182:F184"/>
    <mergeCell ref="G182:G184"/>
  </mergeCells>
  <conditionalFormatting sqref="H10:H17">
    <cfRule type="iconSet" priority="1">
      <iconSet iconSet="3Symbols">
        <cfvo type="percent" val="0"/>
        <cfvo type="percent" val="33"/>
        <cfvo type="percent" val="67"/>
      </iconSet>
    </cfRule>
    <cfRule type="colorScale" priority="2">
      <colorScale>
        <cfvo type="min"/>
        <cfvo type="percentile" val="50"/>
        <cfvo type="max"/>
        <color rgb="FF63BE7B"/>
        <color rgb="FFFFEB84"/>
        <color rgb="FFF8696B"/>
      </colorScale>
    </cfRule>
  </conditionalFormatting>
  <dataValidations count="13">
    <dataValidation allowBlank="1" showInputMessage="1" showErrorMessage="1" prompt="Registre la inversión de otras fuentes (pesos) para financiar la iniciativa." sqref="U7" xr:uid="{9E4B2A75-28C4-478B-8501-A4E7F1F67C9C}"/>
    <dataValidation allowBlank="1" showInputMessage="1" showErrorMessage="1" prompt="Seleccione el área del Ministerio encargada de ejecutar el programa estratégico" sqref="X6:X7" xr:uid="{7CA97423-66AD-45D2-A389-0CDC148E69E1}"/>
    <dataValidation allowBlank="1" showInputMessage="1" showErrorMessage="1" prompt="Espacio a validar por la OAPII. Suma los aportes por iniciativa estratégica al programa estratégica. Al finalizar la suma de lainversión de todos los programas estratégicos debe sumar el presupuesto de inversión de la entidad." sqref="T7" xr:uid="{D405E55C-1037-4010-B713-DEFCC768FCD2}"/>
    <dataValidation type="date" allowBlank="1" showInputMessage="1" showErrorMessage="1" sqref="G10:G14 G18 G152" xr:uid="{538F6C68-10B1-4299-B37B-459EF8C35EB0}">
      <formula1>44197</formula1>
      <formula2>44561</formula2>
    </dataValidation>
    <dataValidation allowBlank="1" showInputMessage="1" showErrorMessage="1" prompt="Inlcuye mpayor información de las otras fuentes financiación: por ejemplo: FFJC recursos provenientes del Convenio XXX de 2019." sqref="R7" xr:uid="{83AF3760-6B3C-4152-904D-D6931D50A1A7}"/>
    <dataValidation allowBlank="1" showInputMessage="1" showErrorMessage="1" prompt="Los recursos de inversión que financiarán el (los) programas estratégicos de las áreas deberan sumar los recursos disponibles de los proyectos de inversión a su cargo." sqref="O7:P7" xr:uid="{1564CCC7-4239-415B-A44F-2A57EBBB1A20}"/>
    <dataValidation allowBlank="1" showInputMessage="1" showErrorMessage="1" prompt="Registre la iniciativas/estrategias que permitiran lograr el objetivo del programa estratégico establecido; que a su vez deberá aportar al logro de los objetivos estratégicos /pilares de la MEGA." sqref="H6:H7" xr:uid="{E3AB5F90-7E59-41CB-A9BC-0E86683BA6E3}"/>
    <dataValidation allowBlank="1" showInputMessage="1" showErrorMessage="1" prompt="Se debe registrar a diciembre de 2022_x000a_" sqref="G6:G7" xr:uid="{561ADB9B-B035-4244-85DC-327F06A72AC0}"/>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F6:F7" xr:uid="{23F50348-72F2-498E-AB1F-9F9214AA35D3}"/>
    <dataValidation allowBlank="1" showInputMessage="1" showErrorMessage="1" prompt="Registre la descripción de su programa estratégico" sqref="E6:E7" xr:uid="{2A32F390-8698-497D-9931-13737DC23638}"/>
    <dataValidation allowBlank="1" showInputMessage="1" showErrorMessage="1" prompt="Registre aquí el programa estratégico que desde su área aportara a uno o varios pilares de la Mega" sqref="D6:D7" xr:uid="{EB40CFD5-489D-4D32-B6EB-EFF612231D3A}"/>
    <dataValidation allowBlank="1" showInputMessage="1" showErrorMessage="1" prompt="Seleccione los indicadores estratégicos que orientarán la formulación de sus programas estratégicos." sqref="C6:C9" xr:uid="{3CF2AA39-D035-4CAF-A41B-53CACD5E6642}"/>
    <dataValidation allowBlank="1" showInputMessage="1" showErrorMessage="1" prompt="Este espacio será diligenciado por la OAPII. Puede realizar la consulta de la alineación en la hoja denominada alineación MEGA - PND" sqref="B6:B8" xr:uid="{39A7EA9E-7CA2-4496-AFFA-DB045D8FDA4E}"/>
  </dataValidations>
  <printOptions horizontalCentered="1" verticalCentered="1"/>
  <pageMargins left="0.25" right="0.25" top="0.75" bottom="0.75" header="0.3" footer="0.3"/>
  <pageSetup scale="10" orientation="portrait" r:id="rId1"/>
  <rowBreaks count="1" manualBreakCount="1">
    <brk id="110" max="2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6E66-B5DF-4C87-9203-19E920776E51}">
  <dimension ref="A1:AD146"/>
  <sheetViews>
    <sheetView showGridLines="0" topLeftCell="C137" zoomScale="70" zoomScaleNormal="70" zoomScaleSheetLayoutView="30" workbookViewId="0">
      <selection activeCell="D129" sqref="D129"/>
    </sheetView>
  </sheetViews>
  <sheetFormatPr baseColWidth="10" defaultColWidth="11.5703125" defaultRowHeight="43.5" customHeight="1" x14ac:dyDescent="0.25"/>
  <cols>
    <col min="1" max="1" width="23.5703125" style="154" customWidth="1"/>
    <col min="2" max="2" width="35.42578125" style="210" customWidth="1"/>
    <col min="3" max="3" width="32.85546875" style="210" customWidth="1"/>
    <col min="4" max="4" width="28.85546875" style="201" customWidth="1"/>
    <col min="5" max="6" width="15.140625" style="210" customWidth="1"/>
    <col min="7" max="7" width="16.28515625" style="210" customWidth="1"/>
    <col min="8" max="8" width="13.7109375" style="210" customWidth="1"/>
    <col min="9" max="9" width="15.7109375" style="210" customWidth="1"/>
    <col min="10" max="10" width="12.7109375" style="210" customWidth="1"/>
    <col min="11" max="11" width="15.28515625" style="210" customWidth="1"/>
    <col min="12" max="12" width="15.42578125" style="210" customWidth="1"/>
    <col min="13" max="13" width="13.7109375" style="210" customWidth="1"/>
    <col min="14" max="14" width="14.42578125" style="210" customWidth="1"/>
    <col min="15" max="15" width="255" style="210" customWidth="1"/>
    <col min="16" max="16" width="65.140625" style="211" customWidth="1"/>
    <col min="17" max="17" width="57.42578125" style="154" customWidth="1"/>
    <col min="18" max="18" width="46" style="154" customWidth="1"/>
    <col min="19" max="19" width="11.5703125" style="154"/>
    <col min="20" max="20" width="13.140625" style="154" bestFit="1" customWidth="1"/>
    <col min="21" max="16384" width="11.5703125" style="154"/>
  </cols>
  <sheetData>
    <row r="1" spans="1:30" ht="35.25" customHeight="1" x14ac:dyDescent="0.25">
      <c r="A1" s="293" t="s">
        <v>6</v>
      </c>
      <c r="B1" s="294"/>
      <c r="C1" s="294"/>
      <c r="D1" s="294"/>
      <c r="E1" s="294"/>
      <c r="F1" s="294"/>
      <c r="G1" s="294"/>
      <c r="H1" s="294"/>
      <c r="I1" s="294"/>
      <c r="J1" s="294"/>
      <c r="K1" s="294"/>
      <c r="L1" s="294"/>
      <c r="M1" s="294"/>
      <c r="N1" s="294"/>
      <c r="O1" s="295"/>
      <c r="P1" s="153" t="s">
        <v>631</v>
      </c>
    </row>
    <row r="2" spans="1:30" s="156" customFormat="1" ht="50.25" customHeight="1" x14ac:dyDescent="0.25">
      <c r="A2" s="296"/>
      <c r="B2" s="297"/>
      <c r="C2" s="297"/>
      <c r="D2" s="297"/>
      <c r="E2" s="297"/>
      <c r="F2" s="297"/>
      <c r="G2" s="297"/>
      <c r="H2" s="297"/>
      <c r="I2" s="297"/>
      <c r="J2" s="297"/>
      <c r="K2" s="297"/>
      <c r="L2" s="297"/>
      <c r="M2" s="297"/>
      <c r="N2" s="297"/>
      <c r="O2" s="298"/>
      <c r="P2" s="155" t="s">
        <v>632</v>
      </c>
    </row>
    <row r="3" spans="1:30" s="156" customFormat="1" ht="42.75" customHeight="1" x14ac:dyDescent="0.25">
      <c r="A3" s="299"/>
      <c r="B3" s="300"/>
      <c r="C3" s="300"/>
      <c r="D3" s="300"/>
      <c r="E3" s="300"/>
      <c r="F3" s="300"/>
      <c r="G3" s="300"/>
      <c r="H3" s="300"/>
      <c r="I3" s="300"/>
      <c r="J3" s="300"/>
      <c r="K3" s="300"/>
      <c r="L3" s="300"/>
      <c r="M3" s="300"/>
      <c r="N3" s="300"/>
      <c r="O3" s="301"/>
      <c r="P3" s="153" t="s">
        <v>633</v>
      </c>
    </row>
    <row r="4" spans="1:30" s="156" customFormat="1" ht="75" customHeight="1" x14ac:dyDescent="0.25">
      <c r="B4" s="302"/>
      <c r="C4" s="302"/>
      <c r="D4" s="302"/>
      <c r="E4" s="302"/>
      <c r="F4" s="302"/>
      <c r="G4" s="302"/>
      <c r="H4" s="302"/>
      <c r="I4" s="302"/>
      <c r="J4" s="302"/>
      <c r="K4" s="302"/>
      <c r="L4" s="302"/>
      <c r="M4" s="302"/>
      <c r="N4" s="302"/>
      <c r="O4" s="302"/>
      <c r="P4" s="302"/>
    </row>
    <row r="5" spans="1:30" s="156" customFormat="1" ht="43.5" customHeight="1" x14ac:dyDescent="0.25">
      <c r="A5" s="303" t="s">
        <v>634</v>
      </c>
      <c r="B5" s="304"/>
      <c r="C5" s="304"/>
      <c r="D5" s="304"/>
      <c r="E5" s="304"/>
      <c r="F5" s="304"/>
      <c r="G5" s="304"/>
      <c r="H5" s="304"/>
      <c r="I5" s="304"/>
      <c r="J5" s="304"/>
      <c r="K5" s="304"/>
      <c r="L5" s="304"/>
      <c r="M5" s="304"/>
      <c r="N5" s="304"/>
      <c r="O5" s="304"/>
      <c r="P5" s="304"/>
    </row>
    <row r="6" spans="1:30" s="156" customFormat="1" ht="16.5" customHeight="1" x14ac:dyDescent="0.25">
      <c r="B6" s="157"/>
      <c r="C6" s="157"/>
      <c r="D6" s="158"/>
      <c r="E6" s="158"/>
      <c r="F6" s="158"/>
      <c r="G6" s="158"/>
      <c r="H6" s="158"/>
      <c r="I6" s="158"/>
      <c r="J6" s="158"/>
      <c r="K6" s="158"/>
      <c r="L6" s="158"/>
      <c r="M6" s="157"/>
      <c r="N6" s="157"/>
      <c r="O6" s="157"/>
      <c r="P6" s="159"/>
    </row>
    <row r="7" spans="1:30" s="156" customFormat="1" ht="16.5" customHeight="1" x14ac:dyDescent="0.25">
      <c r="A7" s="305" t="s">
        <v>671</v>
      </c>
      <c r="B7" s="305"/>
      <c r="C7" s="305"/>
      <c r="D7" s="305"/>
      <c r="E7" s="305"/>
      <c r="F7" s="305"/>
      <c r="G7" s="305"/>
      <c r="H7" s="305"/>
      <c r="I7" s="305"/>
      <c r="J7" s="305"/>
      <c r="K7" s="305"/>
      <c r="L7" s="305"/>
      <c r="M7" s="305"/>
      <c r="N7" s="305"/>
      <c r="O7" s="305"/>
      <c r="P7" s="305"/>
      <c r="Q7" s="161"/>
      <c r="R7" s="162"/>
      <c r="S7" s="162"/>
      <c r="T7" s="162"/>
      <c r="U7" s="162"/>
      <c r="V7" s="162"/>
      <c r="W7" s="162"/>
      <c r="X7" s="162"/>
    </row>
    <row r="8" spans="1:30" s="156" customFormat="1" ht="16.5" customHeight="1" x14ac:dyDescent="0.25">
      <c r="A8" s="163"/>
      <c r="B8" s="160"/>
      <c r="C8" s="160"/>
      <c r="D8" s="160"/>
      <c r="E8" s="157"/>
      <c r="F8" s="157"/>
      <c r="G8" s="157"/>
      <c r="H8" s="157"/>
      <c r="I8" s="157"/>
      <c r="J8" s="157"/>
      <c r="K8" s="157"/>
      <c r="L8" s="157"/>
      <c r="M8" s="160"/>
      <c r="N8" s="160"/>
      <c r="O8" s="160"/>
      <c r="P8" s="164"/>
      <c r="Q8" s="165"/>
      <c r="R8" s="163"/>
      <c r="S8" s="163"/>
      <c r="T8" s="163"/>
      <c r="U8" s="163"/>
      <c r="V8" s="163"/>
      <c r="W8" s="163"/>
      <c r="X8" s="163"/>
    </row>
    <row r="9" spans="1:30" s="156" customFormat="1" ht="163.5" customHeight="1" x14ac:dyDescent="0.25">
      <c r="A9" s="306" t="s">
        <v>635</v>
      </c>
      <c r="B9" s="306" t="s">
        <v>636</v>
      </c>
      <c r="C9" s="306" t="s">
        <v>637</v>
      </c>
      <c r="D9" s="306" t="s">
        <v>638</v>
      </c>
      <c r="E9" s="306" t="s">
        <v>7</v>
      </c>
      <c r="F9" s="306"/>
      <c r="G9" s="306"/>
      <c r="H9" s="306"/>
      <c r="I9" s="306"/>
      <c r="J9" s="306"/>
      <c r="K9" s="306"/>
      <c r="L9" s="306"/>
      <c r="M9" s="307" t="s">
        <v>21</v>
      </c>
      <c r="N9" s="307" t="s">
        <v>577</v>
      </c>
      <c r="O9" s="308" t="s">
        <v>672</v>
      </c>
      <c r="P9" s="308" t="s">
        <v>639</v>
      </c>
      <c r="AD9" s="156" t="s">
        <v>231</v>
      </c>
    </row>
    <row r="10" spans="1:30" ht="48" customHeight="1" x14ac:dyDescent="0.25">
      <c r="A10" s="306"/>
      <c r="B10" s="306"/>
      <c r="C10" s="306"/>
      <c r="D10" s="306"/>
      <c r="E10" s="167" t="s">
        <v>13</v>
      </c>
      <c r="F10" s="166" t="s">
        <v>14</v>
      </c>
      <c r="G10" s="167" t="s">
        <v>15</v>
      </c>
      <c r="H10" s="166" t="s">
        <v>16</v>
      </c>
      <c r="I10" s="167" t="s">
        <v>17</v>
      </c>
      <c r="J10" s="166" t="s">
        <v>18</v>
      </c>
      <c r="K10" s="167" t="s">
        <v>19</v>
      </c>
      <c r="L10" s="166" t="s">
        <v>20</v>
      </c>
      <c r="M10" s="307"/>
      <c r="N10" s="307"/>
      <c r="O10" s="308"/>
      <c r="P10" s="308"/>
    </row>
    <row r="11" spans="1:30" s="174" customFormat="1" ht="163.5" customHeight="1" x14ac:dyDescent="0.25">
      <c r="A11" s="309" t="s">
        <v>673</v>
      </c>
      <c r="B11" s="168" t="s">
        <v>38</v>
      </c>
      <c r="C11" s="168" t="s">
        <v>640</v>
      </c>
      <c r="D11" s="169" t="s">
        <v>674</v>
      </c>
      <c r="E11" s="176">
        <v>1</v>
      </c>
      <c r="F11" s="170">
        <v>5</v>
      </c>
      <c r="G11" s="176">
        <v>4</v>
      </c>
      <c r="H11" s="170">
        <v>13</v>
      </c>
      <c r="I11" s="176">
        <v>7</v>
      </c>
      <c r="J11" s="170">
        <v>22</v>
      </c>
      <c r="K11" s="176">
        <v>27</v>
      </c>
      <c r="L11" s="214">
        <v>29</v>
      </c>
      <c r="M11" s="213">
        <f>+L11</f>
        <v>29</v>
      </c>
      <c r="N11" s="175">
        <f>IF(M11/K11&gt;100%,100%,M11/K11)</f>
        <v>1</v>
      </c>
      <c r="O11" s="195" t="s">
        <v>675</v>
      </c>
      <c r="P11" s="172" t="s">
        <v>676</v>
      </c>
      <c r="Q11" s="173"/>
    </row>
    <row r="12" spans="1:30" s="174" customFormat="1" ht="409.6" customHeight="1" x14ac:dyDescent="0.25">
      <c r="A12" s="310"/>
      <c r="B12" s="312" t="s">
        <v>641</v>
      </c>
      <c r="C12" s="312" t="s">
        <v>50</v>
      </c>
      <c r="D12" s="312" t="s">
        <v>255</v>
      </c>
      <c r="E12" s="315">
        <v>1684</v>
      </c>
      <c r="F12" s="318">
        <v>0</v>
      </c>
      <c r="G12" s="315">
        <v>3065</v>
      </c>
      <c r="H12" s="318">
        <v>1770</v>
      </c>
      <c r="I12" s="315">
        <v>3065</v>
      </c>
      <c r="J12" s="318">
        <v>2451</v>
      </c>
      <c r="K12" s="315">
        <v>3175</v>
      </c>
      <c r="L12" s="333">
        <v>2526</v>
      </c>
      <c r="M12" s="336">
        <f>+L12</f>
        <v>2526</v>
      </c>
      <c r="N12" s="321">
        <f>IF(M12/K12&gt;100%,100%,M12/K12)</f>
        <v>0.79559055118110233</v>
      </c>
      <c r="O12" s="324" t="s">
        <v>677</v>
      </c>
      <c r="P12" s="327" t="s">
        <v>678</v>
      </c>
      <c r="Q12" s="173"/>
    </row>
    <row r="13" spans="1:30" s="174" customFormat="1" ht="409.6" customHeight="1" x14ac:dyDescent="0.25">
      <c r="A13" s="310"/>
      <c r="B13" s="313"/>
      <c r="C13" s="313"/>
      <c r="D13" s="313"/>
      <c r="E13" s="316"/>
      <c r="F13" s="319"/>
      <c r="G13" s="316"/>
      <c r="H13" s="319"/>
      <c r="I13" s="316"/>
      <c r="J13" s="319"/>
      <c r="K13" s="316"/>
      <c r="L13" s="334"/>
      <c r="M13" s="337"/>
      <c r="N13" s="322"/>
      <c r="O13" s="325"/>
      <c r="P13" s="328"/>
      <c r="Q13" s="173"/>
    </row>
    <row r="14" spans="1:30" s="174" customFormat="1" ht="409.6" customHeight="1" x14ac:dyDescent="0.25">
      <c r="A14" s="310"/>
      <c r="B14" s="313"/>
      <c r="C14" s="313"/>
      <c r="D14" s="313"/>
      <c r="E14" s="316"/>
      <c r="F14" s="319"/>
      <c r="G14" s="316"/>
      <c r="H14" s="319"/>
      <c r="I14" s="316"/>
      <c r="J14" s="319"/>
      <c r="K14" s="316"/>
      <c r="L14" s="334"/>
      <c r="M14" s="337"/>
      <c r="N14" s="322"/>
      <c r="O14" s="325"/>
      <c r="P14" s="328"/>
      <c r="Q14" s="173"/>
    </row>
    <row r="15" spans="1:30" s="174" customFormat="1" ht="409.6" customHeight="1" x14ac:dyDescent="0.25">
      <c r="A15" s="310"/>
      <c r="B15" s="313"/>
      <c r="C15" s="313"/>
      <c r="D15" s="313"/>
      <c r="E15" s="316"/>
      <c r="F15" s="319"/>
      <c r="G15" s="316"/>
      <c r="H15" s="319"/>
      <c r="I15" s="316"/>
      <c r="J15" s="319"/>
      <c r="K15" s="316"/>
      <c r="L15" s="334"/>
      <c r="M15" s="337"/>
      <c r="N15" s="322"/>
      <c r="O15" s="325"/>
      <c r="P15" s="328"/>
      <c r="Q15" s="173"/>
    </row>
    <row r="16" spans="1:30" s="174" customFormat="1" ht="409.6" customHeight="1" x14ac:dyDescent="0.25">
      <c r="A16" s="310"/>
      <c r="B16" s="313"/>
      <c r="C16" s="313"/>
      <c r="D16" s="313"/>
      <c r="E16" s="316"/>
      <c r="F16" s="319"/>
      <c r="G16" s="316"/>
      <c r="H16" s="319"/>
      <c r="I16" s="316"/>
      <c r="J16" s="319"/>
      <c r="K16" s="316"/>
      <c r="L16" s="334"/>
      <c r="M16" s="337"/>
      <c r="N16" s="322"/>
      <c r="O16" s="325"/>
      <c r="P16" s="328"/>
      <c r="Q16" s="173"/>
    </row>
    <row r="17" spans="1:17" s="174" customFormat="1" ht="409.6" customHeight="1" x14ac:dyDescent="0.25">
      <c r="A17" s="310"/>
      <c r="B17" s="313"/>
      <c r="C17" s="313"/>
      <c r="D17" s="313"/>
      <c r="E17" s="316"/>
      <c r="F17" s="319"/>
      <c r="G17" s="316"/>
      <c r="H17" s="319"/>
      <c r="I17" s="316"/>
      <c r="J17" s="319"/>
      <c r="K17" s="316"/>
      <c r="L17" s="334"/>
      <c r="M17" s="337"/>
      <c r="N17" s="322"/>
      <c r="O17" s="325"/>
      <c r="P17" s="328"/>
      <c r="Q17" s="173"/>
    </row>
    <row r="18" spans="1:17" s="174" customFormat="1" ht="409.6" customHeight="1" x14ac:dyDescent="0.25">
      <c r="A18" s="310"/>
      <c r="B18" s="313"/>
      <c r="C18" s="313"/>
      <c r="D18" s="313"/>
      <c r="E18" s="316"/>
      <c r="F18" s="319"/>
      <c r="G18" s="316"/>
      <c r="H18" s="319"/>
      <c r="I18" s="316"/>
      <c r="J18" s="319"/>
      <c r="K18" s="316"/>
      <c r="L18" s="334"/>
      <c r="M18" s="337"/>
      <c r="N18" s="322"/>
      <c r="O18" s="325"/>
      <c r="P18" s="328"/>
      <c r="Q18" s="173"/>
    </row>
    <row r="19" spans="1:17" s="174" customFormat="1" ht="409.6" customHeight="1" x14ac:dyDescent="0.25">
      <c r="A19" s="310"/>
      <c r="B19" s="313"/>
      <c r="C19" s="313"/>
      <c r="D19" s="313"/>
      <c r="E19" s="316"/>
      <c r="F19" s="319"/>
      <c r="G19" s="316"/>
      <c r="H19" s="319"/>
      <c r="I19" s="316"/>
      <c r="J19" s="319"/>
      <c r="K19" s="316"/>
      <c r="L19" s="334"/>
      <c r="M19" s="337"/>
      <c r="N19" s="322"/>
      <c r="O19" s="325"/>
      <c r="P19" s="328"/>
      <c r="Q19" s="173"/>
    </row>
    <row r="20" spans="1:17" s="174" customFormat="1" ht="409.5" customHeight="1" x14ac:dyDescent="0.25">
      <c r="A20" s="310"/>
      <c r="B20" s="314"/>
      <c r="C20" s="313"/>
      <c r="D20" s="314"/>
      <c r="E20" s="317"/>
      <c r="F20" s="320"/>
      <c r="G20" s="317"/>
      <c r="H20" s="320"/>
      <c r="I20" s="317"/>
      <c r="J20" s="320"/>
      <c r="K20" s="317"/>
      <c r="L20" s="335"/>
      <c r="M20" s="338"/>
      <c r="N20" s="323"/>
      <c r="O20" s="326"/>
      <c r="P20" s="329"/>
      <c r="Q20" s="173"/>
    </row>
    <row r="21" spans="1:17" s="174" customFormat="1" ht="409.6" customHeight="1" x14ac:dyDescent="0.25">
      <c r="A21" s="310"/>
      <c r="B21" s="312" t="s">
        <v>642</v>
      </c>
      <c r="C21" s="313"/>
      <c r="D21" s="330" t="s">
        <v>270</v>
      </c>
      <c r="E21" s="315">
        <v>2250</v>
      </c>
      <c r="F21" s="318">
        <v>8500</v>
      </c>
      <c r="G21" s="315">
        <v>8500</v>
      </c>
      <c r="H21" s="318">
        <v>8500</v>
      </c>
      <c r="I21" s="315">
        <v>8500</v>
      </c>
      <c r="J21" s="318">
        <v>8500</v>
      </c>
      <c r="K21" s="315">
        <v>8500</v>
      </c>
      <c r="L21" s="318">
        <v>8500</v>
      </c>
      <c r="M21" s="336">
        <f>+L21</f>
        <v>8500</v>
      </c>
      <c r="N21" s="321">
        <f>IF(M21/K21&gt;100%,100%,M21/K21)</f>
        <v>1</v>
      </c>
      <c r="O21" s="324" t="s">
        <v>679</v>
      </c>
      <c r="P21" s="339" t="s">
        <v>680</v>
      </c>
      <c r="Q21" s="173"/>
    </row>
    <row r="22" spans="1:17" s="174" customFormat="1" ht="409.6" customHeight="1" x14ac:dyDescent="0.25">
      <c r="A22" s="310"/>
      <c r="B22" s="313"/>
      <c r="C22" s="313"/>
      <c r="D22" s="331"/>
      <c r="E22" s="316"/>
      <c r="F22" s="319"/>
      <c r="G22" s="316"/>
      <c r="H22" s="319"/>
      <c r="I22" s="316"/>
      <c r="J22" s="319"/>
      <c r="K22" s="316"/>
      <c r="L22" s="319"/>
      <c r="M22" s="337"/>
      <c r="N22" s="322"/>
      <c r="O22" s="325"/>
      <c r="P22" s="340"/>
      <c r="Q22" s="173"/>
    </row>
    <row r="23" spans="1:17" s="174" customFormat="1" ht="409.6" customHeight="1" x14ac:dyDescent="0.25">
      <c r="A23" s="310"/>
      <c r="B23" s="313"/>
      <c r="C23" s="313"/>
      <c r="D23" s="331"/>
      <c r="E23" s="316"/>
      <c r="F23" s="319"/>
      <c r="G23" s="316"/>
      <c r="H23" s="319"/>
      <c r="I23" s="316"/>
      <c r="J23" s="319"/>
      <c r="K23" s="316"/>
      <c r="L23" s="319"/>
      <c r="M23" s="337"/>
      <c r="N23" s="322"/>
      <c r="O23" s="325"/>
      <c r="P23" s="340"/>
      <c r="Q23" s="173"/>
    </row>
    <row r="24" spans="1:17" s="174" customFormat="1" ht="409.6" customHeight="1" x14ac:dyDescent="0.25">
      <c r="A24" s="310"/>
      <c r="B24" s="313"/>
      <c r="C24" s="313"/>
      <c r="D24" s="331"/>
      <c r="E24" s="316"/>
      <c r="F24" s="319"/>
      <c r="G24" s="316"/>
      <c r="H24" s="319"/>
      <c r="I24" s="316"/>
      <c r="J24" s="319"/>
      <c r="K24" s="316"/>
      <c r="L24" s="319"/>
      <c r="M24" s="337"/>
      <c r="N24" s="322"/>
      <c r="O24" s="325"/>
      <c r="P24" s="340"/>
      <c r="Q24" s="173"/>
    </row>
    <row r="25" spans="1:17" s="174" customFormat="1" ht="409.6" customHeight="1" x14ac:dyDescent="0.25">
      <c r="A25" s="310"/>
      <c r="B25" s="314"/>
      <c r="C25" s="313"/>
      <c r="D25" s="332"/>
      <c r="E25" s="317"/>
      <c r="F25" s="320"/>
      <c r="G25" s="317"/>
      <c r="H25" s="320"/>
      <c r="I25" s="317"/>
      <c r="J25" s="320"/>
      <c r="K25" s="317"/>
      <c r="L25" s="320"/>
      <c r="M25" s="338"/>
      <c r="N25" s="323"/>
      <c r="O25" s="326"/>
      <c r="P25" s="341"/>
      <c r="Q25" s="173"/>
    </row>
    <row r="26" spans="1:17" s="174" customFormat="1" ht="289.5" customHeight="1" x14ac:dyDescent="0.25">
      <c r="A26" s="310"/>
      <c r="B26" s="312" t="s">
        <v>271</v>
      </c>
      <c r="C26" s="313"/>
      <c r="D26" s="212" t="s">
        <v>576</v>
      </c>
      <c r="E26" s="176">
        <v>200</v>
      </c>
      <c r="F26" s="170">
        <v>828</v>
      </c>
      <c r="G26" s="176">
        <v>880</v>
      </c>
      <c r="H26" s="170">
        <f>64+193+1123</f>
        <v>1380</v>
      </c>
      <c r="I26" s="176">
        <v>920</v>
      </c>
      <c r="J26" s="170">
        <f>231+40+193+1112</f>
        <v>1576</v>
      </c>
      <c r="K26" s="176">
        <v>920</v>
      </c>
      <c r="L26" s="214">
        <v>1576</v>
      </c>
      <c r="M26" s="213">
        <f>+L26</f>
        <v>1576</v>
      </c>
      <c r="N26" s="175">
        <f t="shared" ref="N26:N96" si="0">IF(M26/K26&gt;100%,100%,M26/K26)</f>
        <v>1</v>
      </c>
      <c r="O26" s="324" t="s">
        <v>681</v>
      </c>
      <c r="P26" s="339" t="s">
        <v>682</v>
      </c>
      <c r="Q26" s="173"/>
    </row>
    <row r="27" spans="1:17" s="174" customFormat="1" ht="314.25" customHeight="1" x14ac:dyDescent="0.25">
      <c r="A27" s="310"/>
      <c r="B27" s="313"/>
      <c r="C27" s="313"/>
      <c r="D27" s="212" t="s">
        <v>575</v>
      </c>
      <c r="E27" s="176">
        <v>0</v>
      </c>
      <c r="F27" s="170">
        <v>0</v>
      </c>
      <c r="G27" s="176">
        <v>850</v>
      </c>
      <c r="H27" s="170">
        <v>1341</v>
      </c>
      <c r="I27" s="176">
        <v>850</v>
      </c>
      <c r="J27" s="170">
        <v>1396</v>
      </c>
      <c r="K27" s="176">
        <v>996</v>
      </c>
      <c r="L27" s="214">
        <v>1463</v>
      </c>
      <c r="M27" s="213">
        <f>+L27</f>
        <v>1463</v>
      </c>
      <c r="N27" s="175">
        <f t="shared" si="0"/>
        <v>1</v>
      </c>
      <c r="O27" s="325"/>
      <c r="P27" s="340"/>
      <c r="Q27" s="173"/>
    </row>
    <row r="28" spans="1:17" s="174" customFormat="1" ht="252" customHeight="1" x14ac:dyDescent="0.25">
      <c r="A28" s="310"/>
      <c r="B28" s="314"/>
      <c r="C28" s="314"/>
      <c r="D28" s="169" t="s">
        <v>76</v>
      </c>
      <c r="E28" s="176">
        <v>47</v>
      </c>
      <c r="F28" s="170">
        <v>18</v>
      </c>
      <c r="G28" s="176">
        <v>200</v>
      </c>
      <c r="H28" s="170">
        <f>18+13</f>
        <v>31</v>
      </c>
      <c r="I28" s="176">
        <v>200</v>
      </c>
      <c r="J28" s="170">
        <v>87</v>
      </c>
      <c r="K28" s="176">
        <v>200</v>
      </c>
      <c r="L28" s="214">
        <v>87</v>
      </c>
      <c r="M28" s="213">
        <f>+L28</f>
        <v>87</v>
      </c>
      <c r="N28" s="175">
        <f t="shared" si="0"/>
        <v>0.435</v>
      </c>
      <c r="O28" s="326"/>
      <c r="P28" s="341"/>
      <c r="Q28" s="173"/>
    </row>
    <row r="29" spans="1:17" s="174" customFormat="1" ht="409.6" customHeight="1" x14ac:dyDescent="0.25">
      <c r="A29" s="310"/>
      <c r="B29" s="312" t="s">
        <v>80</v>
      </c>
      <c r="C29" s="312" t="s">
        <v>643</v>
      </c>
      <c r="D29" s="342" t="s">
        <v>574</v>
      </c>
      <c r="E29" s="343">
        <v>0</v>
      </c>
      <c r="F29" s="343">
        <v>0</v>
      </c>
      <c r="G29" s="343">
        <v>0.33</v>
      </c>
      <c r="H29" s="343">
        <v>0</v>
      </c>
      <c r="I29" s="347">
        <v>0.66</v>
      </c>
      <c r="J29" s="347">
        <v>0</v>
      </c>
      <c r="K29" s="347">
        <v>1</v>
      </c>
      <c r="L29" s="347">
        <v>0</v>
      </c>
      <c r="M29" s="347">
        <f>+L29</f>
        <v>0</v>
      </c>
      <c r="N29" s="347">
        <f t="shared" si="0"/>
        <v>0</v>
      </c>
      <c r="O29" s="354" t="s">
        <v>683</v>
      </c>
      <c r="P29" s="327" t="s">
        <v>684</v>
      </c>
      <c r="Q29" s="173"/>
    </row>
    <row r="30" spans="1:17" s="174" customFormat="1" ht="409.6" customHeight="1" x14ac:dyDescent="0.25">
      <c r="A30" s="310"/>
      <c r="B30" s="313"/>
      <c r="C30" s="313"/>
      <c r="D30" s="342"/>
      <c r="E30" s="343"/>
      <c r="F30" s="343"/>
      <c r="G30" s="343"/>
      <c r="H30" s="343"/>
      <c r="I30" s="348"/>
      <c r="J30" s="348"/>
      <c r="K30" s="348"/>
      <c r="L30" s="348"/>
      <c r="M30" s="348"/>
      <c r="N30" s="348"/>
      <c r="O30" s="352"/>
      <c r="P30" s="328"/>
      <c r="Q30" s="173"/>
    </row>
    <row r="31" spans="1:17" s="174" customFormat="1" ht="409.6" customHeight="1" x14ac:dyDescent="0.25">
      <c r="A31" s="310"/>
      <c r="B31" s="313"/>
      <c r="C31" s="313"/>
      <c r="D31" s="342"/>
      <c r="E31" s="343"/>
      <c r="F31" s="343"/>
      <c r="G31" s="343"/>
      <c r="H31" s="343"/>
      <c r="I31" s="348"/>
      <c r="J31" s="348"/>
      <c r="K31" s="348"/>
      <c r="L31" s="348"/>
      <c r="M31" s="348"/>
      <c r="N31" s="348"/>
      <c r="O31" s="352"/>
      <c r="P31" s="328"/>
      <c r="Q31" s="173"/>
    </row>
    <row r="32" spans="1:17" s="174" customFormat="1" ht="409.6" customHeight="1" x14ac:dyDescent="0.25">
      <c r="A32" s="310"/>
      <c r="B32" s="313"/>
      <c r="C32" s="313"/>
      <c r="D32" s="342"/>
      <c r="E32" s="343"/>
      <c r="F32" s="343"/>
      <c r="G32" s="343"/>
      <c r="H32" s="343"/>
      <c r="I32" s="348"/>
      <c r="J32" s="348"/>
      <c r="K32" s="348"/>
      <c r="L32" s="348"/>
      <c r="M32" s="348"/>
      <c r="N32" s="348"/>
      <c r="O32" s="352"/>
      <c r="P32" s="328"/>
      <c r="Q32" s="173"/>
    </row>
    <row r="33" spans="1:17" s="174" customFormat="1" ht="409.6" customHeight="1" x14ac:dyDescent="0.25">
      <c r="A33" s="310"/>
      <c r="B33" s="313"/>
      <c r="C33" s="313"/>
      <c r="D33" s="342"/>
      <c r="E33" s="343"/>
      <c r="F33" s="343"/>
      <c r="G33" s="343"/>
      <c r="H33" s="343"/>
      <c r="I33" s="348"/>
      <c r="J33" s="348"/>
      <c r="K33" s="348"/>
      <c r="L33" s="348"/>
      <c r="M33" s="348"/>
      <c r="N33" s="348"/>
      <c r="O33" s="352"/>
      <c r="P33" s="328"/>
      <c r="Q33" s="173"/>
    </row>
    <row r="34" spans="1:17" s="174" customFormat="1" ht="409.6" customHeight="1" x14ac:dyDescent="0.25">
      <c r="A34" s="310"/>
      <c r="B34" s="313"/>
      <c r="C34" s="313"/>
      <c r="D34" s="342"/>
      <c r="E34" s="343"/>
      <c r="F34" s="343"/>
      <c r="G34" s="343"/>
      <c r="H34" s="343"/>
      <c r="I34" s="348"/>
      <c r="J34" s="348"/>
      <c r="K34" s="348"/>
      <c r="L34" s="348"/>
      <c r="M34" s="348"/>
      <c r="N34" s="348"/>
      <c r="O34" s="352"/>
      <c r="P34" s="328"/>
      <c r="Q34" s="173"/>
    </row>
    <row r="35" spans="1:17" s="174" customFormat="1" ht="274.5" customHeight="1" x14ac:dyDescent="0.25">
      <c r="A35" s="310"/>
      <c r="B35" s="313"/>
      <c r="C35" s="313"/>
      <c r="D35" s="342"/>
      <c r="E35" s="343"/>
      <c r="F35" s="343"/>
      <c r="G35" s="343"/>
      <c r="H35" s="343"/>
      <c r="I35" s="348"/>
      <c r="J35" s="348"/>
      <c r="K35" s="348"/>
      <c r="L35" s="348"/>
      <c r="M35" s="348"/>
      <c r="N35" s="348"/>
      <c r="O35" s="352"/>
      <c r="P35" s="328"/>
      <c r="Q35" s="173"/>
    </row>
    <row r="36" spans="1:17" s="174" customFormat="1" ht="409.6" customHeight="1" x14ac:dyDescent="0.25">
      <c r="A36" s="310"/>
      <c r="B36" s="313"/>
      <c r="C36" s="313"/>
      <c r="D36" s="342"/>
      <c r="E36" s="343"/>
      <c r="F36" s="343"/>
      <c r="G36" s="343"/>
      <c r="H36" s="343"/>
      <c r="I36" s="348"/>
      <c r="J36" s="348"/>
      <c r="K36" s="348"/>
      <c r="L36" s="348"/>
      <c r="M36" s="348"/>
      <c r="N36" s="348"/>
      <c r="O36" s="352"/>
      <c r="P36" s="328"/>
      <c r="Q36" s="173"/>
    </row>
    <row r="37" spans="1:17" s="174" customFormat="1" ht="334.5" customHeight="1" x14ac:dyDescent="0.25">
      <c r="A37" s="310"/>
      <c r="B37" s="313"/>
      <c r="C37" s="313"/>
      <c r="D37" s="342"/>
      <c r="E37" s="343"/>
      <c r="F37" s="343"/>
      <c r="G37" s="343"/>
      <c r="H37" s="343"/>
      <c r="I37" s="348"/>
      <c r="J37" s="348"/>
      <c r="K37" s="348"/>
      <c r="L37" s="348"/>
      <c r="M37" s="348"/>
      <c r="N37" s="348"/>
      <c r="O37" s="352"/>
      <c r="P37" s="328"/>
      <c r="Q37" s="173"/>
    </row>
    <row r="38" spans="1:17" s="174" customFormat="1" ht="409.6" customHeight="1" x14ac:dyDescent="0.25">
      <c r="A38" s="310"/>
      <c r="B38" s="313"/>
      <c r="C38" s="313"/>
      <c r="D38" s="342"/>
      <c r="E38" s="343"/>
      <c r="F38" s="343"/>
      <c r="G38" s="343"/>
      <c r="H38" s="343"/>
      <c r="I38" s="348"/>
      <c r="J38" s="348"/>
      <c r="K38" s="348"/>
      <c r="L38" s="348"/>
      <c r="M38" s="348"/>
      <c r="N38" s="348"/>
      <c r="O38" s="352" t="s">
        <v>685</v>
      </c>
      <c r="P38" s="328"/>
      <c r="Q38" s="173"/>
    </row>
    <row r="39" spans="1:17" s="174" customFormat="1" ht="409.6" customHeight="1" x14ac:dyDescent="0.25">
      <c r="A39" s="310"/>
      <c r="B39" s="313"/>
      <c r="C39" s="313"/>
      <c r="D39" s="342"/>
      <c r="E39" s="343"/>
      <c r="F39" s="343"/>
      <c r="G39" s="343"/>
      <c r="H39" s="343"/>
      <c r="I39" s="348"/>
      <c r="J39" s="348"/>
      <c r="K39" s="348"/>
      <c r="L39" s="348"/>
      <c r="M39" s="348"/>
      <c r="N39" s="348"/>
      <c r="O39" s="352"/>
      <c r="P39" s="328"/>
      <c r="Q39" s="173"/>
    </row>
    <row r="40" spans="1:17" s="174" customFormat="1" ht="409.6" customHeight="1" x14ac:dyDescent="0.25">
      <c r="A40" s="310"/>
      <c r="B40" s="313"/>
      <c r="C40" s="313"/>
      <c r="D40" s="342"/>
      <c r="E40" s="343"/>
      <c r="F40" s="343"/>
      <c r="G40" s="343"/>
      <c r="H40" s="343"/>
      <c r="I40" s="348"/>
      <c r="J40" s="348"/>
      <c r="K40" s="348"/>
      <c r="L40" s="348"/>
      <c r="M40" s="348"/>
      <c r="N40" s="348"/>
      <c r="O40" s="352"/>
      <c r="P40" s="328"/>
      <c r="Q40" s="173"/>
    </row>
    <row r="41" spans="1:17" s="174" customFormat="1" ht="409.6" customHeight="1" x14ac:dyDescent="0.25">
      <c r="A41" s="310"/>
      <c r="B41" s="313"/>
      <c r="C41" s="313"/>
      <c r="D41" s="342"/>
      <c r="E41" s="343"/>
      <c r="F41" s="343"/>
      <c r="G41" s="343"/>
      <c r="H41" s="343"/>
      <c r="I41" s="348"/>
      <c r="J41" s="348"/>
      <c r="K41" s="348"/>
      <c r="L41" s="348"/>
      <c r="M41" s="348"/>
      <c r="N41" s="348"/>
      <c r="O41" s="352"/>
      <c r="P41" s="328"/>
      <c r="Q41" s="173"/>
    </row>
    <row r="42" spans="1:17" s="174" customFormat="1" ht="409.6" customHeight="1" x14ac:dyDescent="0.25">
      <c r="A42" s="310"/>
      <c r="B42" s="313"/>
      <c r="C42" s="313"/>
      <c r="D42" s="342"/>
      <c r="E42" s="343"/>
      <c r="F42" s="343"/>
      <c r="G42" s="343"/>
      <c r="H42" s="343"/>
      <c r="I42" s="348"/>
      <c r="J42" s="348"/>
      <c r="K42" s="348"/>
      <c r="L42" s="348"/>
      <c r="M42" s="348"/>
      <c r="N42" s="348"/>
      <c r="O42" s="352"/>
      <c r="P42" s="328"/>
      <c r="Q42" s="173"/>
    </row>
    <row r="43" spans="1:17" s="174" customFormat="1" ht="409.6" customHeight="1" x14ac:dyDescent="0.25">
      <c r="A43" s="310"/>
      <c r="B43" s="313"/>
      <c r="C43" s="313"/>
      <c r="D43" s="342"/>
      <c r="E43" s="343"/>
      <c r="F43" s="343"/>
      <c r="G43" s="343"/>
      <c r="H43" s="343"/>
      <c r="I43" s="348"/>
      <c r="J43" s="348"/>
      <c r="K43" s="348"/>
      <c r="L43" s="348"/>
      <c r="M43" s="348"/>
      <c r="N43" s="348"/>
      <c r="O43" s="352"/>
      <c r="P43" s="328"/>
      <c r="Q43" s="173"/>
    </row>
    <row r="44" spans="1:17" s="174" customFormat="1" ht="409.6" customHeight="1" x14ac:dyDescent="0.25">
      <c r="A44" s="310"/>
      <c r="B44" s="313"/>
      <c r="C44" s="313"/>
      <c r="D44" s="342"/>
      <c r="E44" s="343"/>
      <c r="F44" s="343"/>
      <c r="G44" s="343"/>
      <c r="H44" s="343"/>
      <c r="I44" s="348"/>
      <c r="J44" s="348"/>
      <c r="K44" s="348"/>
      <c r="L44" s="348"/>
      <c r="M44" s="348"/>
      <c r="N44" s="348"/>
      <c r="O44" s="352"/>
      <c r="P44" s="328"/>
      <c r="Q44" s="173"/>
    </row>
    <row r="45" spans="1:17" s="174" customFormat="1" ht="409.6" customHeight="1" x14ac:dyDescent="0.25">
      <c r="A45" s="310"/>
      <c r="B45" s="313"/>
      <c r="C45" s="313"/>
      <c r="D45" s="342"/>
      <c r="E45" s="343"/>
      <c r="F45" s="343"/>
      <c r="G45" s="343"/>
      <c r="H45" s="343"/>
      <c r="I45" s="348"/>
      <c r="J45" s="348"/>
      <c r="K45" s="348"/>
      <c r="L45" s="348"/>
      <c r="M45" s="348"/>
      <c r="N45" s="348"/>
      <c r="O45" s="352"/>
      <c r="P45" s="328"/>
      <c r="Q45" s="173"/>
    </row>
    <row r="46" spans="1:17" s="174" customFormat="1" ht="409.6" customHeight="1" x14ac:dyDescent="0.25">
      <c r="A46" s="310"/>
      <c r="B46" s="313"/>
      <c r="C46" s="313"/>
      <c r="D46" s="342"/>
      <c r="E46" s="343"/>
      <c r="F46" s="343"/>
      <c r="G46" s="343"/>
      <c r="H46" s="343"/>
      <c r="I46" s="349"/>
      <c r="J46" s="349"/>
      <c r="K46" s="349"/>
      <c r="L46" s="349"/>
      <c r="M46" s="349"/>
      <c r="N46" s="349"/>
      <c r="O46" s="352"/>
      <c r="P46" s="328"/>
      <c r="Q46" s="173"/>
    </row>
    <row r="47" spans="1:17" s="174" customFormat="1" ht="409.6" customHeight="1" x14ac:dyDescent="0.25">
      <c r="A47" s="310"/>
      <c r="B47" s="313"/>
      <c r="C47" s="313"/>
      <c r="D47" s="344" t="s">
        <v>573</v>
      </c>
      <c r="E47" s="345">
        <v>1</v>
      </c>
      <c r="F47" s="346">
        <v>1</v>
      </c>
      <c r="G47" s="345">
        <v>1</v>
      </c>
      <c r="H47" s="346">
        <v>1</v>
      </c>
      <c r="I47" s="345">
        <v>1</v>
      </c>
      <c r="J47" s="346">
        <v>1</v>
      </c>
      <c r="K47" s="345">
        <v>1</v>
      </c>
      <c r="L47" s="346">
        <v>1</v>
      </c>
      <c r="M47" s="350">
        <f>+L47</f>
        <v>1</v>
      </c>
      <c r="N47" s="351">
        <f>IF(M47/K47&gt;100%,100%,M47/K47)</f>
        <v>1</v>
      </c>
      <c r="O47" s="352" t="s">
        <v>686</v>
      </c>
      <c r="P47" s="328"/>
      <c r="Q47" s="173"/>
    </row>
    <row r="48" spans="1:17" s="174" customFormat="1" ht="409.6" customHeight="1" x14ac:dyDescent="0.25">
      <c r="A48" s="310"/>
      <c r="B48" s="313"/>
      <c r="C48" s="313"/>
      <c r="D48" s="344"/>
      <c r="E48" s="345"/>
      <c r="F48" s="346"/>
      <c r="G48" s="345"/>
      <c r="H48" s="346"/>
      <c r="I48" s="345"/>
      <c r="J48" s="346"/>
      <c r="K48" s="345"/>
      <c r="L48" s="346"/>
      <c r="M48" s="350"/>
      <c r="N48" s="351"/>
      <c r="O48" s="352"/>
      <c r="P48" s="328"/>
      <c r="Q48" s="173"/>
    </row>
    <row r="49" spans="1:17" s="174" customFormat="1" ht="409.6" customHeight="1" x14ac:dyDescent="0.25">
      <c r="A49" s="310"/>
      <c r="B49" s="313"/>
      <c r="C49" s="313"/>
      <c r="D49" s="344"/>
      <c r="E49" s="345"/>
      <c r="F49" s="346"/>
      <c r="G49" s="345"/>
      <c r="H49" s="346"/>
      <c r="I49" s="345"/>
      <c r="J49" s="346"/>
      <c r="K49" s="345"/>
      <c r="L49" s="346"/>
      <c r="M49" s="350"/>
      <c r="N49" s="351"/>
      <c r="O49" s="352"/>
      <c r="P49" s="328"/>
      <c r="Q49" s="173"/>
    </row>
    <row r="50" spans="1:17" s="174" customFormat="1" ht="409.6" customHeight="1" x14ac:dyDescent="0.25">
      <c r="A50" s="310"/>
      <c r="B50" s="313"/>
      <c r="C50" s="313"/>
      <c r="D50" s="344"/>
      <c r="E50" s="345"/>
      <c r="F50" s="346"/>
      <c r="G50" s="345"/>
      <c r="H50" s="346"/>
      <c r="I50" s="345"/>
      <c r="J50" s="346"/>
      <c r="K50" s="345"/>
      <c r="L50" s="346"/>
      <c r="M50" s="350"/>
      <c r="N50" s="351"/>
      <c r="O50" s="352"/>
      <c r="P50" s="328"/>
      <c r="Q50" s="173"/>
    </row>
    <row r="51" spans="1:17" s="174" customFormat="1" ht="409.6" customHeight="1" x14ac:dyDescent="0.25">
      <c r="A51" s="310"/>
      <c r="B51" s="314"/>
      <c r="C51" s="314"/>
      <c r="D51" s="344"/>
      <c r="E51" s="345"/>
      <c r="F51" s="346"/>
      <c r="G51" s="345"/>
      <c r="H51" s="346"/>
      <c r="I51" s="345"/>
      <c r="J51" s="346"/>
      <c r="K51" s="345"/>
      <c r="L51" s="346"/>
      <c r="M51" s="350"/>
      <c r="N51" s="351"/>
      <c r="O51" s="353"/>
      <c r="P51" s="329"/>
      <c r="Q51" s="177"/>
    </row>
    <row r="52" spans="1:17" s="174" customFormat="1" ht="393" customHeight="1" x14ac:dyDescent="0.25">
      <c r="A52" s="310"/>
      <c r="B52" s="312" t="s">
        <v>84</v>
      </c>
      <c r="C52" s="312" t="s">
        <v>93</v>
      </c>
      <c r="D52" s="169" t="s">
        <v>86</v>
      </c>
      <c r="E52" s="216">
        <v>0.2</v>
      </c>
      <c r="F52" s="175">
        <v>0.56000000000000005</v>
      </c>
      <c r="G52" s="216">
        <v>0.4</v>
      </c>
      <c r="H52" s="175">
        <v>0.91</v>
      </c>
      <c r="I52" s="216">
        <v>0.8</v>
      </c>
      <c r="J52" s="175">
        <v>1.07</v>
      </c>
      <c r="K52" s="216">
        <v>0.8</v>
      </c>
      <c r="L52" s="218">
        <v>1.28</v>
      </c>
      <c r="M52" s="175">
        <f>+L52</f>
        <v>1.28</v>
      </c>
      <c r="N52" s="175">
        <f>IF(M52/K52&gt;100%,100%,M52/K52)</f>
        <v>1</v>
      </c>
      <c r="O52" s="324" t="s">
        <v>687</v>
      </c>
      <c r="P52" s="339" t="s">
        <v>688</v>
      </c>
      <c r="Q52" s="173"/>
    </row>
    <row r="53" spans="1:17" s="174" customFormat="1" ht="318.75" customHeight="1" x14ac:dyDescent="0.25">
      <c r="A53" s="311"/>
      <c r="B53" s="314"/>
      <c r="C53" s="314"/>
      <c r="D53" s="169" t="s">
        <v>572</v>
      </c>
      <c r="E53" s="216">
        <v>0.5</v>
      </c>
      <c r="F53" s="175">
        <v>0.56999999999999995</v>
      </c>
      <c r="G53" s="216">
        <v>1</v>
      </c>
      <c r="H53" s="175">
        <v>1</v>
      </c>
      <c r="I53" s="216">
        <v>1</v>
      </c>
      <c r="J53" s="175">
        <v>1.29</v>
      </c>
      <c r="K53" s="216">
        <v>1</v>
      </c>
      <c r="L53" s="218">
        <v>1.43</v>
      </c>
      <c r="M53" s="175">
        <f t="shared" ref="M53:M58" si="1">+L53</f>
        <v>1.43</v>
      </c>
      <c r="N53" s="175">
        <f>IF(M53/K53&gt;100%,100%,M53/K53)</f>
        <v>1</v>
      </c>
      <c r="O53" s="326"/>
      <c r="P53" s="341"/>
      <c r="Q53" s="173"/>
    </row>
    <row r="54" spans="1:17" s="174" customFormat="1" ht="147" customHeight="1" x14ac:dyDescent="0.25">
      <c r="A54" s="330" t="s">
        <v>689</v>
      </c>
      <c r="B54" s="312" t="s">
        <v>95</v>
      </c>
      <c r="C54" s="312" t="s">
        <v>643</v>
      </c>
      <c r="D54" s="169" t="s">
        <v>644</v>
      </c>
      <c r="E54" s="217">
        <v>0</v>
      </c>
      <c r="F54" s="186">
        <v>0</v>
      </c>
      <c r="G54" s="217">
        <v>17</v>
      </c>
      <c r="H54" s="180">
        <v>0</v>
      </c>
      <c r="I54" s="217">
        <f>10+17</f>
        <v>27</v>
      </c>
      <c r="J54" s="180">
        <v>36</v>
      </c>
      <c r="K54" s="217">
        <f>20+17</f>
        <v>37</v>
      </c>
      <c r="L54" s="180">
        <v>36</v>
      </c>
      <c r="M54" s="213">
        <f>+L54</f>
        <v>36</v>
      </c>
      <c r="N54" s="175">
        <f>IF(M54/K54&gt;100%,100%,M54/K54)</f>
        <v>0.97297297297297303</v>
      </c>
      <c r="O54" s="324" t="s">
        <v>690</v>
      </c>
      <c r="P54" s="355" t="s">
        <v>691</v>
      </c>
      <c r="Q54" s="173"/>
    </row>
    <row r="55" spans="1:17" s="174" customFormat="1" ht="134.25" customHeight="1" x14ac:dyDescent="0.25">
      <c r="A55" s="331"/>
      <c r="B55" s="313"/>
      <c r="C55" s="313"/>
      <c r="D55" s="169" t="s">
        <v>571</v>
      </c>
      <c r="E55" s="217">
        <v>0</v>
      </c>
      <c r="F55" s="186">
        <v>0</v>
      </c>
      <c r="G55" s="217">
        <v>0</v>
      </c>
      <c r="H55" s="180">
        <v>15</v>
      </c>
      <c r="I55" s="217">
        <v>0</v>
      </c>
      <c r="J55" s="180">
        <v>15</v>
      </c>
      <c r="K55" s="217">
        <v>15</v>
      </c>
      <c r="L55" s="180">
        <v>15</v>
      </c>
      <c r="M55" s="219">
        <f t="shared" si="1"/>
        <v>15</v>
      </c>
      <c r="N55" s="175">
        <f t="shared" si="0"/>
        <v>1</v>
      </c>
      <c r="O55" s="325"/>
      <c r="P55" s="356"/>
      <c r="Q55" s="173"/>
    </row>
    <row r="56" spans="1:17" s="174" customFormat="1" ht="125.25" customHeight="1" x14ac:dyDescent="0.25">
      <c r="A56" s="331"/>
      <c r="B56" s="313"/>
      <c r="C56" s="313"/>
      <c r="D56" s="169" t="s">
        <v>570</v>
      </c>
      <c r="E56" s="217">
        <v>0</v>
      </c>
      <c r="F56" s="186">
        <v>2</v>
      </c>
      <c r="G56" s="217">
        <v>5</v>
      </c>
      <c r="H56" s="180">
        <v>5</v>
      </c>
      <c r="I56" s="217">
        <v>7</v>
      </c>
      <c r="J56" s="180">
        <v>5</v>
      </c>
      <c r="K56" s="217">
        <v>10</v>
      </c>
      <c r="L56" s="181">
        <v>8</v>
      </c>
      <c r="M56" s="213">
        <f t="shared" si="1"/>
        <v>8</v>
      </c>
      <c r="N56" s="175">
        <f t="shared" si="0"/>
        <v>0.8</v>
      </c>
      <c r="O56" s="325"/>
      <c r="P56" s="356"/>
      <c r="Q56" s="173"/>
    </row>
    <row r="57" spans="1:17" s="174" customFormat="1" ht="131.25" customHeight="1" x14ac:dyDescent="0.25">
      <c r="A57" s="331"/>
      <c r="B57" s="314"/>
      <c r="C57" s="313"/>
      <c r="D57" s="169" t="s">
        <v>569</v>
      </c>
      <c r="E57" s="198">
        <v>0.5</v>
      </c>
      <c r="F57" s="194">
        <v>0</v>
      </c>
      <c r="G57" s="198">
        <v>1</v>
      </c>
      <c r="H57" s="184">
        <v>1</v>
      </c>
      <c r="I57" s="198">
        <v>1</v>
      </c>
      <c r="J57" s="184">
        <v>1</v>
      </c>
      <c r="K57" s="198">
        <v>1</v>
      </c>
      <c r="L57" s="184">
        <v>1</v>
      </c>
      <c r="M57" s="175">
        <f t="shared" si="1"/>
        <v>1</v>
      </c>
      <c r="N57" s="175">
        <f t="shared" si="0"/>
        <v>1</v>
      </c>
      <c r="O57" s="326"/>
      <c r="P57" s="357"/>
      <c r="Q57" s="173"/>
    </row>
    <row r="58" spans="1:17" s="174" customFormat="1" ht="215.25" customHeight="1" x14ac:dyDescent="0.25">
      <c r="A58" s="331"/>
      <c r="B58" s="312" t="s">
        <v>304</v>
      </c>
      <c r="C58" s="313"/>
      <c r="D58" s="330" t="s">
        <v>306</v>
      </c>
      <c r="E58" s="315">
        <v>9</v>
      </c>
      <c r="F58" s="318">
        <v>12</v>
      </c>
      <c r="G58" s="315">
        <v>39</v>
      </c>
      <c r="H58" s="333">
        <f>15+14+20</f>
        <v>49</v>
      </c>
      <c r="I58" s="315">
        <v>75</v>
      </c>
      <c r="J58" s="333">
        <f>33+28+35</f>
        <v>96</v>
      </c>
      <c r="K58" s="315">
        <v>110</v>
      </c>
      <c r="L58" s="333">
        <f>46+40+40</f>
        <v>126</v>
      </c>
      <c r="M58" s="336">
        <f t="shared" si="1"/>
        <v>126</v>
      </c>
      <c r="N58" s="321">
        <f>IF(M58/K58&gt;100%,100%,M58/K58)</f>
        <v>1</v>
      </c>
      <c r="O58" s="324" t="s">
        <v>692</v>
      </c>
      <c r="P58" s="339" t="s">
        <v>693</v>
      </c>
      <c r="Q58" s="173"/>
    </row>
    <row r="59" spans="1:17" s="174" customFormat="1" ht="402.75" customHeight="1" x14ac:dyDescent="0.25">
      <c r="A59" s="331"/>
      <c r="B59" s="313"/>
      <c r="C59" s="313"/>
      <c r="D59" s="331"/>
      <c r="E59" s="316"/>
      <c r="F59" s="319"/>
      <c r="G59" s="316"/>
      <c r="H59" s="334"/>
      <c r="I59" s="316"/>
      <c r="J59" s="334"/>
      <c r="K59" s="316"/>
      <c r="L59" s="334"/>
      <c r="M59" s="337"/>
      <c r="N59" s="322"/>
      <c r="O59" s="325"/>
      <c r="P59" s="340"/>
      <c r="Q59" s="173"/>
    </row>
    <row r="60" spans="1:17" s="174" customFormat="1" ht="167.25" customHeight="1" x14ac:dyDescent="0.25">
      <c r="A60" s="331"/>
      <c r="B60" s="314"/>
      <c r="C60" s="313"/>
      <c r="D60" s="332"/>
      <c r="E60" s="317"/>
      <c r="F60" s="320"/>
      <c r="G60" s="317"/>
      <c r="H60" s="335"/>
      <c r="I60" s="317"/>
      <c r="J60" s="335"/>
      <c r="K60" s="317"/>
      <c r="L60" s="335"/>
      <c r="M60" s="338"/>
      <c r="N60" s="323"/>
      <c r="O60" s="326"/>
      <c r="P60" s="341"/>
      <c r="Q60" s="173"/>
    </row>
    <row r="61" spans="1:17" s="174" customFormat="1" ht="135.75" customHeight="1" x14ac:dyDescent="0.25">
      <c r="A61" s="331"/>
      <c r="B61" s="312" t="s">
        <v>308</v>
      </c>
      <c r="C61" s="313"/>
      <c r="D61" s="169" t="s">
        <v>568</v>
      </c>
      <c r="E61" s="217">
        <v>10</v>
      </c>
      <c r="F61" s="186">
        <v>5</v>
      </c>
      <c r="G61" s="217">
        <v>20</v>
      </c>
      <c r="H61" s="180">
        <v>11</v>
      </c>
      <c r="I61" s="217">
        <v>30</v>
      </c>
      <c r="J61" s="180">
        <v>16</v>
      </c>
      <c r="K61" s="217">
        <v>40</v>
      </c>
      <c r="L61" s="180">
        <v>17</v>
      </c>
      <c r="M61" s="213">
        <f>+L61</f>
        <v>17</v>
      </c>
      <c r="N61" s="175">
        <f>IF(M61/K61&gt;100%,100%,M61/K61)</f>
        <v>0.42499999999999999</v>
      </c>
      <c r="O61" s="324" t="s">
        <v>694</v>
      </c>
      <c r="P61" s="339" t="s">
        <v>695</v>
      </c>
      <c r="Q61" s="173"/>
    </row>
    <row r="62" spans="1:17" s="174" customFormat="1" ht="206.25" customHeight="1" x14ac:dyDescent="0.25">
      <c r="A62" s="332"/>
      <c r="B62" s="314"/>
      <c r="C62" s="314"/>
      <c r="D62" s="169" t="s">
        <v>567</v>
      </c>
      <c r="E62" s="217">
        <v>0</v>
      </c>
      <c r="F62" s="186">
        <v>0</v>
      </c>
      <c r="G62" s="217">
        <v>833</v>
      </c>
      <c r="H62" s="180">
        <v>408</v>
      </c>
      <c r="I62" s="217">
        <v>1666</v>
      </c>
      <c r="J62" s="180">
        <v>1666</v>
      </c>
      <c r="K62" s="217">
        <v>2500</v>
      </c>
      <c r="L62" s="180">
        <v>2500</v>
      </c>
      <c r="M62" s="213">
        <f>+L62</f>
        <v>2500</v>
      </c>
      <c r="N62" s="175">
        <f>IF(M62/K62&gt;100%,100%,M62/K62)</f>
        <v>1</v>
      </c>
      <c r="O62" s="325"/>
      <c r="P62" s="341"/>
      <c r="Q62" s="173"/>
    </row>
    <row r="63" spans="1:17" s="174" customFormat="1" ht="409.6" customHeight="1" x14ac:dyDescent="0.25">
      <c r="A63" s="330" t="s">
        <v>696</v>
      </c>
      <c r="B63" s="312" t="s">
        <v>108</v>
      </c>
      <c r="C63" s="312" t="s">
        <v>640</v>
      </c>
      <c r="D63" s="330" t="s">
        <v>317</v>
      </c>
      <c r="E63" s="315">
        <v>0</v>
      </c>
      <c r="F63" s="318">
        <f>3+3</f>
        <v>6</v>
      </c>
      <c r="G63" s="315">
        <v>57</v>
      </c>
      <c r="H63" s="333">
        <v>95</v>
      </c>
      <c r="I63" s="315">
        <v>142</v>
      </c>
      <c r="J63" s="333">
        <v>214</v>
      </c>
      <c r="K63" s="315">
        <v>179</v>
      </c>
      <c r="L63" s="333">
        <v>236</v>
      </c>
      <c r="M63" s="336">
        <f>+L63</f>
        <v>236</v>
      </c>
      <c r="N63" s="321">
        <f>IF(M63/K63&gt;100%,100%,M63/K63)</f>
        <v>1</v>
      </c>
      <c r="O63" s="358" t="s">
        <v>697</v>
      </c>
      <c r="P63" s="327" t="s">
        <v>698</v>
      </c>
      <c r="Q63" s="173"/>
    </row>
    <row r="64" spans="1:17" s="174" customFormat="1" ht="408.75" customHeight="1" x14ac:dyDescent="0.25">
      <c r="A64" s="331"/>
      <c r="B64" s="313"/>
      <c r="C64" s="313"/>
      <c r="D64" s="331"/>
      <c r="E64" s="316"/>
      <c r="F64" s="319"/>
      <c r="G64" s="316"/>
      <c r="H64" s="334"/>
      <c r="I64" s="316"/>
      <c r="J64" s="334"/>
      <c r="K64" s="316"/>
      <c r="L64" s="334"/>
      <c r="M64" s="337"/>
      <c r="N64" s="322"/>
      <c r="O64" s="359"/>
      <c r="P64" s="328"/>
      <c r="Q64" s="173"/>
    </row>
    <row r="65" spans="1:17" s="174" customFormat="1" ht="409.6" customHeight="1" x14ac:dyDescent="0.25">
      <c r="A65" s="331"/>
      <c r="B65" s="313"/>
      <c r="C65" s="313"/>
      <c r="D65" s="331"/>
      <c r="E65" s="316"/>
      <c r="F65" s="319"/>
      <c r="G65" s="316"/>
      <c r="H65" s="334"/>
      <c r="I65" s="316"/>
      <c r="J65" s="334"/>
      <c r="K65" s="316"/>
      <c r="L65" s="334"/>
      <c r="M65" s="337"/>
      <c r="N65" s="322"/>
      <c r="O65" s="359"/>
      <c r="P65" s="328"/>
      <c r="Q65" s="173"/>
    </row>
    <row r="66" spans="1:17" s="174" customFormat="1" ht="409.6" customHeight="1" x14ac:dyDescent="0.25">
      <c r="A66" s="331"/>
      <c r="B66" s="313"/>
      <c r="C66" s="313"/>
      <c r="D66" s="331"/>
      <c r="E66" s="316"/>
      <c r="F66" s="319"/>
      <c r="G66" s="316"/>
      <c r="H66" s="334"/>
      <c r="I66" s="316"/>
      <c r="J66" s="334"/>
      <c r="K66" s="316"/>
      <c r="L66" s="334"/>
      <c r="M66" s="337"/>
      <c r="N66" s="322"/>
      <c r="O66" s="359"/>
      <c r="P66" s="328"/>
      <c r="Q66" s="173"/>
    </row>
    <row r="67" spans="1:17" s="174" customFormat="1" ht="409.6" customHeight="1" x14ac:dyDescent="0.25">
      <c r="A67" s="331"/>
      <c r="B67" s="313"/>
      <c r="C67" s="313"/>
      <c r="D67" s="331"/>
      <c r="E67" s="316"/>
      <c r="F67" s="319"/>
      <c r="G67" s="316"/>
      <c r="H67" s="334"/>
      <c r="I67" s="316"/>
      <c r="J67" s="334"/>
      <c r="K67" s="316"/>
      <c r="L67" s="334"/>
      <c r="M67" s="337"/>
      <c r="N67" s="322"/>
      <c r="O67" s="359"/>
      <c r="P67" s="328"/>
      <c r="Q67" s="173"/>
    </row>
    <row r="68" spans="1:17" s="174" customFormat="1" ht="409.6" customHeight="1" x14ac:dyDescent="0.25">
      <c r="A68" s="331"/>
      <c r="B68" s="313"/>
      <c r="C68" s="313"/>
      <c r="D68" s="331"/>
      <c r="E68" s="316"/>
      <c r="F68" s="319"/>
      <c r="G68" s="316"/>
      <c r="H68" s="334"/>
      <c r="I68" s="316"/>
      <c r="J68" s="334"/>
      <c r="K68" s="316"/>
      <c r="L68" s="334"/>
      <c r="M68" s="337"/>
      <c r="N68" s="322"/>
      <c r="O68" s="359"/>
      <c r="P68" s="328"/>
      <c r="Q68" s="173"/>
    </row>
    <row r="69" spans="1:17" s="174" customFormat="1" ht="409.6" customHeight="1" x14ac:dyDescent="0.25">
      <c r="A69" s="331"/>
      <c r="B69" s="314"/>
      <c r="C69" s="313"/>
      <c r="D69" s="332"/>
      <c r="E69" s="317"/>
      <c r="F69" s="320"/>
      <c r="G69" s="317"/>
      <c r="H69" s="335"/>
      <c r="I69" s="317"/>
      <c r="J69" s="335"/>
      <c r="K69" s="317"/>
      <c r="L69" s="335"/>
      <c r="M69" s="338"/>
      <c r="N69" s="323"/>
      <c r="O69" s="360"/>
      <c r="P69" s="329"/>
      <c r="Q69" s="173"/>
    </row>
    <row r="70" spans="1:17" s="174" customFormat="1" ht="408.75" customHeight="1" x14ac:dyDescent="0.25">
      <c r="A70" s="331"/>
      <c r="B70" s="312" t="s">
        <v>117</v>
      </c>
      <c r="C70" s="313"/>
      <c r="D70" s="169" t="s">
        <v>566</v>
      </c>
      <c r="E70" s="217">
        <v>2280</v>
      </c>
      <c r="F70" s="186">
        <v>3453</v>
      </c>
      <c r="G70" s="217">
        <v>5700</v>
      </c>
      <c r="H70" s="180">
        <v>6774</v>
      </c>
      <c r="I70" s="217">
        <v>9120</v>
      </c>
      <c r="J70" s="180">
        <v>11307</v>
      </c>
      <c r="K70" s="217">
        <v>15500</v>
      </c>
      <c r="L70" s="180">
        <v>15443</v>
      </c>
      <c r="M70" s="213">
        <f>+L70</f>
        <v>15443</v>
      </c>
      <c r="N70" s="175">
        <f>IF(M70/K70&gt;100%,100%,M70/K70)</f>
        <v>0.99632258064516133</v>
      </c>
      <c r="O70" s="324" t="s">
        <v>699</v>
      </c>
      <c r="P70" s="327" t="s">
        <v>700</v>
      </c>
      <c r="Q70" s="173"/>
    </row>
    <row r="71" spans="1:17" s="174" customFormat="1" ht="408.75" customHeight="1" x14ac:dyDescent="0.25">
      <c r="A71" s="331"/>
      <c r="B71" s="314"/>
      <c r="C71" s="314"/>
      <c r="D71" s="169" t="s">
        <v>565</v>
      </c>
      <c r="E71" s="188" t="s">
        <v>564</v>
      </c>
      <c r="F71" s="189">
        <v>0</v>
      </c>
      <c r="G71" s="188" t="s">
        <v>564</v>
      </c>
      <c r="H71" s="185">
        <v>0</v>
      </c>
      <c r="I71" s="188" t="s">
        <v>564</v>
      </c>
      <c r="J71" s="185">
        <v>0</v>
      </c>
      <c r="K71" s="188">
        <v>0.9</v>
      </c>
      <c r="L71" s="189">
        <v>0.94</v>
      </c>
      <c r="M71" s="220">
        <f>+L71</f>
        <v>0.94</v>
      </c>
      <c r="N71" s="175">
        <f t="shared" si="0"/>
        <v>1</v>
      </c>
      <c r="O71" s="326"/>
      <c r="P71" s="329"/>
      <c r="Q71" s="173"/>
    </row>
    <row r="72" spans="1:17" s="174" customFormat="1" ht="240.75" customHeight="1" x14ac:dyDescent="0.25">
      <c r="A72" s="331"/>
      <c r="B72" s="312" t="s">
        <v>122</v>
      </c>
      <c r="C72" s="312" t="s">
        <v>643</v>
      </c>
      <c r="D72" s="330" t="s">
        <v>563</v>
      </c>
      <c r="E72" s="315">
        <v>0</v>
      </c>
      <c r="F72" s="318">
        <v>0</v>
      </c>
      <c r="G72" s="315">
        <v>3</v>
      </c>
      <c r="H72" s="333">
        <v>5</v>
      </c>
      <c r="I72" s="315">
        <v>6</v>
      </c>
      <c r="J72" s="333">
        <v>5</v>
      </c>
      <c r="K72" s="315">
        <v>9</v>
      </c>
      <c r="L72" s="333">
        <v>5</v>
      </c>
      <c r="M72" s="336">
        <f>+L72</f>
        <v>5</v>
      </c>
      <c r="N72" s="321">
        <f>IF(M72/K72&gt;100%,100%,M72/K72)</f>
        <v>0.55555555555555558</v>
      </c>
      <c r="O72" s="324" t="s">
        <v>701</v>
      </c>
      <c r="P72" s="327" t="s">
        <v>702</v>
      </c>
      <c r="Q72" s="173"/>
    </row>
    <row r="73" spans="1:17" s="174" customFormat="1" ht="240.75" customHeight="1" x14ac:dyDescent="0.25">
      <c r="A73" s="331"/>
      <c r="B73" s="313"/>
      <c r="C73" s="313"/>
      <c r="D73" s="331"/>
      <c r="E73" s="316"/>
      <c r="F73" s="319"/>
      <c r="G73" s="316"/>
      <c r="H73" s="334"/>
      <c r="I73" s="316"/>
      <c r="J73" s="334"/>
      <c r="K73" s="316"/>
      <c r="L73" s="334"/>
      <c r="M73" s="337"/>
      <c r="N73" s="322"/>
      <c r="O73" s="325"/>
      <c r="P73" s="328"/>
      <c r="Q73" s="173"/>
    </row>
    <row r="74" spans="1:17" s="174" customFormat="1" ht="240.75" customHeight="1" x14ac:dyDescent="0.25">
      <c r="A74" s="331"/>
      <c r="B74" s="313"/>
      <c r="C74" s="313"/>
      <c r="D74" s="332"/>
      <c r="E74" s="317"/>
      <c r="F74" s="320"/>
      <c r="G74" s="317"/>
      <c r="H74" s="335"/>
      <c r="I74" s="317"/>
      <c r="J74" s="335"/>
      <c r="K74" s="317"/>
      <c r="L74" s="335"/>
      <c r="M74" s="338"/>
      <c r="N74" s="323"/>
      <c r="O74" s="325"/>
      <c r="P74" s="328"/>
      <c r="Q74" s="173"/>
    </row>
    <row r="75" spans="1:17" s="174" customFormat="1" ht="213" customHeight="1" x14ac:dyDescent="0.25">
      <c r="A75" s="331"/>
      <c r="B75" s="313"/>
      <c r="C75" s="313"/>
      <c r="D75" s="330" t="s">
        <v>645</v>
      </c>
      <c r="E75" s="315">
        <v>0</v>
      </c>
      <c r="F75" s="318">
        <v>3</v>
      </c>
      <c r="G75" s="315">
        <v>3</v>
      </c>
      <c r="H75" s="333">
        <v>3</v>
      </c>
      <c r="I75" s="315">
        <v>4</v>
      </c>
      <c r="J75" s="333">
        <v>4</v>
      </c>
      <c r="K75" s="315">
        <v>8</v>
      </c>
      <c r="L75" s="333">
        <v>4</v>
      </c>
      <c r="M75" s="336">
        <f>+L75</f>
        <v>4</v>
      </c>
      <c r="N75" s="321">
        <f t="shared" ref="N75" si="2">IF(M75/K75&gt;100%,100%,M75/K75)</f>
        <v>0.5</v>
      </c>
      <c r="O75" s="325"/>
      <c r="P75" s="328"/>
      <c r="Q75" s="173"/>
    </row>
    <row r="76" spans="1:17" s="174" customFormat="1" ht="188.25" customHeight="1" x14ac:dyDescent="0.25">
      <c r="A76" s="331"/>
      <c r="B76" s="313"/>
      <c r="C76" s="313"/>
      <c r="D76" s="331"/>
      <c r="E76" s="316"/>
      <c r="F76" s="319"/>
      <c r="G76" s="316"/>
      <c r="H76" s="334"/>
      <c r="I76" s="316"/>
      <c r="J76" s="334"/>
      <c r="K76" s="316"/>
      <c r="L76" s="334"/>
      <c r="M76" s="337"/>
      <c r="N76" s="322"/>
      <c r="O76" s="325"/>
      <c r="P76" s="328"/>
      <c r="Q76" s="173"/>
    </row>
    <row r="77" spans="1:17" s="174" customFormat="1" ht="289.5" customHeight="1" x14ac:dyDescent="0.25">
      <c r="A77" s="331"/>
      <c r="B77" s="313"/>
      <c r="C77" s="313"/>
      <c r="D77" s="332"/>
      <c r="E77" s="317"/>
      <c r="F77" s="320"/>
      <c r="G77" s="317"/>
      <c r="H77" s="335"/>
      <c r="I77" s="317"/>
      <c r="J77" s="335"/>
      <c r="K77" s="317"/>
      <c r="L77" s="335"/>
      <c r="M77" s="338"/>
      <c r="N77" s="323"/>
      <c r="O77" s="325"/>
      <c r="P77" s="328"/>
      <c r="Q77" s="173"/>
    </row>
    <row r="78" spans="1:17" s="174" customFormat="1" ht="289.5" customHeight="1" x14ac:dyDescent="0.25">
      <c r="A78" s="331"/>
      <c r="B78" s="313"/>
      <c r="C78" s="313"/>
      <c r="D78" s="330" t="s">
        <v>562</v>
      </c>
      <c r="E78" s="315">
        <v>3</v>
      </c>
      <c r="F78" s="318">
        <v>5</v>
      </c>
      <c r="G78" s="315">
        <v>6</v>
      </c>
      <c r="H78" s="333">
        <v>13</v>
      </c>
      <c r="I78" s="315">
        <v>9</v>
      </c>
      <c r="J78" s="333">
        <v>14</v>
      </c>
      <c r="K78" s="315">
        <v>12</v>
      </c>
      <c r="L78" s="333">
        <v>16</v>
      </c>
      <c r="M78" s="336">
        <f>+L78</f>
        <v>16</v>
      </c>
      <c r="N78" s="321">
        <f>IF(M78/K78&gt;100%,100%,M78/K78)</f>
        <v>1</v>
      </c>
      <c r="O78" s="325"/>
      <c r="P78" s="328"/>
      <c r="Q78" s="173"/>
    </row>
    <row r="79" spans="1:17" s="174" customFormat="1" ht="289.5" customHeight="1" x14ac:dyDescent="0.25">
      <c r="A79" s="332"/>
      <c r="B79" s="314"/>
      <c r="C79" s="314"/>
      <c r="D79" s="332"/>
      <c r="E79" s="317"/>
      <c r="F79" s="320"/>
      <c r="G79" s="317"/>
      <c r="H79" s="335"/>
      <c r="I79" s="317"/>
      <c r="J79" s="335"/>
      <c r="K79" s="317"/>
      <c r="L79" s="335"/>
      <c r="M79" s="338"/>
      <c r="N79" s="323"/>
      <c r="O79" s="326"/>
      <c r="P79" s="329"/>
      <c r="Q79" s="173"/>
    </row>
    <row r="80" spans="1:17" s="174" customFormat="1" ht="346.5" customHeight="1" x14ac:dyDescent="0.25">
      <c r="A80" s="312" t="s">
        <v>703</v>
      </c>
      <c r="B80" s="344" t="s">
        <v>128</v>
      </c>
      <c r="C80" s="312" t="s">
        <v>646</v>
      </c>
      <c r="D80" s="169" t="s">
        <v>561</v>
      </c>
      <c r="E80" s="217">
        <v>26</v>
      </c>
      <c r="F80" s="186">
        <v>47</v>
      </c>
      <c r="G80" s="217">
        <v>64</v>
      </c>
      <c r="H80" s="186">
        <v>61</v>
      </c>
      <c r="I80" s="217">
        <v>66</v>
      </c>
      <c r="J80" s="186">
        <v>128</v>
      </c>
      <c r="K80" s="217">
        <v>66</v>
      </c>
      <c r="L80" s="180">
        <v>130</v>
      </c>
      <c r="M80" s="213">
        <f>+L80</f>
        <v>130</v>
      </c>
      <c r="N80" s="175">
        <f t="shared" si="0"/>
        <v>1</v>
      </c>
      <c r="O80" s="324" t="s">
        <v>704</v>
      </c>
      <c r="P80" s="361" t="s">
        <v>705</v>
      </c>
      <c r="Q80" s="173"/>
    </row>
    <row r="81" spans="1:17" s="174" customFormat="1" ht="409.5" customHeight="1" x14ac:dyDescent="0.25">
      <c r="A81" s="313"/>
      <c r="B81" s="344"/>
      <c r="C81" s="313"/>
      <c r="D81" s="169" t="s">
        <v>560</v>
      </c>
      <c r="E81" s="217">
        <v>3</v>
      </c>
      <c r="F81" s="186">
        <v>3</v>
      </c>
      <c r="G81" s="217">
        <v>7</v>
      </c>
      <c r="H81" s="186">
        <v>4</v>
      </c>
      <c r="I81" s="217">
        <v>7</v>
      </c>
      <c r="J81" s="186">
        <v>4</v>
      </c>
      <c r="K81" s="217">
        <v>7</v>
      </c>
      <c r="L81" s="180">
        <v>6</v>
      </c>
      <c r="M81" s="213">
        <f>+L81</f>
        <v>6</v>
      </c>
      <c r="N81" s="175">
        <f>IF(M81/K81&gt;100%,100%,M81/K81)</f>
        <v>0.8571428571428571</v>
      </c>
      <c r="O81" s="325"/>
      <c r="P81" s="362"/>
      <c r="Q81" s="173"/>
    </row>
    <row r="82" spans="1:17" s="174" customFormat="1" ht="309" customHeight="1" x14ac:dyDescent="0.25">
      <c r="A82" s="363" t="s">
        <v>706</v>
      </c>
      <c r="B82" s="365" t="s">
        <v>136</v>
      </c>
      <c r="C82" s="313"/>
      <c r="D82" s="169" t="s">
        <v>559</v>
      </c>
      <c r="E82" s="198">
        <v>0.02</v>
      </c>
      <c r="F82" s="194">
        <v>7.0000000000000007E-2</v>
      </c>
      <c r="G82" s="198">
        <v>0.24</v>
      </c>
      <c r="H82" s="187">
        <v>0.29370000000000002</v>
      </c>
      <c r="I82" s="198">
        <v>0.76</v>
      </c>
      <c r="J82" s="194">
        <v>0.28999999999999998</v>
      </c>
      <c r="K82" s="198">
        <v>1</v>
      </c>
      <c r="L82" s="194">
        <v>1</v>
      </c>
      <c r="M82" s="175">
        <f>+L82</f>
        <v>1</v>
      </c>
      <c r="N82" s="175">
        <f t="shared" si="0"/>
        <v>1</v>
      </c>
      <c r="O82" s="325" t="s">
        <v>707</v>
      </c>
      <c r="P82" s="342" t="s">
        <v>708</v>
      </c>
      <c r="Q82" s="173"/>
    </row>
    <row r="83" spans="1:17" s="191" customFormat="1" ht="409.6" customHeight="1" x14ac:dyDescent="0.25">
      <c r="A83" s="363"/>
      <c r="B83" s="365"/>
      <c r="C83" s="313"/>
      <c r="D83" s="169" t="s">
        <v>647</v>
      </c>
      <c r="E83" s="188">
        <v>0.04</v>
      </c>
      <c r="F83" s="189">
        <v>0.14000000000000001</v>
      </c>
      <c r="G83" s="188">
        <v>0.5</v>
      </c>
      <c r="H83" s="190">
        <v>0.62</v>
      </c>
      <c r="I83" s="188">
        <v>1.6</v>
      </c>
      <c r="J83" s="190">
        <v>0.62</v>
      </c>
      <c r="K83" s="221">
        <v>2.1</v>
      </c>
      <c r="L83" s="222">
        <v>2.1</v>
      </c>
      <c r="M83" s="223">
        <f>+L83</f>
        <v>2.1</v>
      </c>
      <c r="N83" s="175">
        <f>IF(M83/K83&gt;100%,100%,M83/K83)</f>
        <v>1</v>
      </c>
      <c r="O83" s="326"/>
      <c r="P83" s="342"/>
    </row>
    <row r="84" spans="1:17" s="191" customFormat="1" ht="198.75" customHeight="1" x14ac:dyDescent="0.25">
      <c r="A84" s="363"/>
      <c r="B84" s="366" t="s">
        <v>143</v>
      </c>
      <c r="C84" s="313"/>
      <c r="D84" s="330" t="s">
        <v>648</v>
      </c>
      <c r="E84" s="315">
        <v>370</v>
      </c>
      <c r="F84" s="318">
        <v>413</v>
      </c>
      <c r="G84" s="315">
        <v>600</v>
      </c>
      <c r="H84" s="318">
        <v>642</v>
      </c>
      <c r="I84" s="315">
        <v>800</v>
      </c>
      <c r="J84" s="318">
        <v>800</v>
      </c>
      <c r="K84" s="315">
        <v>1378</v>
      </c>
      <c r="L84" s="369">
        <v>1378</v>
      </c>
      <c r="M84" s="336">
        <f>+L84</f>
        <v>1378</v>
      </c>
      <c r="N84" s="321">
        <f>IF(M84/K84&gt;100%,100%,M84/K84)</f>
        <v>1</v>
      </c>
      <c r="O84" s="324" t="s">
        <v>709</v>
      </c>
      <c r="P84" s="339" t="s">
        <v>710</v>
      </c>
    </row>
    <row r="85" spans="1:17" s="191" customFormat="1" ht="231.75" customHeight="1" x14ac:dyDescent="0.25">
      <c r="A85" s="363"/>
      <c r="B85" s="367"/>
      <c r="C85" s="313"/>
      <c r="D85" s="331"/>
      <c r="E85" s="316"/>
      <c r="F85" s="319"/>
      <c r="G85" s="316"/>
      <c r="H85" s="319"/>
      <c r="I85" s="316"/>
      <c r="J85" s="319"/>
      <c r="K85" s="316"/>
      <c r="L85" s="370"/>
      <c r="M85" s="337"/>
      <c r="N85" s="322"/>
      <c r="O85" s="325"/>
      <c r="P85" s="340"/>
    </row>
    <row r="86" spans="1:17" s="191" customFormat="1" ht="255" customHeight="1" x14ac:dyDescent="0.25">
      <c r="A86" s="363"/>
      <c r="B86" s="367"/>
      <c r="C86" s="313"/>
      <c r="D86" s="331"/>
      <c r="E86" s="316"/>
      <c r="F86" s="319"/>
      <c r="G86" s="316"/>
      <c r="H86" s="319"/>
      <c r="I86" s="316"/>
      <c r="J86" s="319"/>
      <c r="K86" s="316"/>
      <c r="L86" s="370"/>
      <c r="M86" s="337"/>
      <c r="N86" s="322"/>
      <c r="O86" s="325"/>
      <c r="P86" s="340"/>
    </row>
    <row r="87" spans="1:17" s="191" customFormat="1" ht="315" customHeight="1" x14ac:dyDescent="0.25">
      <c r="A87" s="363"/>
      <c r="B87" s="367"/>
      <c r="C87" s="313"/>
      <c r="D87" s="332"/>
      <c r="E87" s="317"/>
      <c r="F87" s="320"/>
      <c r="G87" s="317"/>
      <c r="H87" s="320"/>
      <c r="I87" s="317"/>
      <c r="J87" s="320"/>
      <c r="K87" s="317"/>
      <c r="L87" s="371"/>
      <c r="M87" s="338"/>
      <c r="N87" s="323"/>
      <c r="O87" s="325"/>
      <c r="P87" s="340"/>
    </row>
    <row r="88" spans="1:17" s="191" customFormat="1" ht="370.5" customHeight="1" x14ac:dyDescent="0.25">
      <c r="A88" s="363"/>
      <c r="B88" s="367"/>
      <c r="C88" s="313"/>
      <c r="D88" s="330" t="s">
        <v>558</v>
      </c>
      <c r="E88" s="315">
        <v>0</v>
      </c>
      <c r="F88" s="318">
        <v>0</v>
      </c>
      <c r="G88" s="315">
        <v>152</v>
      </c>
      <c r="H88" s="318">
        <v>152</v>
      </c>
      <c r="I88" s="315">
        <v>152</v>
      </c>
      <c r="J88" s="318">
        <v>152</v>
      </c>
      <c r="K88" s="315">
        <v>342</v>
      </c>
      <c r="L88" s="369">
        <v>342</v>
      </c>
      <c r="M88" s="336">
        <f>+L88</f>
        <v>342</v>
      </c>
      <c r="N88" s="321">
        <f>IF(M88/K88&gt;100%,100%,M88/K88)</f>
        <v>1</v>
      </c>
      <c r="O88" s="325"/>
      <c r="P88" s="340"/>
    </row>
    <row r="89" spans="1:17" s="191" customFormat="1" ht="385.5" customHeight="1" x14ac:dyDescent="0.25">
      <c r="A89" s="363"/>
      <c r="B89" s="367"/>
      <c r="C89" s="313"/>
      <c r="D89" s="331"/>
      <c r="E89" s="316"/>
      <c r="F89" s="319"/>
      <c r="G89" s="316"/>
      <c r="H89" s="319"/>
      <c r="I89" s="316"/>
      <c r="J89" s="319"/>
      <c r="K89" s="316"/>
      <c r="L89" s="370"/>
      <c r="M89" s="337"/>
      <c r="N89" s="322"/>
      <c r="O89" s="325"/>
      <c r="P89" s="340"/>
    </row>
    <row r="90" spans="1:17" s="191" customFormat="1" ht="162" customHeight="1" x14ac:dyDescent="0.25">
      <c r="A90" s="363"/>
      <c r="B90" s="368"/>
      <c r="C90" s="313"/>
      <c r="D90" s="332"/>
      <c r="E90" s="317"/>
      <c r="F90" s="320"/>
      <c r="G90" s="317"/>
      <c r="H90" s="320"/>
      <c r="I90" s="317"/>
      <c r="J90" s="320"/>
      <c r="K90" s="317"/>
      <c r="L90" s="370"/>
      <c r="M90" s="338"/>
      <c r="N90" s="323"/>
      <c r="O90" s="326"/>
      <c r="P90" s="341"/>
    </row>
    <row r="91" spans="1:17" s="191" customFormat="1" ht="222.75" customHeight="1" x14ac:dyDescent="0.25">
      <c r="A91" s="363"/>
      <c r="B91" s="366" t="s">
        <v>147</v>
      </c>
      <c r="C91" s="313"/>
      <c r="D91" s="169" t="s">
        <v>557</v>
      </c>
      <c r="E91" s="217">
        <v>100</v>
      </c>
      <c r="F91" s="186">
        <v>99</v>
      </c>
      <c r="G91" s="217">
        <v>550</v>
      </c>
      <c r="H91" s="186">
        <v>801</v>
      </c>
      <c r="I91" s="217">
        <v>550</v>
      </c>
      <c r="J91" s="186">
        <v>1158</v>
      </c>
      <c r="K91" s="217">
        <v>550</v>
      </c>
      <c r="L91" s="224">
        <v>1274</v>
      </c>
      <c r="M91" s="213">
        <f>+L91</f>
        <v>1274</v>
      </c>
      <c r="N91" s="175">
        <f t="shared" si="0"/>
        <v>1</v>
      </c>
      <c r="O91" s="324" t="s">
        <v>711</v>
      </c>
      <c r="P91" s="339" t="s">
        <v>712</v>
      </c>
    </row>
    <row r="92" spans="1:17" s="191" customFormat="1" ht="103.5" customHeight="1" x14ac:dyDescent="0.25">
      <c r="A92" s="363"/>
      <c r="B92" s="368"/>
      <c r="C92" s="313"/>
      <c r="D92" s="169" t="s">
        <v>556</v>
      </c>
      <c r="E92" s="217">
        <v>0</v>
      </c>
      <c r="F92" s="186">
        <v>0</v>
      </c>
      <c r="G92" s="217">
        <v>70</v>
      </c>
      <c r="H92" s="186">
        <v>0</v>
      </c>
      <c r="I92" s="217">
        <v>70</v>
      </c>
      <c r="J92" s="186">
        <v>75</v>
      </c>
      <c r="K92" s="217">
        <v>70</v>
      </c>
      <c r="L92" s="224">
        <v>75</v>
      </c>
      <c r="M92" s="213">
        <f>+L92</f>
        <v>75</v>
      </c>
      <c r="N92" s="175">
        <f>IF(M92/K92&gt;100%,100%,M92/K92)</f>
        <v>1</v>
      </c>
      <c r="O92" s="326"/>
      <c r="P92" s="341"/>
    </row>
    <row r="93" spans="1:17" s="191" customFormat="1" ht="409.6" customHeight="1" x14ac:dyDescent="0.25">
      <c r="A93" s="364"/>
      <c r="B93" s="192" t="s">
        <v>149</v>
      </c>
      <c r="C93" s="313"/>
      <c r="D93" s="169" t="s">
        <v>409</v>
      </c>
      <c r="E93" s="217">
        <v>0</v>
      </c>
      <c r="F93" s="186">
        <v>0</v>
      </c>
      <c r="G93" s="217">
        <v>18</v>
      </c>
      <c r="H93" s="186">
        <v>18</v>
      </c>
      <c r="I93" s="217">
        <v>18</v>
      </c>
      <c r="J93" s="186">
        <v>20</v>
      </c>
      <c r="K93" s="217">
        <v>18</v>
      </c>
      <c r="L93" s="186">
        <v>20</v>
      </c>
      <c r="M93" s="213">
        <f>+L93</f>
        <v>20</v>
      </c>
      <c r="N93" s="175">
        <f>IF(M93/K93&gt;100%,100%,M93/K93)</f>
        <v>1</v>
      </c>
      <c r="O93" s="195" t="s">
        <v>713</v>
      </c>
      <c r="P93" s="225" t="s">
        <v>714</v>
      </c>
    </row>
    <row r="94" spans="1:17" s="191" customFormat="1" ht="201" customHeight="1" x14ac:dyDescent="0.25">
      <c r="A94" s="330" t="s">
        <v>715</v>
      </c>
      <c r="B94" s="379" t="s">
        <v>153</v>
      </c>
      <c r="C94" s="331" t="s">
        <v>649</v>
      </c>
      <c r="D94" s="330" t="s">
        <v>650</v>
      </c>
      <c r="E94" s="377">
        <v>0.19</v>
      </c>
      <c r="F94" s="372">
        <v>0.19</v>
      </c>
      <c r="G94" s="377">
        <v>0.44</v>
      </c>
      <c r="H94" s="372">
        <v>0.56999999999999995</v>
      </c>
      <c r="I94" s="377">
        <v>0.88</v>
      </c>
      <c r="J94" s="372">
        <v>0.88</v>
      </c>
      <c r="K94" s="377">
        <v>1</v>
      </c>
      <c r="L94" s="372">
        <v>0.88</v>
      </c>
      <c r="M94" s="372">
        <f>+L94</f>
        <v>0.88</v>
      </c>
      <c r="N94" s="372">
        <f>IF(M94/K94&gt;100%,100%,M94/K94)</f>
        <v>0.88</v>
      </c>
      <c r="O94" s="374" t="s">
        <v>716</v>
      </c>
      <c r="P94" s="339" t="s">
        <v>717</v>
      </c>
    </row>
    <row r="95" spans="1:17" s="191" customFormat="1" ht="374.25" customHeight="1" x14ac:dyDescent="0.25">
      <c r="A95" s="331"/>
      <c r="B95" s="380"/>
      <c r="C95" s="332"/>
      <c r="D95" s="332"/>
      <c r="E95" s="378"/>
      <c r="F95" s="373"/>
      <c r="G95" s="378"/>
      <c r="H95" s="373"/>
      <c r="I95" s="378"/>
      <c r="J95" s="373"/>
      <c r="K95" s="378"/>
      <c r="L95" s="373"/>
      <c r="M95" s="373"/>
      <c r="N95" s="373"/>
      <c r="O95" s="375"/>
      <c r="P95" s="341"/>
    </row>
    <row r="96" spans="1:17" s="191" customFormat="1" ht="288.75" customHeight="1" x14ac:dyDescent="0.25">
      <c r="A96" s="331"/>
      <c r="B96" s="376" t="s">
        <v>416</v>
      </c>
      <c r="C96" s="342" t="s">
        <v>651</v>
      </c>
      <c r="D96" s="169" t="s">
        <v>555</v>
      </c>
      <c r="E96" s="178">
        <v>0</v>
      </c>
      <c r="F96" s="179">
        <v>0</v>
      </c>
      <c r="G96" s="178">
        <v>0</v>
      </c>
      <c r="H96" s="179">
        <v>0</v>
      </c>
      <c r="I96" s="178">
        <v>0</v>
      </c>
      <c r="J96" s="179">
        <v>0</v>
      </c>
      <c r="K96" s="178">
        <v>1</v>
      </c>
      <c r="L96" s="226">
        <v>0</v>
      </c>
      <c r="M96" s="193">
        <f t="shared" ref="M96:M102" si="3">+L96</f>
        <v>0</v>
      </c>
      <c r="N96" s="183">
        <f t="shared" si="0"/>
        <v>0</v>
      </c>
      <c r="O96" s="374" t="s">
        <v>718</v>
      </c>
      <c r="P96" s="339" t="s">
        <v>719</v>
      </c>
    </row>
    <row r="97" spans="1:16" s="191" customFormat="1" ht="312" customHeight="1" x14ac:dyDescent="0.25">
      <c r="A97" s="331"/>
      <c r="B97" s="376"/>
      <c r="C97" s="342"/>
      <c r="D97" s="169" t="s">
        <v>652</v>
      </c>
      <c r="E97" s="178">
        <v>0</v>
      </c>
      <c r="F97" s="179">
        <v>0</v>
      </c>
      <c r="G97" s="178">
        <v>0</v>
      </c>
      <c r="H97" s="179">
        <v>0</v>
      </c>
      <c r="I97" s="178">
        <v>0</v>
      </c>
      <c r="J97" s="179">
        <v>0</v>
      </c>
      <c r="K97" s="178">
        <v>3</v>
      </c>
      <c r="L97" s="226">
        <v>2</v>
      </c>
      <c r="M97" s="193">
        <f t="shared" si="3"/>
        <v>2</v>
      </c>
      <c r="N97" s="183">
        <f>IF(M97/K97&gt;100%,100%,M97/K97)</f>
        <v>0.66666666666666663</v>
      </c>
      <c r="O97" s="375"/>
      <c r="P97" s="341"/>
    </row>
    <row r="98" spans="1:16" s="191" customFormat="1" ht="409.5" customHeight="1" x14ac:dyDescent="0.25">
      <c r="A98" s="331"/>
      <c r="B98" s="199" t="s">
        <v>163</v>
      </c>
      <c r="C98" s="342" t="s">
        <v>168</v>
      </c>
      <c r="D98" s="169" t="s">
        <v>165</v>
      </c>
      <c r="E98" s="182">
        <v>1</v>
      </c>
      <c r="F98" s="183">
        <v>1</v>
      </c>
      <c r="G98" s="182">
        <v>1</v>
      </c>
      <c r="H98" s="183">
        <v>1</v>
      </c>
      <c r="I98" s="182">
        <v>1</v>
      </c>
      <c r="J98" s="183">
        <v>1</v>
      </c>
      <c r="K98" s="182">
        <v>1</v>
      </c>
      <c r="L98" s="183">
        <v>1</v>
      </c>
      <c r="M98" s="183">
        <f t="shared" si="3"/>
        <v>1</v>
      </c>
      <c r="N98" s="183">
        <f t="shared" ref="N98" si="4">IF(M98/K98&gt;100%,100%,M98/K98)</f>
        <v>1</v>
      </c>
      <c r="O98" s="171" t="s">
        <v>720</v>
      </c>
      <c r="P98" s="172" t="s">
        <v>721</v>
      </c>
    </row>
    <row r="99" spans="1:16" s="191" customFormat="1" ht="106.5" customHeight="1" x14ac:dyDescent="0.25">
      <c r="A99" s="331"/>
      <c r="B99" s="376" t="s">
        <v>172</v>
      </c>
      <c r="C99" s="342"/>
      <c r="D99" s="169" t="s">
        <v>653</v>
      </c>
      <c r="E99" s="182">
        <v>0</v>
      </c>
      <c r="F99" s="183">
        <v>0</v>
      </c>
      <c r="G99" s="182">
        <v>0.75</v>
      </c>
      <c r="H99" s="196">
        <v>0.77539999999999998</v>
      </c>
      <c r="I99" s="182">
        <v>0.75</v>
      </c>
      <c r="J99" s="196">
        <v>0.77539999999999998</v>
      </c>
      <c r="K99" s="182">
        <v>0.8</v>
      </c>
      <c r="L99" s="196">
        <v>0.75170000000000003</v>
      </c>
      <c r="M99" s="196">
        <f t="shared" si="3"/>
        <v>0.75170000000000003</v>
      </c>
      <c r="N99" s="183">
        <f>IF(M99/K99&gt;100%,100%,M99/K99)</f>
        <v>0.93962500000000004</v>
      </c>
      <c r="O99" s="374" t="s">
        <v>722</v>
      </c>
      <c r="P99" s="339" t="s">
        <v>723</v>
      </c>
    </row>
    <row r="100" spans="1:16" s="191" customFormat="1" ht="106.5" customHeight="1" x14ac:dyDescent="0.25">
      <c r="A100" s="331"/>
      <c r="B100" s="376"/>
      <c r="C100" s="342"/>
      <c r="D100" s="169" t="s">
        <v>554</v>
      </c>
      <c r="E100" s="182">
        <v>1</v>
      </c>
      <c r="F100" s="183">
        <v>1</v>
      </c>
      <c r="G100" s="182">
        <v>1</v>
      </c>
      <c r="H100" s="183">
        <v>1</v>
      </c>
      <c r="I100" s="182">
        <v>1</v>
      </c>
      <c r="J100" s="183">
        <v>1</v>
      </c>
      <c r="K100" s="182">
        <v>1</v>
      </c>
      <c r="L100" s="183">
        <v>1</v>
      </c>
      <c r="M100" s="183">
        <f t="shared" si="3"/>
        <v>1</v>
      </c>
      <c r="N100" s="183">
        <f t="shared" ref="N100:N105" si="5">IF(M100/K100&gt;100%,100%,M100/K100)</f>
        <v>1</v>
      </c>
      <c r="O100" s="381"/>
      <c r="P100" s="340"/>
    </row>
    <row r="101" spans="1:16" s="191" customFormat="1" ht="106.5" customHeight="1" x14ac:dyDescent="0.25">
      <c r="A101" s="331"/>
      <c r="B101" s="376"/>
      <c r="C101" s="342"/>
      <c r="D101" s="169" t="s">
        <v>553</v>
      </c>
      <c r="E101" s="182">
        <v>1</v>
      </c>
      <c r="F101" s="183">
        <v>1</v>
      </c>
      <c r="G101" s="182">
        <v>1</v>
      </c>
      <c r="H101" s="183">
        <v>1</v>
      </c>
      <c r="I101" s="182">
        <v>1</v>
      </c>
      <c r="J101" s="183">
        <v>1</v>
      </c>
      <c r="K101" s="182">
        <v>1</v>
      </c>
      <c r="L101" s="183">
        <v>1</v>
      </c>
      <c r="M101" s="183">
        <f t="shared" si="3"/>
        <v>1</v>
      </c>
      <c r="N101" s="183">
        <f t="shared" si="5"/>
        <v>1</v>
      </c>
      <c r="O101" s="375"/>
      <c r="P101" s="341"/>
    </row>
    <row r="102" spans="1:16" s="191" customFormat="1" ht="361.5" customHeight="1" x14ac:dyDescent="0.25">
      <c r="A102" s="331"/>
      <c r="B102" s="376" t="s">
        <v>176</v>
      </c>
      <c r="C102" s="342" t="s">
        <v>178</v>
      </c>
      <c r="D102" s="330" t="s">
        <v>519</v>
      </c>
      <c r="E102" s="377">
        <v>0.82</v>
      </c>
      <c r="F102" s="372">
        <v>0.82</v>
      </c>
      <c r="G102" s="377">
        <v>0.82</v>
      </c>
      <c r="H102" s="372">
        <v>0.82</v>
      </c>
      <c r="I102" s="377">
        <v>0.82</v>
      </c>
      <c r="J102" s="372">
        <v>0.82</v>
      </c>
      <c r="K102" s="377">
        <v>1</v>
      </c>
      <c r="L102" s="372">
        <v>1</v>
      </c>
      <c r="M102" s="372">
        <f t="shared" si="3"/>
        <v>1</v>
      </c>
      <c r="N102" s="372">
        <f t="shared" si="5"/>
        <v>1</v>
      </c>
      <c r="O102" s="374" t="s">
        <v>724</v>
      </c>
      <c r="P102" s="339" t="s">
        <v>725</v>
      </c>
    </row>
    <row r="103" spans="1:16" s="191" customFormat="1" ht="342" customHeight="1" x14ac:dyDescent="0.25">
      <c r="A103" s="331"/>
      <c r="B103" s="376"/>
      <c r="C103" s="342"/>
      <c r="D103" s="331"/>
      <c r="E103" s="382"/>
      <c r="F103" s="383"/>
      <c r="G103" s="382"/>
      <c r="H103" s="383"/>
      <c r="I103" s="382"/>
      <c r="J103" s="383"/>
      <c r="K103" s="382"/>
      <c r="L103" s="383"/>
      <c r="M103" s="383"/>
      <c r="N103" s="383"/>
      <c r="O103" s="381"/>
      <c r="P103" s="340"/>
    </row>
    <row r="104" spans="1:16" s="191" customFormat="1" ht="204.75" customHeight="1" x14ac:dyDescent="0.25">
      <c r="A104" s="331"/>
      <c r="B104" s="376"/>
      <c r="C104" s="342"/>
      <c r="D104" s="332"/>
      <c r="E104" s="378"/>
      <c r="F104" s="373"/>
      <c r="G104" s="378"/>
      <c r="H104" s="373"/>
      <c r="I104" s="378"/>
      <c r="J104" s="373"/>
      <c r="K104" s="378"/>
      <c r="L104" s="373"/>
      <c r="M104" s="373"/>
      <c r="N104" s="373"/>
      <c r="O104" s="381"/>
      <c r="P104" s="340"/>
    </row>
    <row r="105" spans="1:16" s="191" customFormat="1" ht="168.75" customHeight="1" x14ac:dyDescent="0.25">
      <c r="A105" s="331"/>
      <c r="B105" s="376"/>
      <c r="C105" s="342"/>
      <c r="D105" s="330" t="s">
        <v>552</v>
      </c>
      <c r="E105" s="377">
        <v>1</v>
      </c>
      <c r="F105" s="372">
        <v>1</v>
      </c>
      <c r="G105" s="377">
        <v>1</v>
      </c>
      <c r="H105" s="372">
        <v>1</v>
      </c>
      <c r="I105" s="377">
        <v>1</v>
      </c>
      <c r="J105" s="372">
        <v>1</v>
      </c>
      <c r="K105" s="377">
        <v>1</v>
      </c>
      <c r="L105" s="372">
        <v>1</v>
      </c>
      <c r="M105" s="372">
        <f>+L105</f>
        <v>1</v>
      </c>
      <c r="N105" s="372">
        <f t="shared" si="5"/>
        <v>1</v>
      </c>
      <c r="O105" s="381"/>
      <c r="P105" s="340"/>
    </row>
    <row r="106" spans="1:16" s="191" customFormat="1" ht="214.5" customHeight="1" x14ac:dyDescent="0.25">
      <c r="A106" s="331"/>
      <c r="B106" s="376"/>
      <c r="C106" s="342"/>
      <c r="D106" s="331"/>
      <c r="E106" s="382"/>
      <c r="F106" s="383"/>
      <c r="G106" s="382"/>
      <c r="H106" s="383"/>
      <c r="I106" s="382"/>
      <c r="J106" s="383"/>
      <c r="K106" s="382"/>
      <c r="L106" s="383"/>
      <c r="M106" s="383"/>
      <c r="N106" s="383"/>
      <c r="O106" s="381"/>
      <c r="P106" s="340"/>
    </row>
    <row r="107" spans="1:16" s="191" customFormat="1" ht="259.5" customHeight="1" x14ac:dyDescent="0.25">
      <c r="A107" s="331"/>
      <c r="B107" s="376"/>
      <c r="C107" s="342"/>
      <c r="D107" s="332"/>
      <c r="E107" s="378"/>
      <c r="F107" s="373"/>
      <c r="G107" s="378"/>
      <c r="H107" s="373"/>
      <c r="I107" s="378"/>
      <c r="J107" s="373"/>
      <c r="K107" s="378"/>
      <c r="L107" s="373"/>
      <c r="M107" s="373"/>
      <c r="N107" s="373"/>
      <c r="O107" s="381"/>
      <c r="P107" s="340"/>
    </row>
    <row r="108" spans="1:16" s="191" customFormat="1" ht="409.5" customHeight="1" x14ac:dyDescent="0.25">
      <c r="A108" s="331"/>
      <c r="B108" s="376"/>
      <c r="C108" s="342"/>
      <c r="D108" s="169" t="s">
        <v>551</v>
      </c>
      <c r="E108" s="182">
        <v>1</v>
      </c>
      <c r="F108" s="183">
        <v>1</v>
      </c>
      <c r="G108" s="182">
        <v>1</v>
      </c>
      <c r="H108" s="183">
        <v>1</v>
      </c>
      <c r="I108" s="182">
        <v>1</v>
      </c>
      <c r="J108" s="183">
        <v>1</v>
      </c>
      <c r="K108" s="182">
        <v>1</v>
      </c>
      <c r="L108" s="183">
        <v>1</v>
      </c>
      <c r="M108" s="183">
        <f>+L108</f>
        <v>1</v>
      </c>
      <c r="N108" s="183">
        <f t="shared" ref="N108:N109" si="6">IF(M108/K108&gt;100%,100%,M108/K108)</f>
        <v>1</v>
      </c>
      <c r="O108" s="375"/>
      <c r="P108" s="341"/>
    </row>
    <row r="109" spans="1:16" s="191" customFormat="1" ht="368.25" customHeight="1" x14ac:dyDescent="0.25">
      <c r="A109" s="331"/>
      <c r="B109" s="376" t="s">
        <v>184</v>
      </c>
      <c r="C109" s="342" t="s">
        <v>186</v>
      </c>
      <c r="D109" s="330" t="s">
        <v>550</v>
      </c>
      <c r="E109" s="377">
        <v>1</v>
      </c>
      <c r="F109" s="372">
        <v>1</v>
      </c>
      <c r="G109" s="377">
        <v>1</v>
      </c>
      <c r="H109" s="372">
        <v>1</v>
      </c>
      <c r="I109" s="377">
        <v>1</v>
      </c>
      <c r="J109" s="372">
        <v>1</v>
      </c>
      <c r="K109" s="377">
        <v>1</v>
      </c>
      <c r="L109" s="372">
        <v>1</v>
      </c>
      <c r="M109" s="372">
        <f>+L109</f>
        <v>1</v>
      </c>
      <c r="N109" s="372">
        <f t="shared" si="6"/>
        <v>1</v>
      </c>
      <c r="O109" s="374" t="s">
        <v>726</v>
      </c>
      <c r="P109" s="339" t="s">
        <v>727</v>
      </c>
    </row>
    <row r="110" spans="1:16" s="191" customFormat="1" ht="408.75" customHeight="1" x14ac:dyDescent="0.25">
      <c r="A110" s="331"/>
      <c r="B110" s="376"/>
      <c r="C110" s="342"/>
      <c r="D110" s="332"/>
      <c r="E110" s="378"/>
      <c r="F110" s="373"/>
      <c r="G110" s="378"/>
      <c r="H110" s="373"/>
      <c r="I110" s="378"/>
      <c r="J110" s="373"/>
      <c r="K110" s="378"/>
      <c r="L110" s="373"/>
      <c r="M110" s="373"/>
      <c r="N110" s="373"/>
      <c r="O110" s="381"/>
      <c r="P110" s="340"/>
    </row>
    <row r="111" spans="1:16" s="191" customFormat="1" ht="246" customHeight="1" x14ac:dyDescent="0.25">
      <c r="A111" s="331"/>
      <c r="B111" s="376"/>
      <c r="C111" s="342"/>
      <c r="D111" s="169" t="s">
        <v>654</v>
      </c>
      <c r="E111" s="182">
        <v>1</v>
      </c>
      <c r="F111" s="183">
        <v>1</v>
      </c>
      <c r="G111" s="182">
        <v>1</v>
      </c>
      <c r="H111" s="183">
        <v>1</v>
      </c>
      <c r="I111" s="182">
        <v>1</v>
      </c>
      <c r="J111" s="183">
        <v>1</v>
      </c>
      <c r="K111" s="182">
        <v>1</v>
      </c>
      <c r="L111" s="183">
        <v>1</v>
      </c>
      <c r="M111" s="183">
        <f>+L111</f>
        <v>1</v>
      </c>
      <c r="N111" s="183">
        <f t="shared" ref="N111:N112" si="7">IF(M111/K111&gt;100%,100%,M111/K111)</f>
        <v>1</v>
      </c>
      <c r="O111" s="375"/>
      <c r="P111" s="341"/>
    </row>
    <row r="112" spans="1:16" s="191" customFormat="1" ht="356.25" customHeight="1" x14ac:dyDescent="0.25">
      <c r="A112" s="331"/>
      <c r="B112" s="376" t="s">
        <v>189</v>
      </c>
      <c r="C112" s="342" t="s">
        <v>192</v>
      </c>
      <c r="D112" s="330" t="s">
        <v>549</v>
      </c>
      <c r="E112" s="388">
        <v>0.94220000000000004</v>
      </c>
      <c r="F112" s="386">
        <v>0.93920000000000003</v>
      </c>
      <c r="G112" s="388">
        <v>0.96140000000000003</v>
      </c>
      <c r="H112" s="386">
        <v>0.96140000000000003</v>
      </c>
      <c r="I112" s="388">
        <v>0.98080000000000001</v>
      </c>
      <c r="J112" s="386">
        <v>0.98089999999999999</v>
      </c>
      <c r="K112" s="377">
        <v>1</v>
      </c>
      <c r="L112" s="372">
        <v>1</v>
      </c>
      <c r="M112" s="384">
        <f>+L112</f>
        <v>1</v>
      </c>
      <c r="N112" s="386">
        <f t="shared" si="7"/>
        <v>1</v>
      </c>
      <c r="O112" s="374" t="s">
        <v>728</v>
      </c>
      <c r="P112" s="339" t="s">
        <v>729</v>
      </c>
    </row>
    <row r="113" spans="1:17" s="191" customFormat="1" ht="290.25" customHeight="1" x14ac:dyDescent="0.25">
      <c r="A113" s="331"/>
      <c r="B113" s="376"/>
      <c r="C113" s="342"/>
      <c r="D113" s="332"/>
      <c r="E113" s="389"/>
      <c r="F113" s="387"/>
      <c r="G113" s="389"/>
      <c r="H113" s="387"/>
      <c r="I113" s="389"/>
      <c r="J113" s="387"/>
      <c r="K113" s="378"/>
      <c r="L113" s="373"/>
      <c r="M113" s="385"/>
      <c r="N113" s="387"/>
      <c r="O113" s="381"/>
      <c r="P113" s="340"/>
    </row>
    <row r="114" spans="1:17" s="191" customFormat="1" ht="409.5" customHeight="1" x14ac:dyDescent="0.25">
      <c r="A114" s="331"/>
      <c r="B114" s="376"/>
      <c r="C114" s="342"/>
      <c r="D114" s="330" t="s">
        <v>548</v>
      </c>
      <c r="E114" s="377">
        <v>1</v>
      </c>
      <c r="F114" s="372">
        <v>1</v>
      </c>
      <c r="G114" s="377">
        <v>1</v>
      </c>
      <c r="H114" s="372">
        <v>1</v>
      </c>
      <c r="I114" s="377">
        <v>1</v>
      </c>
      <c r="J114" s="372">
        <v>1</v>
      </c>
      <c r="K114" s="377">
        <v>1</v>
      </c>
      <c r="L114" s="372">
        <v>1</v>
      </c>
      <c r="M114" s="384">
        <f>+L114</f>
        <v>1</v>
      </c>
      <c r="N114" s="372">
        <f>IF(M114/K114&gt;100%,100%,M114/K114)</f>
        <v>1</v>
      </c>
      <c r="O114" s="381"/>
      <c r="P114" s="340"/>
    </row>
    <row r="115" spans="1:17" s="191" customFormat="1" ht="366.75" customHeight="1" x14ac:dyDescent="0.25">
      <c r="A115" s="331"/>
      <c r="B115" s="376"/>
      <c r="C115" s="342"/>
      <c r="D115" s="332"/>
      <c r="E115" s="378"/>
      <c r="F115" s="373"/>
      <c r="G115" s="378"/>
      <c r="H115" s="373"/>
      <c r="I115" s="378"/>
      <c r="J115" s="373"/>
      <c r="K115" s="378"/>
      <c r="L115" s="373"/>
      <c r="M115" s="385"/>
      <c r="N115" s="373"/>
      <c r="O115" s="381"/>
      <c r="P115" s="340"/>
    </row>
    <row r="116" spans="1:17" s="191" customFormat="1" ht="409.5" customHeight="1" x14ac:dyDescent="0.25">
      <c r="A116" s="331"/>
      <c r="B116" s="376"/>
      <c r="C116" s="342"/>
      <c r="D116" s="169" t="s">
        <v>547</v>
      </c>
      <c r="E116" s="182">
        <v>1</v>
      </c>
      <c r="F116" s="183">
        <v>1</v>
      </c>
      <c r="G116" s="182">
        <v>1</v>
      </c>
      <c r="H116" s="183">
        <v>1</v>
      </c>
      <c r="I116" s="182">
        <v>1</v>
      </c>
      <c r="J116" s="183">
        <v>1</v>
      </c>
      <c r="K116" s="182">
        <v>1</v>
      </c>
      <c r="L116" s="183">
        <v>1</v>
      </c>
      <c r="M116" s="197">
        <f>+L116</f>
        <v>1</v>
      </c>
      <c r="N116" s="183">
        <f t="shared" ref="N116:N117" si="8">IF(M116/K116&gt;100%,100%,M116/K116)</f>
        <v>1</v>
      </c>
      <c r="O116" s="375"/>
      <c r="P116" s="341"/>
    </row>
    <row r="117" spans="1:17" s="191" customFormat="1" ht="409.5" customHeight="1" x14ac:dyDescent="0.25">
      <c r="A117" s="331"/>
      <c r="B117" s="376" t="s">
        <v>200</v>
      </c>
      <c r="C117" s="342" t="s">
        <v>203</v>
      </c>
      <c r="D117" s="330" t="s">
        <v>546</v>
      </c>
      <c r="E117" s="377">
        <v>0.16</v>
      </c>
      <c r="F117" s="372">
        <v>0.16</v>
      </c>
      <c r="G117" s="377">
        <v>0.46</v>
      </c>
      <c r="H117" s="372">
        <v>0.46</v>
      </c>
      <c r="I117" s="377">
        <v>0.78</v>
      </c>
      <c r="J117" s="372">
        <v>0.78</v>
      </c>
      <c r="K117" s="377">
        <v>1</v>
      </c>
      <c r="L117" s="372">
        <v>1</v>
      </c>
      <c r="M117" s="384">
        <f>+L117</f>
        <v>1</v>
      </c>
      <c r="N117" s="372">
        <f t="shared" si="8"/>
        <v>1</v>
      </c>
      <c r="O117" s="374" t="s">
        <v>730</v>
      </c>
      <c r="P117" s="339" t="s">
        <v>731</v>
      </c>
    </row>
    <row r="118" spans="1:17" s="191" customFormat="1" ht="409.5" customHeight="1" x14ac:dyDescent="0.25">
      <c r="A118" s="331"/>
      <c r="B118" s="376"/>
      <c r="C118" s="342"/>
      <c r="D118" s="331"/>
      <c r="E118" s="382"/>
      <c r="F118" s="383"/>
      <c r="G118" s="382"/>
      <c r="H118" s="383"/>
      <c r="I118" s="382"/>
      <c r="J118" s="383"/>
      <c r="K118" s="382"/>
      <c r="L118" s="383"/>
      <c r="M118" s="390"/>
      <c r="N118" s="383"/>
      <c r="O118" s="381"/>
      <c r="P118" s="340"/>
    </row>
    <row r="119" spans="1:17" s="191" customFormat="1" ht="409.5" customHeight="1" x14ac:dyDescent="0.25">
      <c r="A119" s="331"/>
      <c r="B119" s="376"/>
      <c r="C119" s="342"/>
      <c r="D119" s="332"/>
      <c r="E119" s="378"/>
      <c r="F119" s="373"/>
      <c r="G119" s="378"/>
      <c r="H119" s="373"/>
      <c r="I119" s="378"/>
      <c r="J119" s="373"/>
      <c r="K119" s="378"/>
      <c r="L119" s="373"/>
      <c r="M119" s="385"/>
      <c r="N119" s="373"/>
      <c r="O119" s="381"/>
      <c r="P119" s="340"/>
    </row>
    <row r="120" spans="1:17" s="191" customFormat="1" ht="409.5" customHeight="1" x14ac:dyDescent="0.25">
      <c r="A120" s="331"/>
      <c r="B120" s="376"/>
      <c r="C120" s="342"/>
      <c r="D120" s="330" t="s">
        <v>545</v>
      </c>
      <c r="E120" s="377">
        <v>1</v>
      </c>
      <c r="F120" s="372">
        <v>1</v>
      </c>
      <c r="G120" s="377">
        <v>1</v>
      </c>
      <c r="H120" s="372">
        <v>1</v>
      </c>
      <c r="I120" s="377">
        <v>1</v>
      </c>
      <c r="J120" s="372">
        <v>1</v>
      </c>
      <c r="K120" s="377">
        <v>1</v>
      </c>
      <c r="L120" s="372">
        <v>1</v>
      </c>
      <c r="M120" s="384">
        <f>+L120</f>
        <v>1</v>
      </c>
      <c r="N120" s="372">
        <f>IF(M120/K120&gt;100%,100%,M120/K120)</f>
        <v>1</v>
      </c>
      <c r="O120" s="381"/>
      <c r="P120" s="340"/>
    </row>
    <row r="121" spans="1:17" s="191" customFormat="1" ht="409.5" customHeight="1" x14ac:dyDescent="0.25">
      <c r="A121" s="331"/>
      <c r="B121" s="376"/>
      <c r="C121" s="342"/>
      <c r="D121" s="331"/>
      <c r="E121" s="382"/>
      <c r="F121" s="383"/>
      <c r="G121" s="382"/>
      <c r="H121" s="383"/>
      <c r="I121" s="382"/>
      <c r="J121" s="383"/>
      <c r="K121" s="382"/>
      <c r="L121" s="383"/>
      <c r="M121" s="390"/>
      <c r="N121" s="383"/>
      <c r="O121" s="381"/>
      <c r="P121" s="340"/>
    </row>
    <row r="122" spans="1:17" s="191" customFormat="1" ht="409.5" customHeight="1" x14ac:dyDescent="0.25">
      <c r="A122" s="331"/>
      <c r="B122" s="376"/>
      <c r="C122" s="342"/>
      <c r="D122" s="331"/>
      <c r="E122" s="382"/>
      <c r="F122" s="383"/>
      <c r="G122" s="382"/>
      <c r="H122" s="383"/>
      <c r="I122" s="382"/>
      <c r="J122" s="383"/>
      <c r="K122" s="382"/>
      <c r="L122" s="383"/>
      <c r="M122" s="390"/>
      <c r="N122" s="383"/>
      <c r="O122" s="381"/>
      <c r="P122" s="340"/>
    </row>
    <row r="123" spans="1:17" s="191" customFormat="1" ht="409.5" customHeight="1" x14ac:dyDescent="0.25">
      <c r="A123" s="331"/>
      <c r="B123" s="376"/>
      <c r="C123" s="342"/>
      <c r="D123" s="331"/>
      <c r="E123" s="382"/>
      <c r="F123" s="383"/>
      <c r="G123" s="382"/>
      <c r="H123" s="383"/>
      <c r="I123" s="382"/>
      <c r="J123" s="383"/>
      <c r="K123" s="382"/>
      <c r="L123" s="383"/>
      <c r="M123" s="390"/>
      <c r="N123" s="383"/>
      <c r="O123" s="381"/>
      <c r="P123" s="340"/>
    </row>
    <row r="124" spans="1:17" s="191" customFormat="1" ht="409.5" customHeight="1" x14ac:dyDescent="0.25">
      <c r="A124" s="331"/>
      <c r="B124" s="376"/>
      <c r="C124" s="342"/>
      <c r="D124" s="331"/>
      <c r="E124" s="382"/>
      <c r="F124" s="383"/>
      <c r="G124" s="382"/>
      <c r="H124" s="383"/>
      <c r="I124" s="382"/>
      <c r="J124" s="383"/>
      <c r="K124" s="382"/>
      <c r="L124" s="383"/>
      <c r="M124" s="390"/>
      <c r="N124" s="383"/>
      <c r="O124" s="381"/>
      <c r="P124" s="340"/>
    </row>
    <row r="125" spans="1:17" s="191" customFormat="1" ht="409.5" customHeight="1" x14ac:dyDescent="0.25">
      <c r="A125" s="331"/>
      <c r="B125" s="376"/>
      <c r="C125" s="342"/>
      <c r="D125" s="332"/>
      <c r="E125" s="378"/>
      <c r="F125" s="373"/>
      <c r="G125" s="378"/>
      <c r="H125" s="373"/>
      <c r="I125" s="378"/>
      <c r="J125" s="373"/>
      <c r="K125" s="378"/>
      <c r="L125" s="373"/>
      <c r="M125" s="385"/>
      <c r="N125" s="373"/>
      <c r="O125" s="381"/>
      <c r="P125" s="340"/>
    </row>
    <row r="126" spans="1:17" s="191" customFormat="1" ht="409.5" customHeight="1" x14ac:dyDescent="0.25">
      <c r="A126" s="331"/>
      <c r="B126" s="376"/>
      <c r="C126" s="342"/>
      <c r="D126" s="169" t="s">
        <v>544</v>
      </c>
      <c r="E126" s="182">
        <v>0.93</v>
      </c>
      <c r="F126" s="183">
        <v>0.93</v>
      </c>
      <c r="G126" s="182">
        <v>0.93</v>
      </c>
      <c r="H126" s="183">
        <v>0.93</v>
      </c>
      <c r="I126" s="182">
        <v>0.95</v>
      </c>
      <c r="J126" s="183">
        <v>0.93</v>
      </c>
      <c r="K126" s="182">
        <v>1</v>
      </c>
      <c r="L126" s="183">
        <v>0.97</v>
      </c>
      <c r="M126" s="197">
        <f t="shared" ref="M126:M139" si="9">+L126</f>
        <v>0.97</v>
      </c>
      <c r="N126" s="183">
        <f t="shared" ref="N126:N139" si="10">IF(M126/K126&gt;100%,100%,M126/K126)</f>
        <v>0.97</v>
      </c>
      <c r="O126" s="375"/>
      <c r="P126" s="341"/>
      <c r="Q126" s="177"/>
    </row>
    <row r="127" spans="1:17" s="191" customFormat="1" ht="409.6" customHeight="1" x14ac:dyDescent="0.25">
      <c r="A127" s="331"/>
      <c r="B127" s="376" t="s">
        <v>208</v>
      </c>
      <c r="C127" s="376" t="s">
        <v>210</v>
      </c>
      <c r="D127" s="169" t="s">
        <v>655</v>
      </c>
      <c r="E127" s="182">
        <v>1</v>
      </c>
      <c r="F127" s="183">
        <v>1</v>
      </c>
      <c r="G127" s="182">
        <v>1</v>
      </c>
      <c r="H127" s="183">
        <v>1</v>
      </c>
      <c r="I127" s="182">
        <v>1</v>
      </c>
      <c r="J127" s="183">
        <v>1</v>
      </c>
      <c r="K127" s="182">
        <v>1</v>
      </c>
      <c r="L127" s="182">
        <v>1</v>
      </c>
      <c r="M127" s="227">
        <f t="shared" si="9"/>
        <v>1</v>
      </c>
      <c r="N127" s="183">
        <f t="shared" si="10"/>
        <v>1</v>
      </c>
      <c r="O127" s="374" t="s">
        <v>732</v>
      </c>
      <c r="P127" s="374" t="s">
        <v>733</v>
      </c>
    </row>
    <row r="128" spans="1:17" s="191" customFormat="1" ht="409.6" customHeight="1" x14ac:dyDescent="0.25">
      <c r="A128" s="331"/>
      <c r="B128" s="376"/>
      <c r="C128" s="376"/>
      <c r="D128" s="199" t="s">
        <v>656</v>
      </c>
      <c r="E128" s="182">
        <v>0.1</v>
      </c>
      <c r="F128" s="196">
        <v>0.06</v>
      </c>
      <c r="G128" s="182">
        <v>0.4</v>
      </c>
      <c r="H128" s="183">
        <v>0.4</v>
      </c>
      <c r="I128" s="182">
        <v>0.75</v>
      </c>
      <c r="J128" s="196">
        <v>0.79200000000000004</v>
      </c>
      <c r="K128" s="182">
        <v>1</v>
      </c>
      <c r="L128" s="183">
        <v>1</v>
      </c>
      <c r="M128" s="197">
        <f t="shared" si="9"/>
        <v>1</v>
      </c>
      <c r="N128" s="183">
        <f t="shared" si="10"/>
        <v>1</v>
      </c>
      <c r="O128" s="381"/>
      <c r="P128" s="381"/>
    </row>
    <row r="129" spans="1:17" s="191" customFormat="1" ht="409.6" customHeight="1" x14ac:dyDescent="0.25">
      <c r="A129" s="331"/>
      <c r="B129" s="376"/>
      <c r="C129" s="376"/>
      <c r="D129" s="199" t="s">
        <v>657</v>
      </c>
      <c r="E129" s="182">
        <v>0.1</v>
      </c>
      <c r="F129" s="196">
        <v>0.10349999999999999</v>
      </c>
      <c r="G129" s="182">
        <v>0.4</v>
      </c>
      <c r="H129" s="183" t="s">
        <v>658</v>
      </c>
      <c r="I129" s="182">
        <v>0.75</v>
      </c>
      <c r="J129" s="183">
        <v>0.86</v>
      </c>
      <c r="K129" s="182">
        <v>1</v>
      </c>
      <c r="L129" s="183">
        <v>0.95</v>
      </c>
      <c r="M129" s="228">
        <f t="shared" si="9"/>
        <v>0.95</v>
      </c>
      <c r="N129" s="183">
        <f t="shared" si="10"/>
        <v>0.95</v>
      </c>
      <c r="O129" s="381"/>
      <c r="P129" s="381"/>
    </row>
    <row r="130" spans="1:17" s="191" customFormat="1" ht="409.6" customHeight="1" x14ac:dyDescent="0.25">
      <c r="A130" s="331"/>
      <c r="B130" s="376"/>
      <c r="C130" s="376"/>
      <c r="D130" s="199" t="s">
        <v>659</v>
      </c>
      <c r="E130" s="182">
        <v>1</v>
      </c>
      <c r="F130" s="183">
        <v>1</v>
      </c>
      <c r="G130" s="182">
        <v>1</v>
      </c>
      <c r="H130" s="183">
        <v>1</v>
      </c>
      <c r="I130" s="182">
        <v>1</v>
      </c>
      <c r="J130" s="183">
        <v>1</v>
      </c>
      <c r="K130" s="182">
        <v>1</v>
      </c>
      <c r="L130" s="183">
        <v>1</v>
      </c>
      <c r="M130" s="197">
        <f t="shared" si="9"/>
        <v>1</v>
      </c>
      <c r="N130" s="183">
        <f t="shared" si="10"/>
        <v>1</v>
      </c>
      <c r="O130" s="381"/>
      <c r="P130" s="381"/>
    </row>
    <row r="131" spans="1:17" s="191" customFormat="1" ht="409.6" customHeight="1" x14ac:dyDescent="0.25">
      <c r="A131" s="331"/>
      <c r="B131" s="376"/>
      <c r="C131" s="376"/>
      <c r="D131" s="199" t="s">
        <v>543</v>
      </c>
      <c r="E131" s="182">
        <v>0.1</v>
      </c>
      <c r="F131" s="183">
        <v>0.1</v>
      </c>
      <c r="G131" s="182">
        <v>0.4</v>
      </c>
      <c r="H131" s="183">
        <v>0.34</v>
      </c>
      <c r="I131" s="182">
        <v>0.9</v>
      </c>
      <c r="J131" s="183">
        <v>0.66</v>
      </c>
      <c r="K131" s="182">
        <v>1</v>
      </c>
      <c r="L131" s="183">
        <v>0.99</v>
      </c>
      <c r="M131" s="197">
        <f t="shared" si="9"/>
        <v>0.99</v>
      </c>
      <c r="N131" s="183">
        <f t="shared" si="10"/>
        <v>0.99</v>
      </c>
      <c r="O131" s="381"/>
      <c r="P131" s="381"/>
    </row>
    <row r="132" spans="1:17" s="191" customFormat="1" ht="409.6" customHeight="1" x14ac:dyDescent="0.25">
      <c r="A132" s="331"/>
      <c r="B132" s="376"/>
      <c r="C132" s="376"/>
      <c r="D132" s="199" t="s">
        <v>660</v>
      </c>
      <c r="E132" s="182">
        <v>0.89</v>
      </c>
      <c r="F132" s="183">
        <v>0.89</v>
      </c>
      <c r="G132" s="182">
        <v>0.89</v>
      </c>
      <c r="H132" s="183">
        <v>0.89</v>
      </c>
      <c r="I132" s="182">
        <v>0.89</v>
      </c>
      <c r="J132" s="183">
        <v>0.95</v>
      </c>
      <c r="K132" s="182">
        <v>1</v>
      </c>
      <c r="L132" s="183">
        <v>0.95</v>
      </c>
      <c r="M132" s="197">
        <f t="shared" si="9"/>
        <v>0.95</v>
      </c>
      <c r="N132" s="183">
        <f t="shared" si="10"/>
        <v>0.95</v>
      </c>
      <c r="O132" s="375"/>
      <c r="P132" s="375"/>
      <c r="Q132" s="177"/>
    </row>
    <row r="133" spans="1:17" s="191" customFormat="1" ht="192" customHeight="1" x14ac:dyDescent="0.25">
      <c r="A133" s="331"/>
      <c r="B133" s="376" t="s">
        <v>449</v>
      </c>
      <c r="C133" s="376" t="s">
        <v>661</v>
      </c>
      <c r="D133" s="199" t="s">
        <v>542</v>
      </c>
      <c r="E133" s="182">
        <v>0.18</v>
      </c>
      <c r="F133" s="183">
        <v>0.21</v>
      </c>
      <c r="G133" s="182">
        <v>0.28999999999999998</v>
      </c>
      <c r="H133" s="183">
        <v>0.3125</v>
      </c>
      <c r="I133" s="182">
        <v>0.37</v>
      </c>
      <c r="J133" s="183">
        <v>0.39</v>
      </c>
      <c r="K133" s="182">
        <v>0.43</v>
      </c>
      <c r="L133" s="183">
        <v>0.56999999999999995</v>
      </c>
      <c r="M133" s="183">
        <f t="shared" si="9"/>
        <v>0.56999999999999995</v>
      </c>
      <c r="N133" s="183">
        <f t="shared" si="10"/>
        <v>1</v>
      </c>
      <c r="O133" s="374" t="s">
        <v>734</v>
      </c>
      <c r="P133" s="339" t="s">
        <v>735</v>
      </c>
      <c r="Q133" s="177"/>
    </row>
    <row r="134" spans="1:17" s="191" customFormat="1" ht="147" customHeight="1" x14ac:dyDescent="0.25">
      <c r="A134" s="331"/>
      <c r="B134" s="376"/>
      <c r="C134" s="376"/>
      <c r="D134" s="199" t="s">
        <v>541</v>
      </c>
      <c r="E134" s="182">
        <v>0.09</v>
      </c>
      <c r="F134" s="183">
        <v>0.09</v>
      </c>
      <c r="G134" s="182">
        <v>0.26</v>
      </c>
      <c r="H134" s="183">
        <v>0.4</v>
      </c>
      <c r="I134" s="182">
        <v>0.83</v>
      </c>
      <c r="J134" s="183">
        <v>0.44</v>
      </c>
      <c r="K134" s="182">
        <v>0.9</v>
      </c>
      <c r="L134" s="183">
        <v>0.9</v>
      </c>
      <c r="M134" s="183">
        <f t="shared" si="9"/>
        <v>0.9</v>
      </c>
      <c r="N134" s="183">
        <f t="shared" si="10"/>
        <v>1</v>
      </c>
      <c r="O134" s="375"/>
      <c r="P134" s="341"/>
      <c r="Q134" s="200"/>
    </row>
    <row r="135" spans="1:17" s="191" customFormat="1" ht="174" customHeight="1" x14ac:dyDescent="0.25">
      <c r="A135" s="331"/>
      <c r="B135" s="376" t="s">
        <v>217</v>
      </c>
      <c r="C135" s="376" t="s">
        <v>220</v>
      </c>
      <c r="D135" s="199" t="s">
        <v>540</v>
      </c>
      <c r="E135" s="182">
        <v>0.11</v>
      </c>
      <c r="F135" s="183">
        <v>0.31</v>
      </c>
      <c r="G135" s="182">
        <v>0.36</v>
      </c>
      <c r="H135" s="183">
        <v>0.63</v>
      </c>
      <c r="I135" s="182">
        <v>0.61</v>
      </c>
      <c r="J135" s="183">
        <v>0.82</v>
      </c>
      <c r="K135" s="182">
        <v>1</v>
      </c>
      <c r="L135" s="183">
        <v>1</v>
      </c>
      <c r="M135" s="183">
        <f t="shared" si="9"/>
        <v>1</v>
      </c>
      <c r="N135" s="183">
        <f t="shared" si="10"/>
        <v>1</v>
      </c>
      <c r="O135" s="374" t="s">
        <v>736</v>
      </c>
      <c r="P135" s="394" t="s">
        <v>737</v>
      </c>
    </row>
    <row r="136" spans="1:17" s="191" customFormat="1" ht="171.75" customHeight="1" x14ac:dyDescent="0.25">
      <c r="A136" s="331"/>
      <c r="B136" s="376"/>
      <c r="C136" s="376"/>
      <c r="D136" s="199" t="s">
        <v>539</v>
      </c>
      <c r="E136" s="182">
        <v>1</v>
      </c>
      <c r="F136" s="183">
        <v>1</v>
      </c>
      <c r="G136" s="182">
        <v>1</v>
      </c>
      <c r="H136" s="183">
        <v>1</v>
      </c>
      <c r="I136" s="182">
        <v>1</v>
      </c>
      <c r="J136" s="183">
        <v>1</v>
      </c>
      <c r="K136" s="182">
        <v>1</v>
      </c>
      <c r="L136" s="183">
        <v>1</v>
      </c>
      <c r="M136" s="183">
        <f t="shared" si="9"/>
        <v>1</v>
      </c>
      <c r="N136" s="183">
        <f t="shared" si="10"/>
        <v>1</v>
      </c>
      <c r="O136" s="375"/>
      <c r="P136" s="394"/>
    </row>
    <row r="137" spans="1:17" s="191" customFormat="1" ht="210.75" customHeight="1" x14ac:dyDescent="0.25">
      <c r="A137" s="331"/>
      <c r="B137" s="376" t="s">
        <v>221</v>
      </c>
      <c r="C137" s="376" t="s">
        <v>224</v>
      </c>
      <c r="D137" s="199" t="s">
        <v>538</v>
      </c>
      <c r="E137" s="182">
        <v>0.35</v>
      </c>
      <c r="F137" s="183">
        <v>0.35</v>
      </c>
      <c r="G137" s="182">
        <v>0.64</v>
      </c>
      <c r="H137" s="183">
        <v>0.65</v>
      </c>
      <c r="I137" s="182">
        <v>0.82</v>
      </c>
      <c r="J137" s="183">
        <v>0.82</v>
      </c>
      <c r="K137" s="182">
        <v>1</v>
      </c>
      <c r="L137" s="183">
        <v>1</v>
      </c>
      <c r="M137" s="183">
        <f t="shared" si="9"/>
        <v>1</v>
      </c>
      <c r="N137" s="183">
        <f t="shared" si="10"/>
        <v>1</v>
      </c>
      <c r="O137" s="374" t="s">
        <v>738</v>
      </c>
      <c r="P137" s="339" t="s">
        <v>739</v>
      </c>
      <c r="Q137" s="177"/>
    </row>
    <row r="138" spans="1:17" s="191" customFormat="1" ht="231.75" customHeight="1" x14ac:dyDescent="0.25">
      <c r="A138" s="331"/>
      <c r="B138" s="376"/>
      <c r="C138" s="376"/>
      <c r="D138" s="199" t="s">
        <v>537</v>
      </c>
      <c r="E138" s="182">
        <v>1</v>
      </c>
      <c r="F138" s="183">
        <v>1</v>
      </c>
      <c r="G138" s="182">
        <v>1</v>
      </c>
      <c r="H138" s="183">
        <v>1</v>
      </c>
      <c r="I138" s="182">
        <v>1</v>
      </c>
      <c r="J138" s="183">
        <v>1</v>
      </c>
      <c r="K138" s="182">
        <v>1</v>
      </c>
      <c r="L138" s="183">
        <v>1</v>
      </c>
      <c r="M138" s="183">
        <f t="shared" si="9"/>
        <v>1</v>
      </c>
      <c r="N138" s="183">
        <f t="shared" si="10"/>
        <v>1</v>
      </c>
      <c r="O138" s="381"/>
      <c r="P138" s="340"/>
    </row>
    <row r="139" spans="1:17" s="191" customFormat="1" ht="214.5" customHeight="1" x14ac:dyDescent="0.25">
      <c r="A139" s="332"/>
      <c r="B139" s="376"/>
      <c r="C139" s="376"/>
      <c r="D139" s="199" t="s">
        <v>662</v>
      </c>
      <c r="E139" s="182">
        <v>1</v>
      </c>
      <c r="F139" s="183">
        <v>1</v>
      </c>
      <c r="G139" s="182">
        <v>1</v>
      </c>
      <c r="H139" s="183">
        <v>1</v>
      </c>
      <c r="I139" s="182">
        <v>1</v>
      </c>
      <c r="J139" s="183">
        <v>1</v>
      </c>
      <c r="K139" s="182">
        <v>1</v>
      </c>
      <c r="L139" s="183">
        <v>1</v>
      </c>
      <c r="M139" s="183">
        <f t="shared" si="9"/>
        <v>1</v>
      </c>
      <c r="N139" s="183">
        <f t="shared" si="10"/>
        <v>1</v>
      </c>
      <c r="O139" s="375"/>
      <c r="P139" s="341"/>
    </row>
    <row r="140" spans="1:17" s="191" customFormat="1" ht="214.5" customHeight="1" x14ac:dyDescent="0.25">
      <c r="A140" s="174"/>
      <c r="B140" s="173"/>
      <c r="C140" s="173"/>
      <c r="D140" s="173"/>
      <c r="E140" s="202"/>
      <c r="F140" s="203"/>
      <c r="G140" s="202"/>
      <c r="H140" s="202"/>
      <c r="I140" s="202"/>
      <c r="J140" s="202"/>
      <c r="K140" s="202"/>
      <c r="L140" s="204"/>
      <c r="M140" s="205"/>
      <c r="N140" s="203"/>
      <c r="O140" s="203"/>
      <c r="P140" s="206"/>
    </row>
    <row r="141" spans="1:17" s="191" customFormat="1" ht="18.75" customHeight="1" x14ac:dyDescent="0.25">
      <c r="B141" s="207"/>
      <c r="C141" s="207"/>
      <c r="D141" s="173"/>
      <c r="E141" s="207"/>
      <c r="F141" s="207"/>
      <c r="G141" s="207"/>
      <c r="H141" s="207"/>
      <c r="I141" s="207"/>
      <c r="J141" s="207"/>
      <c r="K141" s="207"/>
      <c r="L141" s="207"/>
      <c r="M141" s="207"/>
      <c r="N141" s="207"/>
      <c r="O141" s="207"/>
      <c r="P141" s="208"/>
    </row>
    <row r="142" spans="1:17" ht="24" customHeight="1" x14ac:dyDescent="0.25">
      <c r="A142" s="391" t="s">
        <v>663</v>
      </c>
      <c r="B142" s="391"/>
      <c r="C142" s="391"/>
      <c r="D142" s="391"/>
      <c r="E142" s="391"/>
      <c r="F142" s="391"/>
      <c r="G142" s="391"/>
      <c r="H142" s="391"/>
      <c r="I142" s="391"/>
      <c r="J142" s="391"/>
      <c r="K142" s="391"/>
      <c r="L142" s="391"/>
      <c r="M142" s="391"/>
      <c r="N142" s="391"/>
      <c r="O142" s="391"/>
      <c r="P142" s="391"/>
    </row>
    <row r="143" spans="1:17" ht="21" customHeight="1" x14ac:dyDescent="0.25">
      <c r="A143" s="391" t="s">
        <v>664</v>
      </c>
      <c r="B143" s="391"/>
      <c r="C143" s="391"/>
      <c r="D143" s="391"/>
      <c r="E143" s="391"/>
      <c r="F143" s="391"/>
      <c r="G143" s="391"/>
      <c r="H143" s="391"/>
      <c r="I143" s="391"/>
      <c r="J143" s="391"/>
      <c r="K143" s="391"/>
      <c r="L143" s="391"/>
      <c r="M143" s="391"/>
      <c r="N143" s="391"/>
      <c r="O143" s="391"/>
      <c r="P143" s="391"/>
    </row>
    <row r="144" spans="1:17" ht="18.75" customHeight="1" x14ac:dyDescent="0.25">
      <c r="A144" s="392" t="s">
        <v>665</v>
      </c>
      <c r="B144" s="392"/>
      <c r="C144" s="392"/>
      <c r="D144" s="392"/>
      <c r="E144" s="392"/>
      <c r="F144" s="392"/>
      <c r="G144" s="392"/>
      <c r="H144" s="392"/>
      <c r="I144" s="392"/>
      <c r="J144" s="392"/>
      <c r="K144" s="392"/>
      <c r="L144" s="392"/>
      <c r="M144" s="392"/>
      <c r="N144" s="392"/>
      <c r="O144" s="392"/>
      <c r="P144" s="392"/>
    </row>
    <row r="145" spans="1:16" s="209" customFormat="1" ht="19.5" customHeight="1" x14ac:dyDescent="0.25">
      <c r="A145" s="393" t="s">
        <v>666</v>
      </c>
      <c r="B145" s="393"/>
      <c r="C145" s="393"/>
      <c r="D145" s="393"/>
      <c r="E145" s="393"/>
      <c r="F145" s="393"/>
      <c r="G145" s="393"/>
      <c r="H145" s="393"/>
      <c r="I145" s="393"/>
      <c r="J145" s="393"/>
      <c r="K145" s="393"/>
      <c r="L145" s="393"/>
      <c r="M145" s="393"/>
      <c r="N145" s="393"/>
      <c r="O145" s="393"/>
      <c r="P145" s="393"/>
    </row>
    <row r="146" spans="1:16" ht="15.75" x14ac:dyDescent="0.25">
      <c r="A146" s="393" t="s">
        <v>667</v>
      </c>
      <c r="B146" s="393"/>
      <c r="C146" s="393"/>
      <c r="D146" s="393"/>
      <c r="E146" s="393"/>
      <c r="F146" s="393"/>
      <c r="G146" s="393"/>
      <c r="H146" s="393"/>
      <c r="I146" s="393"/>
      <c r="J146" s="393"/>
      <c r="K146" s="393"/>
      <c r="L146" s="393"/>
      <c r="M146" s="393"/>
      <c r="N146" s="393"/>
      <c r="O146" s="393"/>
      <c r="P146" s="393"/>
    </row>
  </sheetData>
  <mergeCells count="331">
    <mergeCell ref="A142:P142"/>
    <mergeCell ref="A143:P143"/>
    <mergeCell ref="A144:P144"/>
    <mergeCell ref="A145:P145"/>
    <mergeCell ref="A146:P146"/>
    <mergeCell ref="B135:B136"/>
    <mergeCell ref="C135:C136"/>
    <mergeCell ref="O135:O136"/>
    <mergeCell ref="P135:P136"/>
    <mergeCell ref="B137:B139"/>
    <mergeCell ref="C137:C139"/>
    <mergeCell ref="O137:O139"/>
    <mergeCell ref="P137:P139"/>
    <mergeCell ref="A94:A139"/>
    <mergeCell ref="B109:B111"/>
    <mergeCell ref="C109:C111"/>
    <mergeCell ref="O127:O132"/>
    <mergeCell ref="P127:P132"/>
    <mergeCell ref="B133:B134"/>
    <mergeCell ref="C133:C134"/>
    <mergeCell ref="O133:O134"/>
    <mergeCell ref="P133:P134"/>
    <mergeCell ref="J120:J125"/>
    <mergeCell ref="K120:K125"/>
    <mergeCell ref="L120:L125"/>
    <mergeCell ref="M120:M125"/>
    <mergeCell ref="N120:N125"/>
    <mergeCell ref="B127:B132"/>
    <mergeCell ref="C127:C132"/>
    <mergeCell ref="O117:O126"/>
    <mergeCell ref="P117:P126"/>
    <mergeCell ref="D120:D125"/>
    <mergeCell ref="E120:E125"/>
    <mergeCell ref="F120:F125"/>
    <mergeCell ref="G120:G125"/>
    <mergeCell ref="H120:H125"/>
    <mergeCell ref="I120:I125"/>
    <mergeCell ref="G117:G119"/>
    <mergeCell ref="H117:H119"/>
    <mergeCell ref="I117:I119"/>
    <mergeCell ref="J117:J119"/>
    <mergeCell ref="K117:K119"/>
    <mergeCell ref="L117:L119"/>
    <mergeCell ref="J114:J115"/>
    <mergeCell ref="K114:K115"/>
    <mergeCell ref="L114:L115"/>
    <mergeCell ref="M114:M115"/>
    <mergeCell ref="N114:N115"/>
    <mergeCell ref="B117:B126"/>
    <mergeCell ref="C117:C126"/>
    <mergeCell ref="D117:D119"/>
    <mergeCell ref="E117:E119"/>
    <mergeCell ref="F117:F119"/>
    <mergeCell ref="D114:D115"/>
    <mergeCell ref="E114:E115"/>
    <mergeCell ref="F114:F115"/>
    <mergeCell ref="G114:G115"/>
    <mergeCell ref="H114:H115"/>
    <mergeCell ref="I114:I115"/>
    <mergeCell ref="M117:M119"/>
    <mergeCell ref="N117:N119"/>
    <mergeCell ref="K112:K113"/>
    <mergeCell ref="L112:L113"/>
    <mergeCell ref="M112:M113"/>
    <mergeCell ref="N112:N113"/>
    <mergeCell ref="O112:O116"/>
    <mergeCell ref="P112:P116"/>
    <mergeCell ref="P109:P111"/>
    <mergeCell ref="B112:B116"/>
    <mergeCell ref="C112:C116"/>
    <mergeCell ref="D112:D113"/>
    <mergeCell ref="E112:E113"/>
    <mergeCell ref="F112:F113"/>
    <mergeCell ref="G112:G113"/>
    <mergeCell ref="H112:H113"/>
    <mergeCell ref="I112:I113"/>
    <mergeCell ref="J112:J113"/>
    <mergeCell ref="J109:J110"/>
    <mergeCell ref="K109:K110"/>
    <mergeCell ref="L109:L110"/>
    <mergeCell ref="M109:M110"/>
    <mergeCell ref="N109:N110"/>
    <mergeCell ref="O109:O111"/>
    <mergeCell ref="D109:D110"/>
    <mergeCell ref="E109:E110"/>
    <mergeCell ref="F109:F110"/>
    <mergeCell ref="G109:G110"/>
    <mergeCell ref="H109:H110"/>
    <mergeCell ref="I109:I110"/>
    <mergeCell ref="P102:P108"/>
    <mergeCell ref="D105:D107"/>
    <mergeCell ref="E105:E107"/>
    <mergeCell ref="F105:F107"/>
    <mergeCell ref="G105:G107"/>
    <mergeCell ref="H105:H107"/>
    <mergeCell ref="I105:I107"/>
    <mergeCell ref="J105:J107"/>
    <mergeCell ref="K105:K107"/>
    <mergeCell ref="L105:L107"/>
    <mergeCell ref="J102:J104"/>
    <mergeCell ref="K102:K104"/>
    <mergeCell ref="L102:L104"/>
    <mergeCell ref="M102:M104"/>
    <mergeCell ref="N102:N104"/>
    <mergeCell ref="O102:O108"/>
    <mergeCell ref="M105:M107"/>
    <mergeCell ref="N105:N107"/>
    <mergeCell ref="O99:O101"/>
    <mergeCell ref="P99:P101"/>
    <mergeCell ref="B102:B108"/>
    <mergeCell ref="C102:C108"/>
    <mergeCell ref="D102:D104"/>
    <mergeCell ref="E102:E104"/>
    <mergeCell ref="F102:F104"/>
    <mergeCell ref="G102:G104"/>
    <mergeCell ref="H102:H104"/>
    <mergeCell ref="I102:I104"/>
    <mergeCell ref="C98:C101"/>
    <mergeCell ref="B99:B101"/>
    <mergeCell ref="M94:M95"/>
    <mergeCell ref="N94:N95"/>
    <mergeCell ref="O94:O95"/>
    <mergeCell ref="P94:P95"/>
    <mergeCell ref="B96:B97"/>
    <mergeCell ref="C96:C97"/>
    <mergeCell ref="O96:O97"/>
    <mergeCell ref="P96:P97"/>
    <mergeCell ref="G94:G95"/>
    <mergeCell ref="H94:H95"/>
    <mergeCell ref="I94:I95"/>
    <mergeCell ref="J94:J95"/>
    <mergeCell ref="K94:K95"/>
    <mergeCell ref="L94:L95"/>
    <mergeCell ref="B94:B95"/>
    <mergeCell ref="C94:C95"/>
    <mergeCell ref="D94:D95"/>
    <mergeCell ref="E94:E95"/>
    <mergeCell ref="F94:F95"/>
    <mergeCell ref="O80:O81"/>
    <mergeCell ref="P80:P81"/>
    <mergeCell ref="A82:A93"/>
    <mergeCell ref="B82:B83"/>
    <mergeCell ref="O82:O83"/>
    <mergeCell ref="P82:P83"/>
    <mergeCell ref="B84:B90"/>
    <mergeCell ref="D84:D87"/>
    <mergeCell ref="E84:E87"/>
    <mergeCell ref="F84:F87"/>
    <mergeCell ref="L88:L90"/>
    <mergeCell ref="M88:M90"/>
    <mergeCell ref="N88:N90"/>
    <mergeCell ref="B91:B92"/>
    <mergeCell ref="O91:O92"/>
    <mergeCell ref="P91:P92"/>
    <mergeCell ref="O84:O90"/>
    <mergeCell ref="P84:P90"/>
    <mergeCell ref="D88:D90"/>
    <mergeCell ref="E88:E90"/>
    <mergeCell ref="F88:F90"/>
    <mergeCell ref="G88:G90"/>
    <mergeCell ref="H88:H90"/>
    <mergeCell ref="I88:I90"/>
    <mergeCell ref="M78:M79"/>
    <mergeCell ref="N78:N79"/>
    <mergeCell ref="A80:A81"/>
    <mergeCell ref="B80:B81"/>
    <mergeCell ref="C80:C93"/>
    <mergeCell ref="G84:G87"/>
    <mergeCell ref="H84:H87"/>
    <mergeCell ref="B72:B79"/>
    <mergeCell ref="C72:C79"/>
    <mergeCell ref="J88:J90"/>
    <mergeCell ref="K88:K90"/>
    <mergeCell ref="I84:I87"/>
    <mergeCell ref="J84:J87"/>
    <mergeCell ref="K84:K87"/>
    <mergeCell ref="L84:L87"/>
    <mergeCell ref="M84:M87"/>
    <mergeCell ref="N84:N87"/>
    <mergeCell ref="N72:N74"/>
    <mergeCell ref="O72:O79"/>
    <mergeCell ref="P72:P79"/>
    <mergeCell ref="D75:D77"/>
    <mergeCell ref="E75:E77"/>
    <mergeCell ref="F75:F77"/>
    <mergeCell ref="G75:G77"/>
    <mergeCell ref="H75:H77"/>
    <mergeCell ref="I75:I77"/>
    <mergeCell ref="J75:J77"/>
    <mergeCell ref="H72:H74"/>
    <mergeCell ref="I72:I74"/>
    <mergeCell ref="J72:J74"/>
    <mergeCell ref="K72:K74"/>
    <mergeCell ref="L72:L74"/>
    <mergeCell ref="M72:M74"/>
    <mergeCell ref="D72:D74"/>
    <mergeCell ref="E72:E74"/>
    <mergeCell ref="F72:F74"/>
    <mergeCell ref="G72:G74"/>
    <mergeCell ref="K75:K77"/>
    <mergeCell ref="L75:L77"/>
    <mergeCell ref="M75:M77"/>
    <mergeCell ref="N75:N77"/>
    <mergeCell ref="M63:M69"/>
    <mergeCell ref="N63:N69"/>
    <mergeCell ref="O63:O69"/>
    <mergeCell ref="P63:P69"/>
    <mergeCell ref="B70:B71"/>
    <mergeCell ref="O70:O71"/>
    <mergeCell ref="P70:P71"/>
    <mergeCell ref="G63:G69"/>
    <mergeCell ref="H63:H69"/>
    <mergeCell ref="I63:I69"/>
    <mergeCell ref="J63:J69"/>
    <mergeCell ref="K63:K69"/>
    <mergeCell ref="L63:L69"/>
    <mergeCell ref="A63:A79"/>
    <mergeCell ref="B63:B69"/>
    <mergeCell ref="C63:C71"/>
    <mergeCell ref="D63:D69"/>
    <mergeCell ref="E63:E69"/>
    <mergeCell ref="F63:F69"/>
    <mergeCell ref="J58:J60"/>
    <mergeCell ref="K58:K60"/>
    <mergeCell ref="L58:L60"/>
    <mergeCell ref="D58:D60"/>
    <mergeCell ref="E58:E60"/>
    <mergeCell ref="F58:F60"/>
    <mergeCell ref="G58:G60"/>
    <mergeCell ref="H58:H60"/>
    <mergeCell ref="I58:I60"/>
    <mergeCell ref="D78:D79"/>
    <mergeCell ref="E78:E79"/>
    <mergeCell ref="F78:F79"/>
    <mergeCell ref="G78:G79"/>
    <mergeCell ref="H78:H79"/>
    <mergeCell ref="I78:I79"/>
    <mergeCell ref="J78:J79"/>
    <mergeCell ref="K78:K79"/>
    <mergeCell ref="L78:L79"/>
    <mergeCell ref="A54:A62"/>
    <mergeCell ref="B54:B57"/>
    <mergeCell ref="C54:C62"/>
    <mergeCell ref="O54:O57"/>
    <mergeCell ref="P54:P57"/>
    <mergeCell ref="B58:B60"/>
    <mergeCell ref="P58:P60"/>
    <mergeCell ref="B61:B62"/>
    <mergeCell ref="O61:O62"/>
    <mergeCell ref="P61:P62"/>
    <mergeCell ref="M58:M60"/>
    <mergeCell ref="N58:N60"/>
    <mergeCell ref="O58:O60"/>
    <mergeCell ref="P29:P51"/>
    <mergeCell ref="O38:O46"/>
    <mergeCell ref="K29:K46"/>
    <mergeCell ref="L29:L46"/>
    <mergeCell ref="M29:M46"/>
    <mergeCell ref="B52:B53"/>
    <mergeCell ref="C52:C53"/>
    <mergeCell ref="O52:O53"/>
    <mergeCell ref="P52:P53"/>
    <mergeCell ref="P26:P28"/>
    <mergeCell ref="B29:B51"/>
    <mergeCell ref="C29:C51"/>
    <mergeCell ref="D29:D46"/>
    <mergeCell ref="E29:E46"/>
    <mergeCell ref="F29:F46"/>
    <mergeCell ref="G29:G46"/>
    <mergeCell ref="J21:J25"/>
    <mergeCell ref="K21:K25"/>
    <mergeCell ref="L21:L25"/>
    <mergeCell ref="M21:M25"/>
    <mergeCell ref="N21:N25"/>
    <mergeCell ref="O21:O25"/>
    <mergeCell ref="D47:D51"/>
    <mergeCell ref="E47:E51"/>
    <mergeCell ref="F47:F51"/>
    <mergeCell ref="G47:G51"/>
    <mergeCell ref="H47:H51"/>
    <mergeCell ref="I47:I51"/>
    <mergeCell ref="H29:H46"/>
    <mergeCell ref="I29:I46"/>
    <mergeCell ref="J29:J46"/>
    <mergeCell ref="J47:J51"/>
    <mergeCell ref="K47:K51"/>
    <mergeCell ref="P12:P20"/>
    <mergeCell ref="B21:B25"/>
    <mergeCell ref="D21:D25"/>
    <mergeCell ref="E21:E25"/>
    <mergeCell ref="F21:F25"/>
    <mergeCell ref="G21:G25"/>
    <mergeCell ref="H21:H25"/>
    <mergeCell ref="I21:I25"/>
    <mergeCell ref="H12:H20"/>
    <mergeCell ref="I12:I20"/>
    <mergeCell ref="J12:J20"/>
    <mergeCell ref="K12:K20"/>
    <mergeCell ref="L12:L20"/>
    <mergeCell ref="M12:M20"/>
    <mergeCell ref="P21:P25"/>
    <mergeCell ref="A11:A53"/>
    <mergeCell ref="B12:B20"/>
    <mergeCell ref="C12:C28"/>
    <mergeCell ref="D12:D20"/>
    <mergeCell ref="E12:E20"/>
    <mergeCell ref="F12:F20"/>
    <mergeCell ref="G12:G20"/>
    <mergeCell ref="N12:N20"/>
    <mergeCell ref="O12:O20"/>
    <mergeCell ref="B26:B28"/>
    <mergeCell ref="O26:O28"/>
    <mergeCell ref="L47:L51"/>
    <mergeCell ref="M47:M51"/>
    <mergeCell ref="N47:N51"/>
    <mergeCell ref="O47:O51"/>
    <mergeCell ref="N29:N46"/>
    <mergeCell ref="O29:O37"/>
    <mergeCell ref="A1:O3"/>
    <mergeCell ref="B4:P4"/>
    <mergeCell ref="A5:P5"/>
    <mergeCell ref="A7:P7"/>
    <mergeCell ref="A9:A10"/>
    <mergeCell ref="B9:B10"/>
    <mergeCell ref="C9:C10"/>
    <mergeCell ref="D9:D10"/>
    <mergeCell ref="E9:L9"/>
    <mergeCell ref="M9:M10"/>
    <mergeCell ref="N9:N10"/>
    <mergeCell ref="O9:O10"/>
    <mergeCell ref="P9:P10"/>
  </mergeCells>
  <printOptions horizontalCentered="1"/>
  <pageMargins left="0.23622047244094491" right="0.23622047244094491" top="0.35433070866141736" bottom="0.31496062992125984" header="0.31496062992125984" footer="0.31496062992125984"/>
  <pageSetup scale="32" orientation="landscape" r:id="rId1"/>
  <colBreaks count="1" manualBreakCount="1">
    <brk id="16"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AT134"/>
  <sheetViews>
    <sheetView tabSelected="1" topLeftCell="F1" zoomScale="55" zoomScaleNormal="55" workbookViewId="0">
      <pane xSplit="17" ySplit="9" topLeftCell="W37" activePane="bottomRight" state="frozen"/>
      <selection activeCell="F1" sqref="F1"/>
      <selection pane="topRight" activeCell="W1" sqref="W1"/>
      <selection pane="bottomLeft" activeCell="F10" sqref="F10"/>
      <selection pane="bottomRight" activeCell="J12" sqref="J12:J19"/>
    </sheetView>
  </sheetViews>
  <sheetFormatPr baseColWidth="10" defaultColWidth="11.42578125" defaultRowHeight="16.5" outlineLevelRow="1" x14ac:dyDescent="0.25"/>
  <cols>
    <col min="1" max="1" width="42.140625" style="15" hidden="1" customWidth="1"/>
    <col min="2" max="2" width="60.42578125" style="15" hidden="1" customWidth="1"/>
    <col min="3" max="3" width="27.28515625" style="15" customWidth="1"/>
    <col min="4" max="4" width="32.28515625" style="15" customWidth="1"/>
    <col min="5" max="5" width="36.140625" style="14" customWidth="1"/>
    <col min="6" max="6" width="37.42578125" style="14" customWidth="1"/>
    <col min="7" max="7" width="53" style="15" customWidth="1"/>
    <col min="8" max="8" width="25.7109375" style="14" customWidth="1"/>
    <col min="9" max="9" width="23.42578125" style="14" customWidth="1"/>
    <col min="10" max="10" width="38.28515625" style="14" customWidth="1"/>
    <col min="11" max="11" width="0.28515625" style="14" customWidth="1"/>
    <col min="12" max="12" width="17.28515625" style="14" bestFit="1" customWidth="1"/>
    <col min="13" max="13" width="16" style="14" customWidth="1"/>
    <col min="14" max="14" width="18" style="14" bestFit="1" customWidth="1"/>
    <col min="15" max="15" width="16.5703125" style="14" customWidth="1"/>
    <col min="16" max="16" width="18" style="14" bestFit="1" customWidth="1"/>
    <col min="17" max="17" width="17" style="14" customWidth="1"/>
    <col min="18" max="18" width="18" style="14" bestFit="1" customWidth="1"/>
    <col min="19" max="19" width="14.42578125" style="14" customWidth="1"/>
    <col min="20" max="20" width="24.7109375" style="14" customWidth="1"/>
    <col min="21" max="21" width="22" style="19" customWidth="1"/>
    <col min="22" max="22" width="95.5703125" style="19" customWidth="1"/>
    <col min="23" max="45" width="11.42578125" style="1"/>
    <col min="46" max="46" width="21.85546875" style="1" customWidth="1"/>
    <col min="47" max="16384" width="11.42578125" style="1"/>
  </cols>
  <sheetData>
    <row r="1" spans="1:22" ht="23.25" x14ac:dyDescent="0.25">
      <c r="A1" s="499" t="s">
        <v>243</v>
      </c>
      <c r="B1" s="499"/>
      <c r="C1" s="499"/>
      <c r="D1" s="499"/>
      <c r="E1" s="499"/>
      <c r="F1" s="499"/>
      <c r="G1" s="499"/>
      <c r="H1" s="499"/>
      <c r="I1" s="499"/>
      <c r="J1" s="499"/>
      <c r="K1" s="499"/>
      <c r="L1" s="499"/>
      <c r="M1" s="499"/>
      <c r="N1" s="499"/>
      <c r="O1" s="499"/>
      <c r="P1" s="499"/>
      <c r="Q1" s="499"/>
      <c r="R1" s="499"/>
      <c r="S1" s="499"/>
      <c r="T1" s="499"/>
      <c r="U1" s="499"/>
      <c r="V1" s="40"/>
    </row>
    <row r="2" spans="1:22" ht="23.25" x14ac:dyDescent="0.25">
      <c r="A2" s="499"/>
      <c r="B2" s="499"/>
      <c r="C2" s="499"/>
      <c r="D2" s="499"/>
      <c r="E2" s="499"/>
      <c r="F2" s="499"/>
      <c r="G2" s="499"/>
      <c r="H2" s="499"/>
      <c r="I2" s="499"/>
      <c r="J2" s="499"/>
      <c r="K2" s="499"/>
      <c r="L2" s="499"/>
      <c r="M2" s="499"/>
      <c r="N2" s="499"/>
      <c r="O2" s="499"/>
      <c r="P2" s="499"/>
      <c r="Q2" s="499"/>
      <c r="R2" s="499"/>
      <c r="S2" s="499"/>
      <c r="T2" s="499"/>
      <c r="U2" s="499"/>
      <c r="V2" s="40"/>
    </row>
    <row r="3" spans="1:22" ht="23.25" x14ac:dyDescent="0.25">
      <c r="A3" s="499"/>
      <c r="B3" s="499"/>
      <c r="C3" s="499"/>
      <c r="D3" s="499"/>
      <c r="E3" s="499"/>
      <c r="F3" s="499"/>
      <c r="G3" s="499"/>
      <c r="H3" s="499"/>
      <c r="I3" s="499"/>
      <c r="J3" s="499"/>
      <c r="K3" s="499"/>
      <c r="L3" s="499"/>
      <c r="M3" s="499"/>
      <c r="N3" s="499"/>
      <c r="O3" s="499"/>
      <c r="P3" s="499"/>
      <c r="Q3" s="499"/>
      <c r="R3" s="499"/>
      <c r="S3" s="499"/>
      <c r="T3" s="499"/>
      <c r="U3" s="499"/>
      <c r="V3" s="40"/>
    </row>
    <row r="4" spans="1:22" s="6" customFormat="1" ht="42.75" customHeight="1" x14ac:dyDescent="0.25">
      <c r="A4" s="440" t="s">
        <v>756</v>
      </c>
      <c r="B4" s="441"/>
      <c r="C4" s="441"/>
      <c r="D4" s="441"/>
      <c r="E4" s="441"/>
      <c r="F4" s="441"/>
      <c r="G4" s="441"/>
      <c r="H4" s="441"/>
      <c r="I4" s="441"/>
      <c r="J4" s="441"/>
      <c r="K4" s="441"/>
      <c r="L4" s="441"/>
      <c r="M4" s="441"/>
      <c r="N4" s="441"/>
      <c r="O4" s="441"/>
      <c r="P4" s="441"/>
      <c r="Q4" s="441"/>
      <c r="R4" s="441"/>
      <c r="S4" s="441"/>
      <c r="T4" s="441"/>
      <c r="U4" s="441"/>
      <c r="V4" s="4"/>
    </row>
    <row r="5" spans="1:22" s="6" customFormat="1" ht="52.5" customHeight="1" x14ac:dyDescent="0.25">
      <c r="A5" s="442"/>
      <c r="B5" s="442"/>
      <c r="C5" s="442"/>
      <c r="D5" s="442"/>
      <c r="E5" s="442"/>
      <c r="F5" s="442"/>
      <c r="G5" s="442"/>
      <c r="H5" s="442"/>
      <c r="I5" s="442"/>
      <c r="J5" s="442"/>
      <c r="K5" s="442"/>
      <c r="L5" s="442"/>
      <c r="M5" s="442"/>
      <c r="N5" s="442"/>
      <c r="O5" s="442"/>
      <c r="P5" s="442"/>
      <c r="Q5" s="442"/>
      <c r="R5" s="442"/>
      <c r="S5" s="442"/>
      <c r="T5" s="442"/>
      <c r="U5" s="442"/>
      <c r="V5" s="2"/>
    </row>
    <row r="6" spans="1:22" s="6" customFormat="1" ht="52.5" customHeight="1" x14ac:dyDescent="0.25">
      <c r="A6" s="2"/>
      <c r="B6" s="2"/>
      <c r="C6" s="2"/>
      <c r="D6" s="2"/>
      <c r="E6" s="2"/>
      <c r="F6" s="2"/>
      <c r="G6" s="3"/>
      <c r="H6" s="2"/>
      <c r="I6" s="2"/>
      <c r="J6" s="2"/>
      <c r="K6" s="505" t="s">
        <v>6</v>
      </c>
      <c r="L6" s="505"/>
      <c r="M6" s="505"/>
      <c r="N6" s="505"/>
      <c r="O6" s="505"/>
      <c r="P6" s="505"/>
      <c r="Q6" s="505"/>
      <c r="R6" s="505"/>
      <c r="S6" s="505"/>
      <c r="T6" s="505"/>
      <c r="U6" s="505"/>
      <c r="V6" s="451" t="s">
        <v>628</v>
      </c>
    </row>
    <row r="7" spans="1:22" s="6" customFormat="1" ht="23.25" x14ac:dyDescent="0.25">
      <c r="A7" s="2"/>
      <c r="B7" s="2"/>
      <c r="C7" s="2"/>
      <c r="D7" s="2"/>
      <c r="E7" s="2"/>
      <c r="F7" s="2"/>
      <c r="G7" s="506" t="s">
        <v>670</v>
      </c>
      <c r="H7" s="506"/>
      <c r="I7" s="506"/>
      <c r="J7" s="506"/>
      <c r="K7" s="505" t="s">
        <v>7</v>
      </c>
      <c r="L7" s="505"/>
      <c r="M7" s="505"/>
      <c r="N7" s="505"/>
      <c r="O7" s="505"/>
      <c r="P7" s="505"/>
      <c r="Q7" s="505"/>
      <c r="R7" s="505"/>
      <c r="S7" s="505"/>
      <c r="T7" s="505"/>
      <c r="U7" s="505"/>
      <c r="V7" s="451"/>
    </row>
    <row r="8" spans="1:22" s="7" customFormat="1" ht="20.25" customHeight="1" x14ac:dyDescent="0.25">
      <c r="A8" s="497" t="s">
        <v>10</v>
      </c>
      <c r="B8" s="497" t="s">
        <v>11</v>
      </c>
      <c r="C8" s="500" t="s">
        <v>238</v>
      </c>
      <c r="D8" s="487" t="s">
        <v>239</v>
      </c>
      <c r="E8" s="487" t="s">
        <v>240</v>
      </c>
      <c r="F8" s="487" t="s">
        <v>242</v>
      </c>
      <c r="G8" s="492" t="s">
        <v>12</v>
      </c>
      <c r="H8" s="501" t="s">
        <v>578</v>
      </c>
      <c r="I8" s="492" t="s">
        <v>741</v>
      </c>
      <c r="J8" s="492" t="s">
        <v>742</v>
      </c>
      <c r="K8" s="493"/>
      <c r="L8" s="495" t="s">
        <v>13</v>
      </c>
      <c r="M8" s="496" t="s">
        <v>14</v>
      </c>
      <c r="N8" s="495" t="s">
        <v>15</v>
      </c>
      <c r="O8" s="496" t="s">
        <v>16</v>
      </c>
      <c r="P8" s="489" t="s">
        <v>17</v>
      </c>
      <c r="Q8" s="490" t="s">
        <v>18</v>
      </c>
      <c r="R8" s="489" t="s">
        <v>19</v>
      </c>
      <c r="S8" s="490" t="s">
        <v>20</v>
      </c>
      <c r="T8" s="489" t="s">
        <v>21</v>
      </c>
      <c r="U8" s="491" t="s">
        <v>577</v>
      </c>
      <c r="V8" s="451"/>
    </row>
    <row r="9" spans="1:22" s="7" customFormat="1" ht="126" customHeight="1" x14ac:dyDescent="0.25">
      <c r="A9" s="498"/>
      <c r="B9" s="497"/>
      <c r="C9" s="500"/>
      <c r="D9" s="488"/>
      <c r="E9" s="488"/>
      <c r="F9" s="488"/>
      <c r="G9" s="492"/>
      <c r="H9" s="502"/>
      <c r="I9" s="492"/>
      <c r="J9" s="492"/>
      <c r="K9" s="494"/>
      <c r="L9" s="495"/>
      <c r="M9" s="496"/>
      <c r="N9" s="495"/>
      <c r="O9" s="496"/>
      <c r="P9" s="489"/>
      <c r="Q9" s="490"/>
      <c r="R9" s="489"/>
      <c r="S9" s="490"/>
      <c r="T9" s="489"/>
      <c r="U9" s="491"/>
      <c r="V9" s="451"/>
    </row>
    <row r="10" spans="1:22" s="9" customFormat="1" ht="20.25" customHeight="1" x14ac:dyDescent="0.25">
      <c r="A10" s="486" t="s">
        <v>38</v>
      </c>
      <c r="B10" s="486" t="s">
        <v>39</v>
      </c>
      <c r="C10" s="432" t="s">
        <v>228</v>
      </c>
      <c r="D10" s="432" t="s">
        <v>38</v>
      </c>
      <c r="E10" s="432" t="s">
        <v>40</v>
      </c>
      <c r="F10" s="435" t="s">
        <v>606</v>
      </c>
      <c r="G10" s="401" t="s">
        <v>581</v>
      </c>
      <c r="H10" s="401">
        <v>27</v>
      </c>
      <c r="I10" s="401">
        <v>29</v>
      </c>
      <c r="J10" s="402">
        <f>I10/H10</f>
        <v>1.0740740740740742</v>
      </c>
      <c r="K10" s="396"/>
      <c r="L10" s="401">
        <v>1</v>
      </c>
      <c r="M10" s="401">
        <v>5</v>
      </c>
      <c r="N10" s="401">
        <v>4</v>
      </c>
      <c r="O10" s="401">
        <v>13</v>
      </c>
      <c r="P10" s="401">
        <v>7</v>
      </c>
      <c r="Q10" s="401">
        <v>22</v>
      </c>
      <c r="R10" s="401">
        <v>27</v>
      </c>
      <c r="S10" s="401">
        <v>29</v>
      </c>
      <c r="T10" s="401">
        <v>29</v>
      </c>
      <c r="U10" s="521">
        <f>J10</f>
        <v>1.0740740740740742</v>
      </c>
      <c r="V10" s="512" t="s">
        <v>740</v>
      </c>
    </row>
    <row r="11" spans="1:22" s="9" customFormat="1" ht="196.5" customHeight="1" x14ac:dyDescent="0.25">
      <c r="A11" s="486"/>
      <c r="B11" s="486"/>
      <c r="C11" s="433"/>
      <c r="D11" s="434"/>
      <c r="E11" s="434"/>
      <c r="F11" s="437"/>
      <c r="G11" s="401"/>
      <c r="H11" s="401"/>
      <c r="I11" s="401"/>
      <c r="J11" s="402"/>
      <c r="K11" s="397"/>
      <c r="L11" s="401"/>
      <c r="M11" s="401"/>
      <c r="N11" s="401"/>
      <c r="O11" s="401"/>
      <c r="P11" s="401"/>
      <c r="Q11" s="401"/>
      <c r="R11" s="401"/>
      <c r="S11" s="401"/>
      <c r="T11" s="401"/>
      <c r="U11" s="521"/>
      <c r="V11" s="512"/>
    </row>
    <row r="12" spans="1:22" s="10" customFormat="1" ht="20.25" customHeight="1" x14ac:dyDescent="0.25">
      <c r="A12" s="453" t="s">
        <v>47</v>
      </c>
      <c r="B12" s="453" t="s">
        <v>48</v>
      </c>
      <c r="C12" s="433"/>
      <c r="D12" s="432" t="s">
        <v>47</v>
      </c>
      <c r="E12" s="432" t="s">
        <v>579</v>
      </c>
      <c r="F12" s="435" t="s">
        <v>50</v>
      </c>
      <c r="G12" s="396" t="s">
        <v>579</v>
      </c>
      <c r="H12" s="396">
        <v>3175</v>
      </c>
      <c r="I12" s="396">
        <v>2526</v>
      </c>
      <c r="J12" s="418">
        <f>I12/H12</f>
        <v>0.79559055118110233</v>
      </c>
      <c r="K12" s="396"/>
      <c r="L12" s="401">
        <v>1684</v>
      </c>
      <c r="M12" s="401">
        <v>0</v>
      </c>
      <c r="N12" s="401">
        <v>3065</v>
      </c>
      <c r="O12" s="401">
        <v>1770</v>
      </c>
      <c r="P12" s="401">
        <v>3065</v>
      </c>
      <c r="Q12" s="401">
        <v>2451</v>
      </c>
      <c r="R12" s="485">
        <v>3175</v>
      </c>
      <c r="S12" s="485">
        <v>2526</v>
      </c>
      <c r="T12" s="522">
        <v>2526</v>
      </c>
      <c r="U12" s="418">
        <f>J12</f>
        <v>0.79559055118110233</v>
      </c>
      <c r="V12" s="513" t="s">
        <v>755</v>
      </c>
    </row>
    <row r="13" spans="1:22" s="10" customFormat="1" ht="20.25" customHeight="1" x14ac:dyDescent="0.25">
      <c r="A13" s="453"/>
      <c r="B13" s="453"/>
      <c r="C13" s="433"/>
      <c r="D13" s="433"/>
      <c r="E13" s="433"/>
      <c r="F13" s="436"/>
      <c r="G13" s="417"/>
      <c r="H13" s="417"/>
      <c r="I13" s="417"/>
      <c r="J13" s="419"/>
      <c r="K13" s="417"/>
      <c r="L13" s="401"/>
      <c r="M13" s="401"/>
      <c r="N13" s="401"/>
      <c r="O13" s="401"/>
      <c r="P13" s="401"/>
      <c r="Q13" s="401"/>
      <c r="R13" s="401"/>
      <c r="S13" s="401"/>
      <c r="T13" s="403"/>
      <c r="U13" s="419"/>
      <c r="V13" s="513"/>
    </row>
    <row r="14" spans="1:22" s="10" customFormat="1" ht="20.25" customHeight="1" x14ac:dyDescent="0.25">
      <c r="A14" s="453"/>
      <c r="B14" s="453"/>
      <c r="C14" s="433"/>
      <c r="D14" s="433"/>
      <c r="E14" s="433"/>
      <c r="F14" s="436"/>
      <c r="G14" s="417"/>
      <c r="H14" s="417"/>
      <c r="I14" s="417"/>
      <c r="J14" s="419"/>
      <c r="K14" s="417"/>
      <c r="L14" s="401"/>
      <c r="M14" s="401"/>
      <c r="N14" s="401"/>
      <c r="O14" s="401"/>
      <c r="P14" s="401"/>
      <c r="Q14" s="401"/>
      <c r="R14" s="401"/>
      <c r="S14" s="401"/>
      <c r="T14" s="403"/>
      <c r="U14" s="419"/>
      <c r="V14" s="513"/>
    </row>
    <row r="15" spans="1:22" s="10" customFormat="1" ht="20.25" customHeight="1" x14ac:dyDescent="0.25">
      <c r="A15" s="453"/>
      <c r="B15" s="453"/>
      <c r="C15" s="433"/>
      <c r="D15" s="433"/>
      <c r="E15" s="433"/>
      <c r="F15" s="436"/>
      <c r="G15" s="417"/>
      <c r="H15" s="417"/>
      <c r="I15" s="417"/>
      <c r="J15" s="419"/>
      <c r="K15" s="417"/>
      <c r="L15" s="401"/>
      <c r="M15" s="401"/>
      <c r="N15" s="401"/>
      <c r="O15" s="401"/>
      <c r="P15" s="401"/>
      <c r="Q15" s="401"/>
      <c r="R15" s="401"/>
      <c r="S15" s="401"/>
      <c r="T15" s="403"/>
      <c r="U15" s="419"/>
      <c r="V15" s="513"/>
    </row>
    <row r="16" spans="1:22" s="10" customFormat="1" ht="20.25" customHeight="1" x14ac:dyDescent="0.25">
      <c r="A16" s="453"/>
      <c r="B16" s="453"/>
      <c r="C16" s="433"/>
      <c r="D16" s="433"/>
      <c r="E16" s="433"/>
      <c r="F16" s="436"/>
      <c r="G16" s="417"/>
      <c r="H16" s="417"/>
      <c r="I16" s="417"/>
      <c r="J16" s="419"/>
      <c r="K16" s="417"/>
      <c r="L16" s="401"/>
      <c r="M16" s="401"/>
      <c r="N16" s="401"/>
      <c r="O16" s="401"/>
      <c r="P16" s="401"/>
      <c r="Q16" s="401"/>
      <c r="R16" s="401"/>
      <c r="S16" s="401"/>
      <c r="T16" s="403"/>
      <c r="U16" s="419"/>
      <c r="V16" s="513"/>
    </row>
    <row r="17" spans="1:46" s="10" customFormat="1" ht="20.25" customHeight="1" x14ac:dyDescent="0.25">
      <c r="A17" s="453"/>
      <c r="B17" s="453"/>
      <c r="C17" s="433"/>
      <c r="D17" s="433"/>
      <c r="E17" s="433"/>
      <c r="F17" s="436"/>
      <c r="G17" s="417"/>
      <c r="H17" s="417"/>
      <c r="I17" s="417"/>
      <c r="J17" s="419"/>
      <c r="K17" s="417"/>
      <c r="L17" s="401"/>
      <c r="M17" s="401"/>
      <c r="N17" s="401"/>
      <c r="O17" s="401"/>
      <c r="P17" s="401"/>
      <c r="Q17" s="401"/>
      <c r="R17" s="401"/>
      <c r="S17" s="401"/>
      <c r="T17" s="403"/>
      <c r="U17" s="419"/>
      <c r="V17" s="513"/>
    </row>
    <row r="18" spans="1:46" s="10" customFormat="1" ht="20.25" customHeight="1" x14ac:dyDescent="0.25">
      <c r="A18" s="453"/>
      <c r="B18" s="453"/>
      <c r="C18" s="433"/>
      <c r="D18" s="433"/>
      <c r="E18" s="433"/>
      <c r="F18" s="436"/>
      <c r="G18" s="417"/>
      <c r="H18" s="417"/>
      <c r="I18" s="417"/>
      <c r="J18" s="419"/>
      <c r="K18" s="417"/>
      <c r="L18" s="401"/>
      <c r="M18" s="401"/>
      <c r="N18" s="401"/>
      <c r="O18" s="401"/>
      <c r="P18" s="401"/>
      <c r="Q18" s="401"/>
      <c r="R18" s="401"/>
      <c r="S18" s="401"/>
      <c r="T18" s="403"/>
      <c r="U18" s="419"/>
      <c r="V18" s="513"/>
    </row>
    <row r="19" spans="1:46" s="10" customFormat="1" ht="136.5" customHeight="1" x14ac:dyDescent="0.25">
      <c r="A19" s="453"/>
      <c r="B19" s="453"/>
      <c r="C19" s="433"/>
      <c r="D19" s="434"/>
      <c r="E19" s="434"/>
      <c r="F19" s="437"/>
      <c r="G19" s="397"/>
      <c r="H19" s="397"/>
      <c r="I19" s="397"/>
      <c r="J19" s="420"/>
      <c r="K19" s="397"/>
      <c r="L19" s="401"/>
      <c r="M19" s="401"/>
      <c r="N19" s="401"/>
      <c r="O19" s="401"/>
      <c r="P19" s="401"/>
      <c r="Q19" s="401"/>
      <c r="R19" s="401"/>
      <c r="S19" s="401"/>
      <c r="T19" s="403"/>
      <c r="U19" s="420"/>
      <c r="V19" s="513"/>
    </row>
    <row r="20" spans="1:46" s="11" customFormat="1" ht="20.25" x14ac:dyDescent="0.25">
      <c r="A20" s="453" t="s">
        <v>58</v>
      </c>
      <c r="B20" s="453" t="s">
        <v>59</v>
      </c>
      <c r="C20" s="433"/>
      <c r="D20" s="432" t="s">
        <v>58</v>
      </c>
      <c r="E20" s="432" t="s">
        <v>270</v>
      </c>
      <c r="F20" s="435" t="s">
        <v>50</v>
      </c>
      <c r="G20" s="401" t="s">
        <v>270</v>
      </c>
      <c r="H20" s="401">
        <v>8500</v>
      </c>
      <c r="I20" s="401">
        <v>8500</v>
      </c>
      <c r="J20" s="446">
        <v>1</v>
      </c>
      <c r="K20" s="396"/>
      <c r="L20" s="401">
        <v>2250</v>
      </c>
      <c r="M20" s="401">
        <v>8500</v>
      </c>
      <c r="N20" s="401">
        <v>8500</v>
      </c>
      <c r="O20" s="401">
        <v>8500</v>
      </c>
      <c r="P20" s="401">
        <v>8500</v>
      </c>
      <c r="Q20" s="485">
        <v>8500</v>
      </c>
      <c r="R20" s="485">
        <v>8500</v>
      </c>
      <c r="S20" s="485">
        <v>8500</v>
      </c>
      <c r="T20" s="485">
        <v>8500</v>
      </c>
      <c r="U20" s="446">
        <v>1</v>
      </c>
      <c r="V20" s="514" t="s">
        <v>743</v>
      </c>
    </row>
    <row r="21" spans="1:46" s="11" customFormat="1" ht="20.25" x14ac:dyDescent="0.25">
      <c r="A21" s="453"/>
      <c r="B21" s="453"/>
      <c r="C21" s="433"/>
      <c r="D21" s="433"/>
      <c r="E21" s="433"/>
      <c r="F21" s="436"/>
      <c r="G21" s="401"/>
      <c r="H21" s="401"/>
      <c r="I21" s="401"/>
      <c r="J21" s="446"/>
      <c r="K21" s="417"/>
      <c r="L21" s="401"/>
      <c r="M21" s="401"/>
      <c r="N21" s="401"/>
      <c r="O21" s="401"/>
      <c r="P21" s="401"/>
      <c r="Q21" s="401"/>
      <c r="R21" s="401"/>
      <c r="S21" s="401"/>
      <c r="T21" s="401"/>
      <c r="U21" s="446"/>
      <c r="V21" s="515"/>
    </row>
    <row r="22" spans="1:46" s="11" customFormat="1" ht="20.25" x14ac:dyDescent="0.25">
      <c r="A22" s="453"/>
      <c r="B22" s="453"/>
      <c r="C22" s="433"/>
      <c r="D22" s="433"/>
      <c r="E22" s="433"/>
      <c r="F22" s="436"/>
      <c r="G22" s="401"/>
      <c r="H22" s="401"/>
      <c r="I22" s="401"/>
      <c r="J22" s="446"/>
      <c r="K22" s="417"/>
      <c r="L22" s="401"/>
      <c r="M22" s="401"/>
      <c r="N22" s="401"/>
      <c r="O22" s="401"/>
      <c r="P22" s="401"/>
      <c r="Q22" s="401"/>
      <c r="R22" s="401"/>
      <c r="S22" s="401"/>
      <c r="T22" s="401"/>
      <c r="U22" s="446"/>
      <c r="V22" s="515"/>
    </row>
    <row r="23" spans="1:46" s="11" customFormat="1" ht="20.25" x14ac:dyDescent="0.25">
      <c r="A23" s="453"/>
      <c r="B23" s="453"/>
      <c r="C23" s="433"/>
      <c r="D23" s="434"/>
      <c r="E23" s="434"/>
      <c r="F23" s="437"/>
      <c r="G23" s="401"/>
      <c r="H23" s="401"/>
      <c r="I23" s="401"/>
      <c r="J23" s="446"/>
      <c r="K23" s="397"/>
      <c r="L23" s="401"/>
      <c r="M23" s="401"/>
      <c r="N23" s="401"/>
      <c r="O23" s="401"/>
      <c r="P23" s="401"/>
      <c r="Q23" s="401"/>
      <c r="R23" s="401"/>
      <c r="S23" s="401"/>
      <c r="T23" s="401"/>
      <c r="U23" s="446"/>
      <c r="V23" s="516"/>
    </row>
    <row r="24" spans="1:46" s="11" customFormat="1" ht="20.25" x14ac:dyDescent="0.25">
      <c r="A24" s="453" t="s">
        <v>66</v>
      </c>
      <c r="B24" s="453" t="s">
        <v>67</v>
      </c>
      <c r="C24" s="433"/>
      <c r="D24" s="432" t="s">
        <v>66</v>
      </c>
      <c r="E24" s="432" t="s">
        <v>580</v>
      </c>
      <c r="F24" s="435" t="s">
        <v>50</v>
      </c>
      <c r="G24" s="396" t="s">
        <v>576</v>
      </c>
      <c r="H24" s="396">
        <v>920</v>
      </c>
      <c r="I24" s="396">
        <v>1576</v>
      </c>
      <c r="J24" s="418">
        <f>I24/H24</f>
        <v>1.7130434782608697</v>
      </c>
      <c r="K24" s="396"/>
      <c r="L24" s="396">
        <v>200</v>
      </c>
      <c r="M24" s="396">
        <v>828</v>
      </c>
      <c r="N24" s="396">
        <v>880</v>
      </c>
      <c r="O24" s="396">
        <v>1380</v>
      </c>
      <c r="P24" s="396">
        <v>920</v>
      </c>
      <c r="Q24" s="396">
        <v>1576</v>
      </c>
      <c r="R24" s="396">
        <v>920</v>
      </c>
      <c r="S24" s="396">
        <v>1576</v>
      </c>
      <c r="T24" s="396">
        <v>1576</v>
      </c>
      <c r="U24" s="418">
        <v>1.71</v>
      </c>
      <c r="V24" s="512" t="s">
        <v>629</v>
      </c>
    </row>
    <row r="25" spans="1:46" s="11" customFormat="1" ht="60" customHeight="1" x14ac:dyDescent="0.25">
      <c r="A25" s="453"/>
      <c r="B25" s="453"/>
      <c r="C25" s="433"/>
      <c r="D25" s="433"/>
      <c r="E25" s="433"/>
      <c r="F25" s="436"/>
      <c r="G25" s="397"/>
      <c r="H25" s="397"/>
      <c r="I25" s="397"/>
      <c r="J25" s="420"/>
      <c r="K25" s="397"/>
      <c r="L25" s="397"/>
      <c r="M25" s="397"/>
      <c r="N25" s="397"/>
      <c r="O25" s="397"/>
      <c r="P25" s="397"/>
      <c r="Q25" s="397"/>
      <c r="R25" s="397"/>
      <c r="S25" s="397"/>
      <c r="T25" s="397"/>
      <c r="U25" s="420"/>
      <c r="V25" s="512"/>
    </row>
    <row r="26" spans="1:46" s="11" customFormat="1" ht="20.25" customHeight="1" x14ac:dyDescent="0.25">
      <c r="A26" s="453"/>
      <c r="B26" s="453"/>
      <c r="C26" s="433"/>
      <c r="D26" s="433"/>
      <c r="E26" s="433"/>
      <c r="F26" s="436"/>
      <c r="G26" s="396" t="s">
        <v>575</v>
      </c>
      <c r="H26" s="396">
        <v>996</v>
      </c>
      <c r="I26" s="482">
        <v>1463</v>
      </c>
      <c r="J26" s="471">
        <f>I26/H26</f>
        <v>1.4688755020080322</v>
      </c>
      <c r="K26" s="396"/>
      <c r="L26" s="396">
        <v>0</v>
      </c>
      <c r="M26" s="396">
        <v>0</v>
      </c>
      <c r="N26" s="396">
        <v>850</v>
      </c>
      <c r="O26" s="396">
        <v>1341</v>
      </c>
      <c r="P26" s="396">
        <v>850</v>
      </c>
      <c r="Q26" s="483">
        <v>1396</v>
      </c>
      <c r="R26" s="396">
        <v>996</v>
      </c>
      <c r="S26" s="482">
        <v>1463</v>
      </c>
      <c r="T26" s="483">
        <v>1463</v>
      </c>
      <c r="U26" s="418">
        <f>J26</f>
        <v>1.4688755020080322</v>
      </c>
      <c r="V26" s="512" t="s">
        <v>744</v>
      </c>
    </row>
    <row r="27" spans="1:46" s="11" customFormat="1" ht="72.75" customHeight="1" x14ac:dyDescent="0.25">
      <c r="A27" s="453"/>
      <c r="B27" s="453"/>
      <c r="C27" s="433"/>
      <c r="D27" s="433"/>
      <c r="E27" s="433"/>
      <c r="F27" s="436"/>
      <c r="G27" s="397"/>
      <c r="H27" s="397"/>
      <c r="I27" s="397"/>
      <c r="J27" s="473"/>
      <c r="K27" s="397"/>
      <c r="L27" s="397"/>
      <c r="M27" s="397"/>
      <c r="N27" s="397"/>
      <c r="O27" s="397"/>
      <c r="P27" s="397"/>
      <c r="Q27" s="484"/>
      <c r="R27" s="397"/>
      <c r="S27" s="397"/>
      <c r="T27" s="484"/>
      <c r="U27" s="420"/>
      <c r="V27" s="512"/>
    </row>
    <row r="28" spans="1:46" s="11" customFormat="1" ht="225.75" customHeight="1" x14ac:dyDescent="0.25">
      <c r="A28" s="453"/>
      <c r="B28" s="453"/>
      <c r="C28" s="433"/>
      <c r="D28" s="434"/>
      <c r="E28" s="434"/>
      <c r="F28" s="437"/>
      <c r="G28" s="42" t="s">
        <v>76</v>
      </c>
      <c r="H28" s="42">
        <v>200</v>
      </c>
      <c r="I28" s="42">
        <v>87</v>
      </c>
      <c r="J28" s="43">
        <f>I28/H28</f>
        <v>0.435</v>
      </c>
      <c r="K28" s="12"/>
      <c r="L28" s="42">
        <v>47</v>
      </c>
      <c r="M28" s="42">
        <v>18</v>
      </c>
      <c r="N28" s="42">
        <v>200</v>
      </c>
      <c r="O28" s="42">
        <v>31</v>
      </c>
      <c r="P28" s="42">
        <v>200</v>
      </c>
      <c r="Q28" s="42">
        <v>87</v>
      </c>
      <c r="R28" s="42">
        <v>200</v>
      </c>
      <c r="S28" s="42">
        <v>87</v>
      </c>
      <c r="T28" s="146">
        <v>87</v>
      </c>
      <c r="U28" s="148">
        <v>0.44</v>
      </c>
      <c r="V28" s="523" t="s">
        <v>755</v>
      </c>
    </row>
    <row r="29" spans="1:46" s="11" customFormat="1" ht="36" hidden="1" customHeight="1" x14ac:dyDescent="0.25">
      <c r="A29" s="8"/>
      <c r="B29" s="8"/>
      <c r="C29" s="433"/>
      <c r="D29" s="8"/>
      <c r="E29" s="8"/>
      <c r="F29" s="41"/>
      <c r="G29" s="12"/>
      <c r="H29" s="12"/>
      <c r="I29" s="12"/>
      <c r="J29" s="12"/>
      <c r="K29" s="12"/>
      <c r="L29" s="12"/>
      <c r="M29" s="12"/>
      <c r="N29" s="12"/>
      <c r="O29" s="12"/>
      <c r="P29" s="12"/>
      <c r="Q29" s="12"/>
      <c r="R29" s="12"/>
      <c r="S29" s="12"/>
      <c r="T29" s="12"/>
      <c r="U29" s="108"/>
      <c r="V29" s="523"/>
    </row>
    <row r="30" spans="1:46" s="11" customFormat="1" ht="20.25" customHeight="1" x14ac:dyDescent="0.25">
      <c r="A30" s="453" t="s">
        <v>80</v>
      </c>
      <c r="B30" s="453" t="s">
        <v>81</v>
      </c>
      <c r="C30" s="433"/>
      <c r="D30" s="432" t="s">
        <v>80</v>
      </c>
      <c r="E30" s="432" t="s">
        <v>591</v>
      </c>
      <c r="F30" s="435" t="s">
        <v>608</v>
      </c>
      <c r="G30" s="396" t="s">
        <v>574</v>
      </c>
      <c r="H30" s="410">
        <v>1</v>
      </c>
      <c r="I30" s="410">
        <v>0</v>
      </c>
      <c r="J30" s="416">
        <v>0</v>
      </c>
      <c r="K30" s="396"/>
      <c r="L30" s="410">
        <v>0</v>
      </c>
      <c r="M30" s="410">
        <v>0</v>
      </c>
      <c r="N30" s="410">
        <v>0.33</v>
      </c>
      <c r="O30" s="410">
        <v>0</v>
      </c>
      <c r="P30" s="410">
        <v>0.66</v>
      </c>
      <c r="Q30" s="410">
        <v>0</v>
      </c>
      <c r="R30" s="410">
        <v>1</v>
      </c>
      <c r="S30" s="410">
        <v>0</v>
      </c>
      <c r="T30" s="418">
        <v>0</v>
      </c>
      <c r="U30" s="418">
        <v>0</v>
      </c>
      <c r="V30" s="523" t="s">
        <v>755</v>
      </c>
      <c r="AT30" s="395"/>
    </row>
    <row r="31" spans="1:46" s="11" customFormat="1" ht="157.5" customHeight="1" x14ac:dyDescent="0.25">
      <c r="A31" s="453"/>
      <c r="B31" s="453"/>
      <c r="C31" s="433"/>
      <c r="D31" s="433"/>
      <c r="E31" s="433"/>
      <c r="F31" s="436"/>
      <c r="G31" s="397"/>
      <c r="H31" s="412"/>
      <c r="I31" s="412"/>
      <c r="J31" s="470"/>
      <c r="K31" s="397"/>
      <c r="L31" s="412"/>
      <c r="M31" s="412"/>
      <c r="N31" s="412"/>
      <c r="O31" s="412"/>
      <c r="P31" s="412"/>
      <c r="Q31" s="412"/>
      <c r="R31" s="412"/>
      <c r="S31" s="412"/>
      <c r="T31" s="420"/>
      <c r="U31" s="420"/>
      <c r="V31" s="523"/>
      <c r="AT31" s="395"/>
    </row>
    <row r="32" spans="1:46" s="11" customFormat="1" ht="20.25" x14ac:dyDescent="0.25">
      <c r="A32" s="453"/>
      <c r="B32" s="453"/>
      <c r="C32" s="433"/>
      <c r="D32" s="433"/>
      <c r="E32" s="433"/>
      <c r="F32" s="436"/>
      <c r="G32" s="396" t="s">
        <v>573</v>
      </c>
      <c r="H32" s="396">
        <v>1</v>
      </c>
      <c r="I32" s="396">
        <v>1</v>
      </c>
      <c r="J32" s="416">
        <v>1</v>
      </c>
      <c r="K32" s="396"/>
      <c r="L32" s="396">
        <v>1</v>
      </c>
      <c r="M32" s="396">
        <v>1</v>
      </c>
      <c r="N32" s="396">
        <v>1</v>
      </c>
      <c r="O32" s="396">
        <v>1</v>
      </c>
      <c r="P32" s="396">
        <v>1</v>
      </c>
      <c r="Q32" s="396">
        <v>1</v>
      </c>
      <c r="R32" s="396">
        <v>1</v>
      </c>
      <c r="S32" s="396">
        <v>1</v>
      </c>
      <c r="T32" s="396">
        <v>1</v>
      </c>
      <c r="U32" s="410">
        <v>1</v>
      </c>
      <c r="V32" s="443" t="s">
        <v>604</v>
      </c>
    </row>
    <row r="33" spans="1:46" s="11" customFormat="1" ht="151.5" customHeight="1" x14ac:dyDescent="0.25">
      <c r="A33" s="453"/>
      <c r="B33" s="453"/>
      <c r="C33" s="433"/>
      <c r="D33" s="433"/>
      <c r="E33" s="433"/>
      <c r="F33" s="436"/>
      <c r="G33" s="397"/>
      <c r="H33" s="397"/>
      <c r="I33" s="397"/>
      <c r="J33" s="470"/>
      <c r="K33" s="397"/>
      <c r="L33" s="397"/>
      <c r="M33" s="397"/>
      <c r="N33" s="397"/>
      <c r="O33" s="397"/>
      <c r="P33" s="397"/>
      <c r="Q33" s="397"/>
      <c r="R33" s="397"/>
      <c r="S33" s="397"/>
      <c r="T33" s="397"/>
      <c r="U33" s="412"/>
      <c r="V33" s="443"/>
    </row>
    <row r="34" spans="1:46" s="11" customFormat="1" ht="63" customHeight="1" x14ac:dyDescent="0.25">
      <c r="A34" s="453" t="s">
        <v>84</v>
      </c>
      <c r="B34" s="453" t="s">
        <v>85</v>
      </c>
      <c r="C34" s="433"/>
      <c r="D34" s="432" t="s">
        <v>84</v>
      </c>
      <c r="E34" s="432" t="s">
        <v>290</v>
      </c>
      <c r="F34" s="435" t="s">
        <v>93</v>
      </c>
      <c r="G34" s="42" t="s">
        <v>86</v>
      </c>
      <c r="H34" s="43">
        <v>0.8</v>
      </c>
      <c r="I34" s="43">
        <v>1.28</v>
      </c>
      <c r="J34" s="149">
        <f>I34/H34</f>
        <v>1.5999999999999999</v>
      </c>
      <c r="K34" s="42"/>
      <c r="L34" s="43">
        <v>0.2</v>
      </c>
      <c r="M34" s="43">
        <v>0.56000000000000005</v>
      </c>
      <c r="N34" s="43">
        <v>0.4</v>
      </c>
      <c r="O34" s="43">
        <v>0.91</v>
      </c>
      <c r="P34" s="43">
        <v>0.8</v>
      </c>
      <c r="Q34" s="43">
        <v>1.07</v>
      </c>
      <c r="R34" s="43">
        <v>0.8</v>
      </c>
      <c r="S34" s="43">
        <v>1.28</v>
      </c>
      <c r="T34" s="43">
        <v>1.28</v>
      </c>
      <c r="U34" s="148">
        <f>J34</f>
        <v>1.5999999999999999</v>
      </c>
      <c r="V34" s="229" t="s">
        <v>746</v>
      </c>
    </row>
    <row r="35" spans="1:46" s="11" customFormat="1" ht="70.5" customHeight="1" x14ac:dyDescent="0.25">
      <c r="A35" s="453"/>
      <c r="B35" s="453"/>
      <c r="C35" s="434"/>
      <c r="D35" s="434"/>
      <c r="E35" s="434"/>
      <c r="F35" s="437"/>
      <c r="G35" s="12" t="s">
        <v>572</v>
      </c>
      <c r="H35" s="108">
        <v>1</v>
      </c>
      <c r="I35" s="108">
        <v>1.43</v>
      </c>
      <c r="J35" s="106">
        <f>I35/H35</f>
        <v>1.43</v>
      </c>
      <c r="K35" s="12"/>
      <c r="L35" s="43">
        <v>0.5</v>
      </c>
      <c r="M35" s="43">
        <v>0.56999999999999995</v>
      </c>
      <c r="N35" s="43">
        <v>1</v>
      </c>
      <c r="O35" s="43">
        <v>1</v>
      </c>
      <c r="P35" s="43">
        <v>1</v>
      </c>
      <c r="Q35" s="43">
        <v>1.29</v>
      </c>
      <c r="R35" s="43">
        <v>1</v>
      </c>
      <c r="S35" s="43">
        <v>1.43</v>
      </c>
      <c r="T35" s="43">
        <v>1.43</v>
      </c>
      <c r="U35" s="148">
        <f>J35</f>
        <v>1.43</v>
      </c>
      <c r="V35" s="229" t="s">
        <v>745</v>
      </c>
    </row>
    <row r="36" spans="1:46" s="11" customFormat="1" ht="138.75" customHeight="1" x14ac:dyDescent="0.25">
      <c r="A36" s="453" t="s">
        <v>95</v>
      </c>
      <c r="B36" s="453" t="s">
        <v>96</v>
      </c>
      <c r="C36" s="432" t="s">
        <v>241</v>
      </c>
      <c r="D36" s="432" t="s">
        <v>95</v>
      </c>
      <c r="E36" s="432" t="s">
        <v>294</v>
      </c>
      <c r="F36" s="435" t="s">
        <v>608</v>
      </c>
      <c r="G36" s="12" t="s">
        <v>582</v>
      </c>
      <c r="H36" s="12">
        <v>37</v>
      </c>
      <c r="I36" s="12">
        <v>36</v>
      </c>
      <c r="J36" s="106">
        <f>I36/H36</f>
        <v>0.97297297297297303</v>
      </c>
      <c r="K36" s="12"/>
      <c r="L36" s="42">
        <v>0</v>
      </c>
      <c r="M36" s="42">
        <v>0</v>
      </c>
      <c r="N36" s="42">
        <v>17</v>
      </c>
      <c r="O36" s="42">
        <v>0</v>
      </c>
      <c r="P36" s="42">
        <v>27</v>
      </c>
      <c r="Q36" s="42">
        <v>36</v>
      </c>
      <c r="R36" s="42">
        <v>37</v>
      </c>
      <c r="S36" s="42">
        <v>36</v>
      </c>
      <c r="T36" s="42">
        <v>36</v>
      </c>
      <c r="U36" s="148">
        <v>0.97</v>
      </c>
      <c r="V36" s="230" t="s">
        <v>755</v>
      </c>
    </row>
    <row r="37" spans="1:46" s="11" customFormat="1" ht="109.5" customHeight="1" x14ac:dyDescent="0.25">
      <c r="A37" s="453"/>
      <c r="B37" s="453"/>
      <c r="C37" s="433"/>
      <c r="D37" s="433"/>
      <c r="E37" s="433"/>
      <c r="F37" s="436"/>
      <c r="G37" s="12" t="s">
        <v>571</v>
      </c>
      <c r="H37" s="12">
        <v>15</v>
      </c>
      <c r="I37" s="12">
        <v>15</v>
      </c>
      <c r="J37" s="106">
        <v>1</v>
      </c>
      <c r="K37" s="12"/>
      <c r="L37" s="42">
        <v>0</v>
      </c>
      <c r="M37" s="42">
        <v>0</v>
      </c>
      <c r="N37" s="42">
        <v>0</v>
      </c>
      <c r="O37" s="42">
        <v>15</v>
      </c>
      <c r="P37" s="42">
        <v>0</v>
      </c>
      <c r="Q37" s="42">
        <v>15</v>
      </c>
      <c r="R37" s="42">
        <v>15</v>
      </c>
      <c r="S37" s="42">
        <v>15</v>
      </c>
      <c r="T37" s="42">
        <v>15</v>
      </c>
      <c r="U37" s="43">
        <v>1</v>
      </c>
      <c r="V37" s="229" t="s">
        <v>747</v>
      </c>
    </row>
    <row r="38" spans="1:46" s="11" customFormat="1" ht="75.75" customHeight="1" x14ac:dyDescent="0.25">
      <c r="A38" s="453"/>
      <c r="B38" s="453"/>
      <c r="C38" s="433"/>
      <c r="D38" s="433"/>
      <c r="E38" s="433"/>
      <c r="F38" s="436"/>
      <c r="G38" s="12" t="s">
        <v>570</v>
      </c>
      <c r="H38" s="12">
        <v>10</v>
      </c>
      <c r="I38" s="12">
        <v>8</v>
      </c>
      <c r="J38" s="106">
        <f>I38/H38</f>
        <v>0.8</v>
      </c>
      <c r="K38" s="12"/>
      <c r="L38" s="42">
        <v>0</v>
      </c>
      <c r="M38" s="42">
        <v>2</v>
      </c>
      <c r="N38" s="42">
        <v>5</v>
      </c>
      <c r="O38" s="42">
        <v>5</v>
      </c>
      <c r="P38" s="146">
        <v>7</v>
      </c>
      <c r="Q38" s="146">
        <v>5</v>
      </c>
      <c r="R38" s="42">
        <v>10</v>
      </c>
      <c r="S38" s="42">
        <v>8</v>
      </c>
      <c r="T38" s="146">
        <v>8</v>
      </c>
      <c r="U38" s="148">
        <f>J38</f>
        <v>0.8</v>
      </c>
      <c r="V38" s="230" t="s">
        <v>755</v>
      </c>
    </row>
    <row r="39" spans="1:46" s="11" customFormat="1" ht="20.25" x14ac:dyDescent="0.25">
      <c r="A39" s="453"/>
      <c r="B39" s="453"/>
      <c r="C39" s="433"/>
      <c r="D39" s="433"/>
      <c r="E39" s="433"/>
      <c r="F39" s="436"/>
      <c r="G39" s="396" t="s">
        <v>569</v>
      </c>
      <c r="H39" s="410">
        <v>1</v>
      </c>
      <c r="I39" s="410">
        <v>1</v>
      </c>
      <c r="J39" s="416">
        <v>1</v>
      </c>
      <c r="K39" s="410"/>
      <c r="L39" s="416">
        <v>0.5</v>
      </c>
      <c r="M39" s="396">
        <v>0</v>
      </c>
      <c r="N39" s="416">
        <v>1</v>
      </c>
      <c r="O39" s="410">
        <v>1</v>
      </c>
      <c r="P39" s="410">
        <v>1</v>
      </c>
      <c r="Q39" s="410">
        <v>1</v>
      </c>
      <c r="R39" s="410">
        <v>1</v>
      </c>
      <c r="S39" s="410">
        <v>1</v>
      </c>
      <c r="T39" s="410">
        <v>1</v>
      </c>
      <c r="U39" s="410">
        <v>1</v>
      </c>
      <c r="V39" s="443" t="s">
        <v>747</v>
      </c>
    </row>
    <row r="40" spans="1:46" s="11" customFormat="1" ht="203.25" customHeight="1" x14ac:dyDescent="0.25">
      <c r="A40" s="453"/>
      <c r="B40" s="453"/>
      <c r="C40" s="433"/>
      <c r="D40" s="434"/>
      <c r="E40" s="434"/>
      <c r="F40" s="437"/>
      <c r="G40" s="397"/>
      <c r="H40" s="412"/>
      <c r="I40" s="412"/>
      <c r="J40" s="470"/>
      <c r="K40" s="412"/>
      <c r="L40" s="397"/>
      <c r="M40" s="397"/>
      <c r="N40" s="397"/>
      <c r="O40" s="412"/>
      <c r="P40" s="412"/>
      <c r="Q40" s="412"/>
      <c r="R40" s="412"/>
      <c r="S40" s="412"/>
      <c r="T40" s="412"/>
      <c r="U40" s="412"/>
      <c r="V40" s="443"/>
    </row>
    <row r="41" spans="1:46" s="11" customFormat="1" ht="243" x14ac:dyDescent="0.25">
      <c r="A41" s="8" t="s">
        <v>100</v>
      </c>
      <c r="B41" s="8" t="s">
        <v>101</v>
      </c>
      <c r="C41" s="433"/>
      <c r="D41" s="100" t="s">
        <v>100</v>
      </c>
      <c r="E41" s="100" t="s">
        <v>306</v>
      </c>
      <c r="F41" s="103" t="s">
        <v>608</v>
      </c>
      <c r="G41" s="12" t="s">
        <v>592</v>
      </c>
      <c r="H41" s="12">
        <v>110</v>
      </c>
      <c r="I41" s="12">
        <v>126</v>
      </c>
      <c r="J41" s="106">
        <f>I41/H41</f>
        <v>1.1454545454545455</v>
      </c>
      <c r="K41" s="12"/>
      <c r="L41" s="42">
        <v>9</v>
      </c>
      <c r="M41" s="42">
        <v>12</v>
      </c>
      <c r="N41" s="42">
        <v>39</v>
      </c>
      <c r="O41" s="42">
        <v>49</v>
      </c>
      <c r="P41" s="42">
        <v>75</v>
      </c>
      <c r="Q41" s="42">
        <v>96</v>
      </c>
      <c r="R41" s="42">
        <v>110</v>
      </c>
      <c r="S41" s="42">
        <v>126</v>
      </c>
      <c r="T41" s="42">
        <v>126</v>
      </c>
      <c r="U41" s="148">
        <f>J41</f>
        <v>1.1454545454545455</v>
      </c>
      <c r="V41" s="229" t="s">
        <v>748</v>
      </c>
    </row>
    <row r="42" spans="1:46" s="11" customFormat="1" ht="20.25" x14ac:dyDescent="0.25">
      <c r="A42" s="453" t="s">
        <v>106</v>
      </c>
      <c r="B42" s="453" t="s">
        <v>107</v>
      </c>
      <c r="C42" s="433"/>
      <c r="D42" s="432" t="s">
        <v>308</v>
      </c>
      <c r="E42" s="432" t="s">
        <v>310</v>
      </c>
      <c r="F42" s="435" t="s">
        <v>608</v>
      </c>
      <c r="G42" s="396" t="s">
        <v>568</v>
      </c>
      <c r="H42" s="401">
        <v>40</v>
      </c>
      <c r="I42" s="401">
        <v>17</v>
      </c>
      <c r="J42" s="404">
        <f>I42/H42</f>
        <v>0.42499999999999999</v>
      </c>
      <c r="K42" s="396"/>
      <c r="L42" s="396">
        <v>10</v>
      </c>
      <c r="M42" s="401">
        <v>5</v>
      </c>
      <c r="N42" s="401">
        <v>20</v>
      </c>
      <c r="O42" s="401">
        <v>11</v>
      </c>
      <c r="P42" s="401">
        <v>30</v>
      </c>
      <c r="Q42" s="401">
        <v>16</v>
      </c>
      <c r="R42" s="401">
        <v>40</v>
      </c>
      <c r="S42" s="401">
        <v>17</v>
      </c>
      <c r="T42" s="401">
        <v>17</v>
      </c>
      <c r="U42" s="402">
        <f>J42</f>
        <v>0.42499999999999999</v>
      </c>
      <c r="V42" s="405" t="s">
        <v>755</v>
      </c>
      <c r="AT42" s="395"/>
    </row>
    <row r="43" spans="1:46" s="11" customFormat="1" ht="134.25" customHeight="1" x14ac:dyDescent="0.25">
      <c r="A43" s="453"/>
      <c r="B43" s="453"/>
      <c r="C43" s="433"/>
      <c r="D43" s="433"/>
      <c r="E43" s="433"/>
      <c r="F43" s="436"/>
      <c r="G43" s="417"/>
      <c r="H43" s="401"/>
      <c r="I43" s="401"/>
      <c r="J43" s="404"/>
      <c r="K43" s="417"/>
      <c r="L43" s="397"/>
      <c r="M43" s="401"/>
      <c r="N43" s="401"/>
      <c r="O43" s="401"/>
      <c r="P43" s="401"/>
      <c r="Q43" s="401"/>
      <c r="R43" s="401"/>
      <c r="S43" s="401"/>
      <c r="T43" s="401"/>
      <c r="U43" s="403"/>
      <c r="V43" s="406"/>
      <c r="AT43" s="395"/>
    </row>
    <row r="44" spans="1:46" s="11" customFormat="1" ht="20.25" customHeight="1" x14ac:dyDescent="0.25">
      <c r="A44" s="453"/>
      <c r="B44" s="453"/>
      <c r="C44" s="433"/>
      <c r="D44" s="433"/>
      <c r="E44" s="433"/>
      <c r="F44" s="436"/>
      <c r="G44" s="396" t="s">
        <v>567</v>
      </c>
      <c r="H44" s="401">
        <v>2500</v>
      </c>
      <c r="I44" s="401">
        <v>2500</v>
      </c>
      <c r="J44" s="404">
        <f>I44/H44</f>
        <v>1</v>
      </c>
      <c r="K44" s="417"/>
      <c r="L44" s="396">
        <v>0</v>
      </c>
      <c r="M44" s="401">
        <v>0</v>
      </c>
      <c r="N44" s="401">
        <v>833</v>
      </c>
      <c r="O44" s="401">
        <v>408</v>
      </c>
      <c r="P44" s="401">
        <v>1666</v>
      </c>
      <c r="Q44" s="401">
        <v>1666</v>
      </c>
      <c r="R44" s="401">
        <v>2500</v>
      </c>
      <c r="S44" s="401">
        <v>2500</v>
      </c>
      <c r="T44" s="401">
        <v>2500</v>
      </c>
      <c r="U44" s="404">
        <v>1</v>
      </c>
      <c r="V44" s="407" t="s">
        <v>747</v>
      </c>
      <c r="AT44" s="395"/>
    </row>
    <row r="45" spans="1:46" s="11" customFormat="1" ht="20.25" x14ac:dyDescent="0.25">
      <c r="A45" s="453"/>
      <c r="B45" s="453"/>
      <c r="C45" s="433"/>
      <c r="D45" s="433"/>
      <c r="E45" s="433"/>
      <c r="F45" s="436"/>
      <c r="G45" s="417"/>
      <c r="H45" s="401"/>
      <c r="I45" s="401"/>
      <c r="J45" s="404"/>
      <c r="K45" s="417"/>
      <c r="L45" s="417"/>
      <c r="M45" s="401"/>
      <c r="N45" s="401"/>
      <c r="O45" s="401"/>
      <c r="P45" s="401"/>
      <c r="Q45" s="401"/>
      <c r="R45" s="401"/>
      <c r="S45" s="401"/>
      <c r="T45" s="401"/>
      <c r="U45" s="401"/>
      <c r="V45" s="408"/>
      <c r="AT45" s="395"/>
    </row>
    <row r="46" spans="1:46" s="11" customFormat="1" ht="39" customHeight="1" x14ac:dyDescent="0.25">
      <c r="A46" s="453"/>
      <c r="B46" s="453"/>
      <c r="C46" s="434"/>
      <c r="D46" s="434"/>
      <c r="E46" s="434"/>
      <c r="F46" s="437"/>
      <c r="G46" s="397"/>
      <c r="H46" s="401"/>
      <c r="I46" s="401"/>
      <c r="J46" s="404"/>
      <c r="K46" s="397"/>
      <c r="L46" s="397"/>
      <c r="M46" s="401"/>
      <c r="N46" s="401"/>
      <c r="O46" s="401"/>
      <c r="P46" s="401"/>
      <c r="Q46" s="401"/>
      <c r="R46" s="401"/>
      <c r="S46" s="401"/>
      <c r="T46" s="401"/>
      <c r="U46" s="401"/>
      <c r="V46" s="409"/>
      <c r="AT46" s="395"/>
    </row>
    <row r="47" spans="1:46" s="11" customFormat="1" ht="20.25" x14ac:dyDescent="0.25">
      <c r="A47" s="453" t="s">
        <v>122</v>
      </c>
      <c r="B47" s="453" t="s">
        <v>123</v>
      </c>
      <c r="C47" s="433"/>
      <c r="D47" s="432" t="s">
        <v>108</v>
      </c>
      <c r="E47" s="432" t="s">
        <v>317</v>
      </c>
      <c r="F47" s="435" t="s">
        <v>606</v>
      </c>
      <c r="G47" s="396" t="s">
        <v>317</v>
      </c>
      <c r="H47" s="396">
        <v>179</v>
      </c>
      <c r="I47" s="396">
        <v>236</v>
      </c>
      <c r="J47" s="416">
        <f>I47/H47</f>
        <v>1.3184357541899441</v>
      </c>
      <c r="K47" s="396"/>
      <c r="L47" s="396">
        <v>0</v>
      </c>
      <c r="M47" s="396">
        <v>6</v>
      </c>
      <c r="N47" s="396">
        <v>57</v>
      </c>
      <c r="O47" s="396">
        <v>95</v>
      </c>
      <c r="P47" s="396">
        <v>142</v>
      </c>
      <c r="Q47" s="396">
        <v>214</v>
      </c>
      <c r="R47" s="396">
        <v>179</v>
      </c>
      <c r="S47" s="396">
        <v>236</v>
      </c>
      <c r="T47" s="396">
        <v>236</v>
      </c>
      <c r="U47" s="418">
        <f>J47</f>
        <v>1.3184357541899441</v>
      </c>
      <c r="V47" s="443" t="s">
        <v>749</v>
      </c>
    </row>
    <row r="48" spans="1:46" s="11" customFormat="1" ht="63.75" customHeight="1" x14ac:dyDescent="0.25">
      <c r="A48" s="453"/>
      <c r="B48" s="453"/>
      <c r="C48" s="433"/>
      <c r="D48" s="433"/>
      <c r="E48" s="433"/>
      <c r="F48" s="436"/>
      <c r="G48" s="397"/>
      <c r="H48" s="397"/>
      <c r="I48" s="397"/>
      <c r="J48" s="470"/>
      <c r="K48" s="397"/>
      <c r="L48" s="397"/>
      <c r="M48" s="397"/>
      <c r="N48" s="397"/>
      <c r="O48" s="397"/>
      <c r="P48" s="397"/>
      <c r="Q48" s="397"/>
      <c r="R48" s="397"/>
      <c r="S48" s="397"/>
      <c r="T48" s="397"/>
      <c r="U48" s="420"/>
      <c r="V48" s="443"/>
    </row>
    <row r="49" spans="1:22" s="11" customFormat="1" ht="67.5" customHeight="1" x14ac:dyDescent="0.25">
      <c r="A49" s="453" t="s">
        <v>128</v>
      </c>
      <c r="B49" s="453" t="s">
        <v>129</v>
      </c>
      <c r="C49" s="453" t="s">
        <v>229</v>
      </c>
      <c r="D49" s="432" t="s">
        <v>117</v>
      </c>
      <c r="E49" s="432" t="s">
        <v>354</v>
      </c>
      <c r="F49" s="435" t="s">
        <v>606</v>
      </c>
      <c r="G49" s="396" t="s">
        <v>566</v>
      </c>
      <c r="H49" s="427">
        <v>15500</v>
      </c>
      <c r="I49" s="427">
        <v>15443</v>
      </c>
      <c r="J49" s="438">
        <f>I49/H49</f>
        <v>0.99632258064516133</v>
      </c>
      <c r="K49" s="396"/>
      <c r="L49" s="396">
        <v>2280</v>
      </c>
      <c r="M49" s="396">
        <v>3453</v>
      </c>
      <c r="N49" s="396">
        <v>5700</v>
      </c>
      <c r="O49" s="396">
        <v>6774</v>
      </c>
      <c r="P49" s="396">
        <v>9120</v>
      </c>
      <c r="Q49" s="396">
        <v>11307</v>
      </c>
      <c r="R49" s="396">
        <v>15500</v>
      </c>
      <c r="S49" s="396">
        <v>15443</v>
      </c>
      <c r="T49" s="396">
        <v>15443</v>
      </c>
      <c r="U49" s="503">
        <f>J49</f>
        <v>0.99632258064516133</v>
      </c>
      <c r="V49" s="405" t="s">
        <v>755</v>
      </c>
    </row>
    <row r="50" spans="1:22" s="11" customFormat="1" ht="71.25" customHeight="1" x14ac:dyDescent="0.25">
      <c r="A50" s="453"/>
      <c r="B50" s="453"/>
      <c r="C50" s="453"/>
      <c r="D50" s="433"/>
      <c r="E50" s="433"/>
      <c r="F50" s="436"/>
      <c r="G50" s="397"/>
      <c r="H50" s="428"/>
      <c r="I50" s="428"/>
      <c r="J50" s="439"/>
      <c r="K50" s="397"/>
      <c r="L50" s="397"/>
      <c r="M50" s="397"/>
      <c r="N50" s="397"/>
      <c r="O50" s="397"/>
      <c r="P50" s="397"/>
      <c r="Q50" s="397"/>
      <c r="R50" s="397"/>
      <c r="S50" s="397"/>
      <c r="T50" s="397"/>
      <c r="U50" s="504"/>
      <c r="V50" s="406"/>
    </row>
    <row r="51" spans="1:22" s="11" customFormat="1" ht="20.25" x14ac:dyDescent="0.25">
      <c r="A51" s="453"/>
      <c r="B51" s="453"/>
      <c r="C51" s="453"/>
      <c r="D51" s="433"/>
      <c r="E51" s="433"/>
      <c r="F51" s="436"/>
      <c r="G51" s="396" t="s">
        <v>565</v>
      </c>
      <c r="H51" s="396" t="s">
        <v>583</v>
      </c>
      <c r="I51" s="396" t="s">
        <v>750</v>
      </c>
      <c r="J51" s="416">
        <v>1</v>
      </c>
      <c r="K51" s="396"/>
      <c r="L51" s="396" t="s">
        <v>564</v>
      </c>
      <c r="M51" s="396" t="s">
        <v>564</v>
      </c>
      <c r="N51" s="396" t="s">
        <v>564</v>
      </c>
      <c r="O51" s="396" t="s">
        <v>564</v>
      </c>
      <c r="P51" s="396" t="s">
        <v>564</v>
      </c>
      <c r="Q51" s="396" t="s">
        <v>564</v>
      </c>
      <c r="R51" s="396" t="s">
        <v>583</v>
      </c>
      <c r="S51" s="396">
        <v>0.94</v>
      </c>
      <c r="T51" s="396" t="s">
        <v>750</v>
      </c>
      <c r="U51" s="410">
        <v>1</v>
      </c>
      <c r="V51" s="443" t="s">
        <v>747</v>
      </c>
    </row>
    <row r="52" spans="1:22" s="11" customFormat="1" ht="105" customHeight="1" x14ac:dyDescent="0.25">
      <c r="A52" s="453"/>
      <c r="B52" s="453"/>
      <c r="C52" s="453"/>
      <c r="D52" s="433"/>
      <c r="E52" s="433"/>
      <c r="F52" s="436"/>
      <c r="G52" s="397"/>
      <c r="H52" s="397"/>
      <c r="I52" s="397"/>
      <c r="J52" s="470"/>
      <c r="K52" s="397"/>
      <c r="L52" s="397"/>
      <c r="M52" s="397"/>
      <c r="N52" s="397"/>
      <c r="O52" s="397"/>
      <c r="P52" s="397"/>
      <c r="Q52" s="397"/>
      <c r="R52" s="397"/>
      <c r="S52" s="397"/>
      <c r="T52" s="397"/>
      <c r="U52" s="412"/>
      <c r="V52" s="443"/>
    </row>
    <row r="53" spans="1:22" s="11" customFormat="1" ht="20.25" x14ac:dyDescent="0.25">
      <c r="A53" s="453" t="s">
        <v>136</v>
      </c>
      <c r="B53" s="453" t="s">
        <v>137</v>
      </c>
      <c r="C53" s="432" t="s">
        <v>230</v>
      </c>
      <c r="D53" s="432" t="s">
        <v>122</v>
      </c>
      <c r="E53" s="432" t="s">
        <v>365</v>
      </c>
      <c r="F53" s="435" t="s">
        <v>608</v>
      </c>
      <c r="G53" s="396" t="s">
        <v>563</v>
      </c>
      <c r="H53" s="508">
        <v>9</v>
      </c>
      <c r="I53" s="508">
        <v>5</v>
      </c>
      <c r="J53" s="404">
        <f>I53/H53</f>
        <v>0.55555555555555558</v>
      </c>
      <c r="K53" s="396"/>
      <c r="L53" s="401">
        <v>0</v>
      </c>
      <c r="M53" s="396">
        <v>0</v>
      </c>
      <c r="N53" s="396">
        <v>3</v>
      </c>
      <c r="O53" s="396">
        <v>5</v>
      </c>
      <c r="P53" s="435">
        <v>6</v>
      </c>
      <c r="Q53" s="429">
        <v>5</v>
      </c>
      <c r="R53" s="398">
        <v>9</v>
      </c>
      <c r="S53" s="398">
        <v>5</v>
      </c>
      <c r="T53" s="398">
        <v>5</v>
      </c>
      <c r="U53" s="418">
        <v>0.56000000000000005</v>
      </c>
      <c r="V53" s="424" t="s">
        <v>755</v>
      </c>
    </row>
    <row r="54" spans="1:22" s="11" customFormat="1" ht="20.25" x14ac:dyDescent="0.25">
      <c r="A54" s="453"/>
      <c r="B54" s="453"/>
      <c r="C54" s="433"/>
      <c r="D54" s="433"/>
      <c r="E54" s="433"/>
      <c r="F54" s="436"/>
      <c r="G54" s="417"/>
      <c r="H54" s="508"/>
      <c r="I54" s="508"/>
      <c r="J54" s="404"/>
      <c r="K54" s="417"/>
      <c r="L54" s="401"/>
      <c r="M54" s="417"/>
      <c r="N54" s="417"/>
      <c r="O54" s="417"/>
      <c r="P54" s="436"/>
      <c r="Q54" s="430"/>
      <c r="R54" s="399"/>
      <c r="S54" s="399"/>
      <c r="T54" s="399"/>
      <c r="U54" s="419"/>
      <c r="V54" s="425"/>
    </row>
    <row r="55" spans="1:22" s="11" customFormat="1" ht="12" customHeight="1" x14ac:dyDescent="0.25">
      <c r="A55" s="453"/>
      <c r="B55" s="453"/>
      <c r="C55" s="433"/>
      <c r="D55" s="433"/>
      <c r="E55" s="433"/>
      <c r="F55" s="436"/>
      <c r="G55" s="417"/>
      <c r="H55" s="508"/>
      <c r="I55" s="508"/>
      <c r="J55" s="404"/>
      <c r="K55" s="417"/>
      <c r="L55" s="401"/>
      <c r="M55" s="417"/>
      <c r="N55" s="417"/>
      <c r="O55" s="417"/>
      <c r="P55" s="436"/>
      <c r="Q55" s="430"/>
      <c r="R55" s="399"/>
      <c r="S55" s="399"/>
      <c r="T55" s="399"/>
      <c r="U55" s="419"/>
      <c r="V55" s="425"/>
    </row>
    <row r="56" spans="1:22" s="11" customFormat="1" ht="15" customHeight="1" x14ac:dyDescent="0.25">
      <c r="A56" s="453"/>
      <c r="B56" s="453"/>
      <c r="C56" s="433"/>
      <c r="D56" s="433"/>
      <c r="E56" s="433"/>
      <c r="F56" s="436"/>
      <c r="G56" s="397"/>
      <c r="H56" s="508"/>
      <c r="I56" s="508"/>
      <c r="J56" s="404"/>
      <c r="K56" s="417"/>
      <c r="L56" s="401"/>
      <c r="M56" s="397"/>
      <c r="N56" s="397"/>
      <c r="O56" s="397"/>
      <c r="P56" s="437"/>
      <c r="Q56" s="431"/>
      <c r="R56" s="400"/>
      <c r="S56" s="400"/>
      <c r="T56" s="400"/>
      <c r="U56" s="420"/>
      <c r="V56" s="426"/>
    </row>
    <row r="57" spans="1:22" s="11" customFormat="1" ht="74.25" customHeight="1" x14ac:dyDescent="0.25">
      <c r="A57" s="453"/>
      <c r="B57" s="453"/>
      <c r="C57" s="433"/>
      <c r="D57" s="433"/>
      <c r="E57" s="433"/>
      <c r="F57" s="436"/>
      <c r="G57" s="105" t="s">
        <v>584</v>
      </c>
      <c r="H57" s="118">
        <v>8</v>
      </c>
      <c r="I57" s="118">
        <v>4</v>
      </c>
      <c r="J57" s="107">
        <f>I57/H57</f>
        <v>0.5</v>
      </c>
      <c r="K57" s="417"/>
      <c r="L57" s="12">
        <v>0</v>
      </c>
      <c r="M57" s="12">
        <v>3</v>
      </c>
      <c r="N57" s="12">
        <v>3</v>
      </c>
      <c r="O57" s="12">
        <v>3</v>
      </c>
      <c r="P57" s="12">
        <v>4</v>
      </c>
      <c r="Q57" s="119">
        <v>4</v>
      </c>
      <c r="R57" s="119">
        <v>8</v>
      </c>
      <c r="S57" s="119">
        <v>4</v>
      </c>
      <c r="T57" s="119">
        <v>4</v>
      </c>
      <c r="U57" s="151">
        <v>0.5</v>
      </c>
      <c r="V57" s="230" t="s">
        <v>755</v>
      </c>
    </row>
    <row r="58" spans="1:22" s="11" customFormat="1" ht="20.25" customHeight="1" x14ac:dyDescent="0.25">
      <c r="A58" s="453"/>
      <c r="B58" s="453"/>
      <c r="C58" s="433"/>
      <c r="D58" s="433"/>
      <c r="E58" s="433"/>
      <c r="F58" s="436"/>
      <c r="G58" s="396" t="s">
        <v>562</v>
      </c>
      <c r="H58" s="396">
        <v>12</v>
      </c>
      <c r="I58" s="396">
        <v>16</v>
      </c>
      <c r="J58" s="418">
        <f>I58/H58</f>
        <v>1.3333333333333333</v>
      </c>
      <c r="K58" s="417"/>
      <c r="L58" s="401">
        <v>3</v>
      </c>
      <c r="M58" s="396">
        <v>5</v>
      </c>
      <c r="N58" s="396">
        <v>6</v>
      </c>
      <c r="O58" s="396">
        <v>13</v>
      </c>
      <c r="P58" s="396">
        <v>9</v>
      </c>
      <c r="Q58" s="398">
        <v>14</v>
      </c>
      <c r="R58" s="398">
        <v>12</v>
      </c>
      <c r="S58" s="398">
        <v>16</v>
      </c>
      <c r="T58" s="398">
        <v>16</v>
      </c>
      <c r="U58" s="418">
        <f>J58</f>
        <v>1.3333333333333333</v>
      </c>
      <c r="V58" s="421" t="s">
        <v>751</v>
      </c>
    </row>
    <row r="59" spans="1:22" s="11" customFormat="1" ht="20.25" customHeight="1" x14ac:dyDescent="0.25">
      <c r="A59" s="453"/>
      <c r="B59" s="453"/>
      <c r="C59" s="433"/>
      <c r="D59" s="433"/>
      <c r="E59" s="433"/>
      <c r="F59" s="436"/>
      <c r="G59" s="417"/>
      <c r="H59" s="417"/>
      <c r="I59" s="417"/>
      <c r="J59" s="419"/>
      <c r="K59" s="417"/>
      <c r="L59" s="401"/>
      <c r="M59" s="417"/>
      <c r="N59" s="417"/>
      <c r="O59" s="417"/>
      <c r="P59" s="417"/>
      <c r="Q59" s="399"/>
      <c r="R59" s="399"/>
      <c r="S59" s="399"/>
      <c r="T59" s="399"/>
      <c r="U59" s="419"/>
      <c r="V59" s="422"/>
    </row>
    <row r="60" spans="1:22" s="11" customFormat="1" ht="37.5" customHeight="1" x14ac:dyDescent="0.25">
      <c r="A60" s="453"/>
      <c r="B60" s="453"/>
      <c r="C60" s="433"/>
      <c r="D60" s="434"/>
      <c r="E60" s="434"/>
      <c r="F60" s="437"/>
      <c r="G60" s="397"/>
      <c r="H60" s="397"/>
      <c r="I60" s="397"/>
      <c r="J60" s="420"/>
      <c r="K60" s="397"/>
      <c r="L60" s="401"/>
      <c r="M60" s="397"/>
      <c r="N60" s="397"/>
      <c r="O60" s="397"/>
      <c r="P60" s="397"/>
      <c r="Q60" s="400"/>
      <c r="R60" s="400"/>
      <c r="S60" s="400"/>
      <c r="T60" s="400"/>
      <c r="U60" s="420"/>
      <c r="V60" s="423"/>
    </row>
    <row r="61" spans="1:22" s="11" customFormat="1" ht="20.25" x14ac:dyDescent="0.25">
      <c r="A61" s="453" t="s">
        <v>143</v>
      </c>
      <c r="B61" s="453" t="s">
        <v>144</v>
      </c>
      <c r="C61" s="433"/>
      <c r="D61" s="476" t="s">
        <v>128</v>
      </c>
      <c r="E61" s="476" t="s">
        <v>381</v>
      </c>
      <c r="F61" s="479" t="s">
        <v>609</v>
      </c>
      <c r="G61" s="416" t="s">
        <v>561</v>
      </c>
      <c r="H61" s="396">
        <v>66</v>
      </c>
      <c r="I61" s="396">
        <v>130</v>
      </c>
      <c r="J61" s="416">
        <f>I61/H61</f>
        <v>1.9696969696969697</v>
      </c>
      <c r="K61" s="396"/>
      <c r="L61" s="396">
        <v>25</v>
      </c>
      <c r="M61" s="396">
        <v>47</v>
      </c>
      <c r="N61" s="396">
        <v>64</v>
      </c>
      <c r="O61" s="396">
        <v>61</v>
      </c>
      <c r="P61" s="396">
        <v>66</v>
      </c>
      <c r="Q61" s="396">
        <v>128</v>
      </c>
      <c r="R61" s="396">
        <v>66</v>
      </c>
      <c r="S61" s="396">
        <v>130</v>
      </c>
      <c r="T61" s="396">
        <v>130</v>
      </c>
      <c r="U61" s="418">
        <f>J61</f>
        <v>1.9696969696969697</v>
      </c>
      <c r="V61" s="421" t="s">
        <v>752</v>
      </c>
    </row>
    <row r="62" spans="1:22" s="11" customFormat="1" ht="80.25" customHeight="1" x14ac:dyDescent="0.25">
      <c r="A62" s="453"/>
      <c r="B62" s="453"/>
      <c r="C62" s="433"/>
      <c r="D62" s="477"/>
      <c r="E62" s="477"/>
      <c r="F62" s="480"/>
      <c r="G62" s="470"/>
      <c r="H62" s="397"/>
      <c r="I62" s="397"/>
      <c r="J62" s="470"/>
      <c r="K62" s="397"/>
      <c r="L62" s="397"/>
      <c r="M62" s="397"/>
      <c r="N62" s="397"/>
      <c r="O62" s="397"/>
      <c r="P62" s="397"/>
      <c r="Q62" s="397"/>
      <c r="R62" s="397"/>
      <c r="S62" s="397"/>
      <c r="T62" s="397"/>
      <c r="U62" s="420"/>
      <c r="V62" s="422"/>
    </row>
    <row r="63" spans="1:22" s="11" customFormat="1" ht="121.5" customHeight="1" x14ac:dyDescent="0.25">
      <c r="A63" s="453"/>
      <c r="B63" s="453"/>
      <c r="C63" s="433"/>
      <c r="D63" s="478"/>
      <c r="E63" s="478"/>
      <c r="F63" s="481"/>
      <c r="G63" s="107" t="s">
        <v>560</v>
      </c>
      <c r="H63" s="42">
        <v>7</v>
      </c>
      <c r="I63" s="42">
        <v>6</v>
      </c>
      <c r="J63" s="107">
        <f>I63/H63</f>
        <v>0.8571428571428571</v>
      </c>
      <c r="K63" s="42"/>
      <c r="L63" s="42">
        <v>3</v>
      </c>
      <c r="M63" s="42">
        <v>3</v>
      </c>
      <c r="N63" s="42">
        <v>7</v>
      </c>
      <c r="O63" s="42">
        <v>4</v>
      </c>
      <c r="P63" s="146">
        <v>7</v>
      </c>
      <c r="Q63" s="146">
        <v>4</v>
      </c>
      <c r="R63" s="42">
        <v>7</v>
      </c>
      <c r="S63" s="42">
        <v>6</v>
      </c>
      <c r="T63" s="42">
        <v>6</v>
      </c>
      <c r="U63" s="148">
        <f>J63</f>
        <v>0.8571428571428571</v>
      </c>
      <c r="V63" s="230" t="s">
        <v>755</v>
      </c>
    </row>
    <row r="64" spans="1:22" s="11" customFormat="1" ht="75.75" customHeight="1" x14ac:dyDescent="0.25">
      <c r="A64" s="453" t="s">
        <v>147</v>
      </c>
      <c r="B64" s="453" t="s">
        <v>148</v>
      </c>
      <c r="C64" s="433"/>
      <c r="D64" s="432" t="s">
        <v>136</v>
      </c>
      <c r="E64" s="432" t="s">
        <v>392</v>
      </c>
      <c r="F64" s="435" t="s">
        <v>609</v>
      </c>
      <c r="G64" s="42" t="s">
        <v>585</v>
      </c>
      <c r="H64" s="42" t="s">
        <v>586</v>
      </c>
      <c r="I64" s="42" t="s">
        <v>586</v>
      </c>
      <c r="J64" s="107">
        <v>1</v>
      </c>
      <c r="K64" s="42"/>
      <c r="L64" s="42">
        <v>0.04</v>
      </c>
      <c r="M64" s="42" t="s">
        <v>587</v>
      </c>
      <c r="N64" s="42" t="s">
        <v>588</v>
      </c>
      <c r="O64" s="42">
        <v>0.62</v>
      </c>
      <c r="P64" s="42" t="s">
        <v>589</v>
      </c>
      <c r="Q64" s="42">
        <v>0.62</v>
      </c>
      <c r="R64" s="42" t="s">
        <v>586</v>
      </c>
      <c r="S64" s="42" t="s">
        <v>586</v>
      </c>
      <c r="T64" s="42" t="s">
        <v>586</v>
      </c>
      <c r="U64" s="43">
        <v>1</v>
      </c>
      <c r="V64" s="229" t="s">
        <v>747</v>
      </c>
    </row>
    <row r="65" spans="1:46" s="11" customFormat="1" ht="84" customHeight="1" x14ac:dyDescent="0.25">
      <c r="A65" s="453"/>
      <c r="B65" s="453"/>
      <c r="C65" s="433"/>
      <c r="D65" s="434"/>
      <c r="E65" s="434"/>
      <c r="F65" s="437"/>
      <c r="G65" s="42" t="s">
        <v>559</v>
      </c>
      <c r="H65" s="107">
        <v>1</v>
      </c>
      <c r="I65" s="141">
        <v>1</v>
      </c>
      <c r="J65" s="107">
        <v>1</v>
      </c>
      <c r="K65" s="42"/>
      <c r="L65" s="107">
        <v>0.02</v>
      </c>
      <c r="M65" s="107">
        <v>7.0000000000000007E-2</v>
      </c>
      <c r="N65" s="107">
        <v>0.24</v>
      </c>
      <c r="O65" s="109">
        <v>0.29370000000000002</v>
      </c>
      <c r="P65" s="149">
        <v>0.76</v>
      </c>
      <c r="Q65" s="148">
        <v>0.28999999999999998</v>
      </c>
      <c r="R65" s="107">
        <v>1</v>
      </c>
      <c r="S65" s="107">
        <v>1</v>
      </c>
      <c r="T65" s="141">
        <v>1</v>
      </c>
      <c r="U65" s="43">
        <v>1</v>
      </c>
      <c r="V65" s="229" t="s">
        <v>747</v>
      </c>
    </row>
    <row r="66" spans="1:46" s="11" customFormat="1" ht="84.75" customHeight="1" x14ac:dyDescent="0.25">
      <c r="A66" s="8" t="s">
        <v>149</v>
      </c>
      <c r="B66" s="8" t="s">
        <v>150</v>
      </c>
      <c r="C66" s="434"/>
      <c r="D66" s="432" t="s">
        <v>143</v>
      </c>
      <c r="E66" s="432" t="s">
        <v>400</v>
      </c>
      <c r="F66" s="435" t="s">
        <v>609</v>
      </c>
      <c r="G66" s="42" t="s">
        <v>590</v>
      </c>
      <c r="H66" s="42">
        <v>1378</v>
      </c>
      <c r="I66" s="42">
        <v>1378</v>
      </c>
      <c r="J66" s="43">
        <f>I66/H66</f>
        <v>1</v>
      </c>
      <c r="K66" s="42"/>
      <c r="L66" s="42">
        <v>370</v>
      </c>
      <c r="M66" s="42">
        <v>413</v>
      </c>
      <c r="N66" s="42">
        <v>600</v>
      </c>
      <c r="O66" s="42">
        <v>642</v>
      </c>
      <c r="P66" s="42">
        <v>800</v>
      </c>
      <c r="Q66" s="42">
        <v>800</v>
      </c>
      <c r="R66" s="42">
        <v>1378</v>
      </c>
      <c r="S66" s="42">
        <v>1378</v>
      </c>
      <c r="T66" s="42">
        <f>S66</f>
        <v>1378</v>
      </c>
      <c r="U66" s="43">
        <f>J66</f>
        <v>1</v>
      </c>
      <c r="V66" s="229" t="s">
        <v>747</v>
      </c>
    </row>
    <row r="67" spans="1:46" s="11" customFormat="1" ht="80.25" customHeight="1" x14ac:dyDescent="0.25">
      <c r="A67" s="8"/>
      <c r="B67" s="8"/>
      <c r="C67" s="102"/>
      <c r="D67" s="434"/>
      <c r="E67" s="434"/>
      <c r="F67" s="437"/>
      <c r="G67" s="42" t="s">
        <v>558</v>
      </c>
      <c r="H67" s="42">
        <v>342</v>
      </c>
      <c r="I67" s="42">
        <v>342</v>
      </c>
      <c r="J67" s="43">
        <f>I67/H67</f>
        <v>1</v>
      </c>
      <c r="K67" s="42"/>
      <c r="L67" s="42">
        <v>0</v>
      </c>
      <c r="M67" s="42">
        <v>0</v>
      </c>
      <c r="N67" s="42">
        <v>152</v>
      </c>
      <c r="O67" s="42">
        <v>152</v>
      </c>
      <c r="P67" s="42">
        <v>152</v>
      </c>
      <c r="Q67" s="42">
        <v>152</v>
      </c>
      <c r="R67" s="42">
        <v>342</v>
      </c>
      <c r="S67" s="42">
        <v>342</v>
      </c>
      <c r="T67" s="42">
        <v>342</v>
      </c>
      <c r="U67" s="43">
        <v>1</v>
      </c>
      <c r="V67" s="229" t="s">
        <v>747</v>
      </c>
    </row>
    <row r="68" spans="1:46" s="11" customFormat="1" ht="20.100000000000001" customHeight="1" x14ac:dyDescent="0.25">
      <c r="A68" s="453" t="s">
        <v>153</v>
      </c>
      <c r="B68" s="453" t="s">
        <v>154</v>
      </c>
      <c r="C68" s="433"/>
      <c r="D68" s="432" t="s">
        <v>147</v>
      </c>
      <c r="E68" s="432" t="s">
        <v>404</v>
      </c>
      <c r="F68" s="435" t="s">
        <v>609</v>
      </c>
      <c r="G68" s="509" t="s">
        <v>557</v>
      </c>
      <c r="H68" s="396">
        <v>550</v>
      </c>
      <c r="I68" s="396">
        <v>1274</v>
      </c>
      <c r="J68" s="471">
        <f>I68/H68</f>
        <v>2.3163636363636364</v>
      </c>
      <c r="K68" s="474"/>
      <c r="L68" s="413">
        <v>100</v>
      </c>
      <c r="M68" s="413">
        <v>99</v>
      </c>
      <c r="N68" s="413">
        <v>550</v>
      </c>
      <c r="O68" s="413">
        <v>801</v>
      </c>
      <c r="P68" s="413">
        <v>550</v>
      </c>
      <c r="Q68" s="413">
        <v>1158</v>
      </c>
      <c r="R68" s="413">
        <v>550</v>
      </c>
      <c r="S68" s="413">
        <v>1274</v>
      </c>
      <c r="T68" s="413">
        <f>S68</f>
        <v>1274</v>
      </c>
      <c r="U68" s="418">
        <f>J68</f>
        <v>2.3163636363636364</v>
      </c>
      <c r="V68" s="518" t="s">
        <v>753</v>
      </c>
    </row>
    <row r="69" spans="1:46" s="11" customFormat="1" ht="20.25" x14ac:dyDescent="0.25">
      <c r="A69" s="453"/>
      <c r="B69" s="453"/>
      <c r="C69" s="433"/>
      <c r="D69" s="433"/>
      <c r="E69" s="433"/>
      <c r="F69" s="436"/>
      <c r="G69" s="510"/>
      <c r="H69" s="417"/>
      <c r="I69" s="417"/>
      <c r="J69" s="472"/>
      <c r="K69" s="459"/>
      <c r="L69" s="414"/>
      <c r="M69" s="414"/>
      <c r="N69" s="414"/>
      <c r="O69" s="414"/>
      <c r="P69" s="414"/>
      <c r="Q69" s="414"/>
      <c r="R69" s="414"/>
      <c r="S69" s="414"/>
      <c r="T69" s="414"/>
      <c r="U69" s="419"/>
      <c r="V69" s="519"/>
    </row>
    <row r="70" spans="1:46" s="11" customFormat="1" ht="71.099999999999994" customHeight="1" x14ac:dyDescent="0.25">
      <c r="A70" s="453"/>
      <c r="B70" s="453"/>
      <c r="C70" s="433"/>
      <c r="D70" s="433"/>
      <c r="E70" s="433"/>
      <c r="F70" s="436"/>
      <c r="G70" s="511"/>
      <c r="H70" s="397"/>
      <c r="I70" s="397"/>
      <c r="J70" s="473"/>
      <c r="K70" s="475"/>
      <c r="L70" s="415"/>
      <c r="M70" s="415"/>
      <c r="N70" s="415"/>
      <c r="O70" s="415"/>
      <c r="P70" s="415"/>
      <c r="Q70" s="415"/>
      <c r="R70" s="415"/>
      <c r="S70" s="415"/>
      <c r="T70" s="415"/>
      <c r="U70" s="420"/>
      <c r="V70" s="520"/>
    </row>
    <row r="71" spans="1:46" s="11" customFormat="1" ht="99" customHeight="1" x14ac:dyDescent="0.25">
      <c r="A71" s="8"/>
      <c r="B71" s="8"/>
      <c r="C71" s="433"/>
      <c r="D71" s="434"/>
      <c r="E71" s="434"/>
      <c r="F71" s="437"/>
      <c r="G71" s="111" t="s">
        <v>556</v>
      </c>
      <c r="H71" s="105">
        <v>70</v>
      </c>
      <c r="I71" s="105">
        <v>75</v>
      </c>
      <c r="J71" s="152">
        <f>I71/H71</f>
        <v>1.0714285714285714</v>
      </c>
      <c r="K71" s="110"/>
      <c r="L71" s="120">
        <v>0</v>
      </c>
      <c r="M71" s="120">
        <v>0</v>
      </c>
      <c r="N71" s="120">
        <v>70</v>
      </c>
      <c r="O71" s="120">
        <v>0</v>
      </c>
      <c r="P71" s="120">
        <v>70</v>
      </c>
      <c r="Q71" s="120">
        <v>75</v>
      </c>
      <c r="R71" s="120">
        <v>70</v>
      </c>
      <c r="S71" s="120">
        <v>75</v>
      </c>
      <c r="T71" s="120">
        <v>75</v>
      </c>
      <c r="U71" s="215">
        <v>1.07</v>
      </c>
      <c r="V71" s="232" t="s">
        <v>668</v>
      </c>
      <c r="AT71" s="5"/>
    </row>
    <row r="72" spans="1:46" s="11" customFormat="1" ht="108.75" customHeight="1" x14ac:dyDescent="0.25">
      <c r="A72" s="8"/>
      <c r="B72" s="8"/>
      <c r="C72" s="433"/>
      <c r="D72" s="101" t="s">
        <v>149</v>
      </c>
      <c r="E72" s="102" t="s">
        <v>409</v>
      </c>
      <c r="F72" s="104" t="s">
        <v>630</v>
      </c>
      <c r="G72" s="121" t="s">
        <v>409</v>
      </c>
      <c r="H72" s="12">
        <v>18</v>
      </c>
      <c r="I72" s="12">
        <v>20</v>
      </c>
      <c r="J72" s="106">
        <f>I72/H72</f>
        <v>1.1111111111111112</v>
      </c>
      <c r="K72" s="122"/>
      <c r="L72" s="116">
        <v>0</v>
      </c>
      <c r="M72" s="116">
        <v>0</v>
      </c>
      <c r="N72" s="116">
        <v>18</v>
      </c>
      <c r="O72" s="116">
        <v>18</v>
      </c>
      <c r="P72" s="116">
        <v>18</v>
      </c>
      <c r="Q72" s="116">
        <v>20</v>
      </c>
      <c r="R72" s="116">
        <v>18</v>
      </c>
      <c r="S72" s="116">
        <v>20</v>
      </c>
      <c r="T72" s="116">
        <v>20</v>
      </c>
      <c r="U72" s="151">
        <v>1.1100000000000001</v>
      </c>
      <c r="V72" s="232" t="s">
        <v>669</v>
      </c>
    </row>
    <row r="73" spans="1:46" s="11" customFormat="1" ht="20.100000000000001" customHeight="1" x14ac:dyDescent="0.25">
      <c r="A73" s="453" t="s">
        <v>160</v>
      </c>
      <c r="B73" s="453" t="s">
        <v>161</v>
      </c>
      <c r="C73" s="433"/>
      <c r="D73" s="507" t="s">
        <v>153</v>
      </c>
      <c r="E73" s="432" t="s">
        <v>414</v>
      </c>
      <c r="F73" s="435" t="s">
        <v>616</v>
      </c>
      <c r="G73" s="396" t="s">
        <v>414</v>
      </c>
      <c r="H73" s="416">
        <v>1</v>
      </c>
      <c r="I73" s="416">
        <v>0.88</v>
      </c>
      <c r="J73" s="416">
        <v>0.88</v>
      </c>
      <c r="K73" s="396"/>
      <c r="L73" s="416">
        <v>0.19</v>
      </c>
      <c r="M73" s="416">
        <v>0.19</v>
      </c>
      <c r="N73" s="416">
        <v>0.44</v>
      </c>
      <c r="O73" s="416">
        <v>0.56999999999999995</v>
      </c>
      <c r="P73" s="416">
        <v>0.88</v>
      </c>
      <c r="Q73" s="410">
        <v>0.88</v>
      </c>
      <c r="R73" s="416">
        <v>1</v>
      </c>
      <c r="S73" s="416">
        <v>0.88</v>
      </c>
      <c r="T73" s="416">
        <v>0.88</v>
      </c>
      <c r="U73" s="418">
        <v>0.88</v>
      </c>
      <c r="V73" s="523" t="s">
        <v>755</v>
      </c>
    </row>
    <row r="74" spans="1:46" s="11" customFormat="1" ht="20.25" x14ac:dyDescent="0.25">
      <c r="A74" s="453"/>
      <c r="B74" s="453"/>
      <c r="C74" s="433"/>
      <c r="D74" s="507"/>
      <c r="E74" s="433"/>
      <c r="F74" s="436"/>
      <c r="G74" s="417"/>
      <c r="H74" s="417"/>
      <c r="I74" s="417"/>
      <c r="J74" s="469"/>
      <c r="K74" s="417"/>
      <c r="L74" s="417"/>
      <c r="M74" s="417"/>
      <c r="N74" s="417"/>
      <c r="O74" s="417"/>
      <c r="P74" s="417"/>
      <c r="Q74" s="411"/>
      <c r="R74" s="417"/>
      <c r="S74" s="417"/>
      <c r="T74" s="417"/>
      <c r="U74" s="419"/>
      <c r="V74" s="523"/>
    </row>
    <row r="75" spans="1:46" s="11" customFormat="1" ht="72.75" customHeight="1" x14ac:dyDescent="0.25">
      <c r="A75" s="453"/>
      <c r="B75" s="453"/>
      <c r="C75" s="433"/>
      <c r="D75" s="507"/>
      <c r="E75" s="434"/>
      <c r="F75" s="437"/>
      <c r="G75" s="397"/>
      <c r="H75" s="397"/>
      <c r="I75" s="397"/>
      <c r="J75" s="470"/>
      <c r="K75" s="397"/>
      <c r="L75" s="397"/>
      <c r="M75" s="397"/>
      <c r="N75" s="397"/>
      <c r="O75" s="397"/>
      <c r="P75" s="397"/>
      <c r="Q75" s="412"/>
      <c r="R75" s="397"/>
      <c r="S75" s="397"/>
      <c r="T75" s="397"/>
      <c r="U75" s="420"/>
      <c r="V75" s="523"/>
    </row>
    <row r="76" spans="1:46" s="11" customFormat="1" ht="24.75" hidden="1" customHeight="1" x14ac:dyDescent="0.25">
      <c r="A76" s="8"/>
      <c r="B76" s="8"/>
      <c r="C76" s="433"/>
      <c r="D76" s="8"/>
      <c r="E76" s="8"/>
      <c r="F76" s="41"/>
      <c r="G76" s="12"/>
      <c r="H76" s="12"/>
      <c r="I76" s="12"/>
      <c r="J76" s="12"/>
      <c r="K76" s="12"/>
      <c r="L76" s="12"/>
      <c r="M76" s="12"/>
      <c r="N76" s="12"/>
      <c r="O76" s="12"/>
      <c r="P76" s="12"/>
      <c r="Q76" s="12"/>
      <c r="R76" s="12"/>
      <c r="S76" s="12"/>
      <c r="T76" s="12"/>
      <c r="U76" s="108"/>
      <c r="V76" s="231"/>
    </row>
    <row r="77" spans="1:46" s="11" customFormat="1" ht="59.1" customHeight="1" x14ac:dyDescent="0.25">
      <c r="A77" s="8"/>
      <c r="B77" s="8"/>
      <c r="C77" s="433"/>
      <c r="D77" s="432" t="s">
        <v>416</v>
      </c>
      <c r="E77" s="432" t="s">
        <v>417</v>
      </c>
      <c r="F77" s="435" t="s">
        <v>617</v>
      </c>
      <c r="G77" s="42" t="s">
        <v>162</v>
      </c>
      <c r="H77" s="42">
        <v>3</v>
      </c>
      <c r="I77" s="42">
        <v>2</v>
      </c>
      <c r="J77" s="107">
        <f>I77/H77</f>
        <v>0.66666666666666663</v>
      </c>
      <c r="K77" s="42"/>
      <c r="L77" s="42">
        <v>0</v>
      </c>
      <c r="M77" s="42">
        <v>0</v>
      </c>
      <c r="N77" s="42">
        <v>0</v>
      </c>
      <c r="O77" s="42">
        <v>0</v>
      </c>
      <c r="P77" s="42">
        <v>0</v>
      </c>
      <c r="Q77" s="42">
        <v>0</v>
      </c>
      <c r="R77" s="42">
        <v>3</v>
      </c>
      <c r="S77" s="42">
        <v>2</v>
      </c>
      <c r="T77" s="42">
        <v>2</v>
      </c>
      <c r="U77" s="148">
        <v>0.67</v>
      </c>
      <c r="V77" s="230" t="s">
        <v>755</v>
      </c>
    </row>
    <row r="78" spans="1:46" s="11" customFormat="1" ht="63" customHeight="1" x14ac:dyDescent="0.25">
      <c r="A78" s="8"/>
      <c r="B78" s="8"/>
      <c r="C78" s="433"/>
      <c r="D78" s="434"/>
      <c r="E78" s="434"/>
      <c r="F78" s="437"/>
      <c r="G78" s="42" t="s">
        <v>555</v>
      </c>
      <c r="H78" s="42">
        <v>1</v>
      </c>
      <c r="I78" s="42">
        <v>0</v>
      </c>
      <c r="J78" s="107">
        <v>0</v>
      </c>
      <c r="K78" s="42"/>
      <c r="L78" s="42">
        <v>0</v>
      </c>
      <c r="M78" s="42">
        <v>0</v>
      </c>
      <c r="N78" s="42">
        <v>0</v>
      </c>
      <c r="O78" s="42">
        <v>0</v>
      </c>
      <c r="P78" s="42">
        <v>0</v>
      </c>
      <c r="Q78" s="42">
        <v>0</v>
      </c>
      <c r="R78" s="42">
        <v>1</v>
      </c>
      <c r="S78" s="42">
        <v>0</v>
      </c>
      <c r="T78" s="42">
        <v>0</v>
      </c>
      <c r="U78" s="148">
        <v>0</v>
      </c>
      <c r="V78" s="230" t="s">
        <v>755</v>
      </c>
    </row>
    <row r="79" spans="1:46" s="11" customFormat="1" ht="20.25" x14ac:dyDescent="0.25">
      <c r="A79" s="453" t="s">
        <v>163</v>
      </c>
      <c r="B79" s="453" t="s">
        <v>164</v>
      </c>
      <c r="C79" s="433"/>
      <c r="D79" s="453" t="s">
        <v>163</v>
      </c>
      <c r="E79" s="432" t="s">
        <v>165</v>
      </c>
      <c r="F79" s="435" t="s">
        <v>168</v>
      </c>
      <c r="G79" s="396" t="s">
        <v>166</v>
      </c>
      <c r="H79" s="416">
        <v>1</v>
      </c>
      <c r="I79" s="416">
        <v>1</v>
      </c>
      <c r="J79" s="416">
        <v>1</v>
      </c>
      <c r="K79" s="396"/>
      <c r="L79" s="410">
        <v>1</v>
      </c>
      <c r="M79" s="410">
        <v>1</v>
      </c>
      <c r="N79" s="410">
        <v>1</v>
      </c>
      <c r="O79" s="410">
        <v>1</v>
      </c>
      <c r="P79" s="410">
        <v>1</v>
      </c>
      <c r="Q79" s="410">
        <v>1</v>
      </c>
      <c r="R79" s="410">
        <v>1</v>
      </c>
      <c r="S79" s="410">
        <v>1</v>
      </c>
      <c r="T79" s="410">
        <v>1</v>
      </c>
      <c r="U79" s="410">
        <v>1</v>
      </c>
      <c r="V79" s="443" t="s">
        <v>747</v>
      </c>
    </row>
    <row r="80" spans="1:46" s="11" customFormat="1" ht="20.25" x14ac:dyDescent="0.25">
      <c r="A80" s="453"/>
      <c r="B80" s="453"/>
      <c r="C80" s="433"/>
      <c r="D80" s="453"/>
      <c r="E80" s="433"/>
      <c r="F80" s="436"/>
      <c r="G80" s="417"/>
      <c r="H80" s="469"/>
      <c r="I80" s="469"/>
      <c r="J80" s="469"/>
      <c r="K80" s="417"/>
      <c r="L80" s="411"/>
      <c r="M80" s="411"/>
      <c r="N80" s="411"/>
      <c r="O80" s="411"/>
      <c r="P80" s="411"/>
      <c r="Q80" s="411"/>
      <c r="R80" s="411"/>
      <c r="S80" s="411"/>
      <c r="T80" s="411"/>
      <c r="U80" s="411"/>
      <c r="V80" s="443"/>
    </row>
    <row r="81" spans="1:22" s="11" customFormat="1" ht="20.25" x14ac:dyDescent="0.25">
      <c r="A81" s="453"/>
      <c r="B81" s="453"/>
      <c r="C81" s="433"/>
      <c r="D81" s="453"/>
      <c r="E81" s="433"/>
      <c r="F81" s="436"/>
      <c r="G81" s="417"/>
      <c r="H81" s="469"/>
      <c r="I81" s="469"/>
      <c r="J81" s="469"/>
      <c r="K81" s="417"/>
      <c r="L81" s="411"/>
      <c r="M81" s="411"/>
      <c r="N81" s="411"/>
      <c r="O81" s="411"/>
      <c r="P81" s="411"/>
      <c r="Q81" s="411"/>
      <c r="R81" s="411"/>
      <c r="S81" s="411"/>
      <c r="T81" s="411"/>
      <c r="U81" s="411"/>
      <c r="V81" s="443"/>
    </row>
    <row r="82" spans="1:22" s="11" customFormat="1" ht="56.25" customHeight="1" x14ac:dyDescent="0.25">
      <c r="A82" s="453"/>
      <c r="B82" s="453"/>
      <c r="C82" s="433"/>
      <c r="D82" s="453"/>
      <c r="E82" s="434"/>
      <c r="F82" s="436"/>
      <c r="G82" s="397"/>
      <c r="H82" s="470"/>
      <c r="I82" s="470"/>
      <c r="J82" s="470"/>
      <c r="K82" s="397"/>
      <c r="L82" s="412"/>
      <c r="M82" s="412"/>
      <c r="N82" s="412"/>
      <c r="O82" s="412"/>
      <c r="P82" s="412"/>
      <c r="Q82" s="412"/>
      <c r="R82" s="412"/>
      <c r="S82" s="412"/>
      <c r="T82" s="412"/>
      <c r="U82" s="412"/>
      <c r="V82" s="443"/>
    </row>
    <row r="83" spans="1:22" s="11" customFormat="1" ht="67.5" customHeight="1" x14ac:dyDescent="0.25">
      <c r="A83" s="453" t="s">
        <v>172</v>
      </c>
      <c r="B83" s="453" t="s">
        <v>173</v>
      </c>
      <c r="C83" s="433"/>
      <c r="D83" s="453" t="s">
        <v>172</v>
      </c>
      <c r="E83" s="432" t="s">
        <v>423</v>
      </c>
      <c r="F83" s="436"/>
      <c r="G83" s="12" t="s">
        <v>593</v>
      </c>
      <c r="H83" s="123">
        <v>0.8</v>
      </c>
      <c r="I83" s="147">
        <v>0.75170000000000003</v>
      </c>
      <c r="J83" s="112">
        <f>I83/H83</f>
        <v>0.93962500000000004</v>
      </c>
      <c r="K83" s="12"/>
      <c r="L83" s="43">
        <v>0</v>
      </c>
      <c r="M83" s="43">
        <v>0</v>
      </c>
      <c r="N83" s="43">
        <v>0.75</v>
      </c>
      <c r="O83" s="109">
        <v>0.77539999999999998</v>
      </c>
      <c r="P83" s="43">
        <v>0.75</v>
      </c>
      <c r="Q83" s="109">
        <v>0.77539999999999998</v>
      </c>
      <c r="R83" s="43">
        <v>0.8</v>
      </c>
      <c r="S83" s="43" t="s">
        <v>754</v>
      </c>
      <c r="T83" s="43">
        <v>0.75170000000000003</v>
      </c>
      <c r="U83" s="148">
        <v>0.94</v>
      </c>
      <c r="V83" s="230" t="s">
        <v>755</v>
      </c>
    </row>
    <row r="84" spans="1:22" s="11" customFormat="1" ht="158.25" customHeight="1" x14ac:dyDescent="0.25">
      <c r="A84" s="453"/>
      <c r="B84" s="453"/>
      <c r="C84" s="433"/>
      <c r="D84" s="453"/>
      <c r="E84" s="433"/>
      <c r="F84" s="436"/>
      <c r="G84" s="12" t="s">
        <v>554</v>
      </c>
      <c r="H84" s="123">
        <v>1</v>
      </c>
      <c r="I84" s="123">
        <v>1</v>
      </c>
      <c r="J84" s="112">
        <v>1</v>
      </c>
      <c r="K84" s="12"/>
      <c r="L84" s="43">
        <v>1</v>
      </c>
      <c r="M84" s="43">
        <v>1</v>
      </c>
      <c r="N84" s="43">
        <v>1</v>
      </c>
      <c r="O84" s="109">
        <v>1</v>
      </c>
      <c r="P84" s="43">
        <v>1</v>
      </c>
      <c r="Q84" s="109">
        <v>1</v>
      </c>
      <c r="R84" s="43">
        <v>1</v>
      </c>
      <c r="S84" s="43">
        <v>1</v>
      </c>
      <c r="T84" s="43">
        <v>1</v>
      </c>
      <c r="U84" s="43">
        <v>1</v>
      </c>
      <c r="V84" s="229" t="s">
        <v>747</v>
      </c>
    </row>
    <row r="85" spans="1:22" s="11" customFormat="1" ht="163.5" customHeight="1" x14ac:dyDescent="0.25">
      <c r="A85" s="453"/>
      <c r="B85" s="453"/>
      <c r="C85" s="433"/>
      <c r="D85" s="453"/>
      <c r="E85" s="434"/>
      <c r="F85" s="437"/>
      <c r="G85" s="12" t="s">
        <v>553</v>
      </c>
      <c r="H85" s="123">
        <v>1</v>
      </c>
      <c r="I85" s="123">
        <v>1</v>
      </c>
      <c r="J85" s="112">
        <v>1</v>
      </c>
      <c r="K85" s="12"/>
      <c r="L85" s="43">
        <v>1</v>
      </c>
      <c r="M85" s="43">
        <v>1</v>
      </c>
      <c r="N85" s="43">
        <v>1</v>
      </c>
      <c r="O85" s="43">
        <v>1</v>
      </c>
      <c r="P85" s="43">
        <v>1</v>
      </c>
      <c r="Q85" s="43">
        <v>1</v>
      </c>
      <c r="R85" s="43">
        <v>1</v>
      </c>
      <c r="S85" s="43">
        <v>1</v>
      </c>
      <c r="T85" s="43">
        <v>1</v>
      </c>
      <c r="U85" s="43">
        <v>1</v>
      </c>
      <c r="V85" s="229" t="s">
        <v>747</v>
      </c>
    </row>
    <row r="86" spans="1:22" s="11" customFormat="1" ht="20.25" x14ac:dyDescent="0.25">
      <c r="A86" s="453" t="s">
        <v>176</v>
      </c>
      <c r="B86" s="453" t="s">
        <v>177</v>
      </c>
      <c r="C86" s="433"/>
      <c r="D86" s="453" t="s">
        <v>176</v>
      </c>
      <c r="E86" s="432" t="s">
        <v>425</v>
      </c>
      <c r="F86" s="435" t="s">
        <v>178</v>
      </c>
      <c r="G86" s="396" t="s">
        <v>552</v>
      </c>
      <c r="H86" s="416">
        <v>1</v>
      </c>
      <c r="I86" s="416">
        <v>1</v>
      </c>
      <c r="J86" s="410">
        <v>1</v>
      </c>
      <c r="K86" s="396"/>
      <c r="L86" s="410">
        <v>1</v>
      </c>
      <c r="M86" s="410">
        <v>1</v>
      </c>
      <c r="N86" s="410">
        <v>1</v>
      </c>
      <c r="O86" s="410">
        <v>1</v>
      </c>
      <c r="P86" s="410">
        <v>1</v>
      </c>
      <c r="Q86" s="410">
        <v>1</v>
      </c>
      <c r="R86" s="410">
        <v>1</v>
      </c>
      <c r="S86" s="410">
        <v>1</v>
      </c>
      <c r="T86" s="410">
        <v>1</v>
      </c>
      <c r="U86" s="410">
        <v>1</v>
      </c>
      <c r="V86" s="443" t="s">
        <v>747</v>
      </c>
    </row>
    <row r="87" spans="1:22" s="11" customFormat="1" ht="20.25" x14ac:dyDescent="0.25">
      <c r="A87" s="453"/>
      <c r="B87" s="453"/>
      <c r="C87" s="433"/>
      <c r="D87" s="453"/>
      <c r="E87" s="433"/>
      <c r="F87" s="436"/>
      <c r="G87" s="417"/>
      <c r="H87" s="417"/>
      <c r="I87" s="417"/>
      <c r="J87" s="411"/>
      <c r="K87" s="417"/>
      <c r="L87" s="411"/>
      <c r="M87" s="411"/>
      <c r="N87" s="411"/>
      <c r="O87" s="411"/>
      <c r="P87" s="411"/>
      <c r="Q87" s="411"/>
      <c r="R87" s="411"/>
      <c r="S87" s="411"/>
      <c r="T87" s="411"/>
      <c r="U87" s="411"/>
      <c r="V87" s="443"/>
    </row>
    <row r="88" spans="1:22" s="11" customFormat="1" ht="141.75" customHeight="1" x14ac:dyDescent="0.25">
      <c r="A88" s="453"/>
      <c r="B88" s="453"/>
      <c r="C88" s="433"/>
      <c r="D88" s="453"/>
      <c r="E88" s="433"/>
      <c r="F88" s="436"/>
      <c r="G88" s="397"/>
      <c r="H88" s="397"/>
      <c r="I88" s="397"/>
      <c r="J88" s="412"/>
      <c r="K88" s="397"/>
      <c r="L88" s="412"/>
      <c r="M88" s="412"/>
      <c r="N88" s="412"/>
      <c r="O88" s="412"/>
      <c r="P88" s="412"/>
      <c r="Q88" s="412"/>
      <c r="R88" s="412"/>
      <c r="S88" s="412"/>
      <c r="T88" s="412"/>
      <c r="U88" s="412"/>
      <c r="V88" s="443"/>
    </row>
    <row r="89" spans="1:22" s="11" customFormat="1" ht="20.25" x14ac:dyDescent="0.25">
      <c r="A89" s="453"/>
      <c r="B89" s="453"/>
      <c r="C89" s="433"/>
      <c r="D89" s="453"/>
      <c r="E89" s="433"/>
      <c r="F89" s="436"/>
      <c r="G89" s="396" t="s">
        <v>551</v>
      </c>
      <c r="H89" s="416">
        <v>1</v>
      </c>
      <c r="I89" s="416">
        <v>1</v>
      </c>
      <c r="J89" s="410">
        <v>1</v>
      </c>
      <c r="K89" s="396"/>
      <c r="L89" s="410">
        <v>1</v>
      </c>
      <c r="M89" s="410">
        <v>1</v>
      </c>
      <c r="N89" s="410">
        <v>1</v>
      </c>
      <c r="O89" s="410">
        <v>1</v>
      </c>
      <c r="P89" s="410">
        <v>1</v>
      </c>
      <c r="Q89" s="410">
        <v>1</v>
      </c>
      <c r="R89" s="410">
        <v>1</v>
      </c>
      <c r="S89" s="410">
        <v>1</v>
      </c>
      <c r="T89" s="410">
        <v>1</v>
      </c>
      <c r="U89" s="410">
        <v>1</v>
      </c>
      <c r="V89" s="443" t="s">
        <v>747</v>
      </c>
    </row>
    <row r="90" spans="1:22" s="11" customFormat="1" ht="46.5" customHeight="1" x14ac:dyDescent="0.25">
      <c r="A90" s="453"/>
      <c r="B90" s="453"/>
      <c r="C90" s="433"/>
      <c r="D90" s="453"/>
      <c r="E90" s="433"/>
      <c r="F90" s="436"/>
      <c r="G90" s="417"/>
      <c r="H90" s="417"/>
      <c r="I90" s="417"/>
      <c r="J90" s="411"/>
      <c r="K90" s="417"/>
      <c r="L90" s="411"/>
      <c r="M90" s="411"/>
      <c r="N90" s="411"/>
      <c r="O90" s="411"/>
      <c r="P90" s="411"/>
      <c r="Q90" s="411"/>
      <c r="R90" s="411"/>
      <c r="S90" s="411"/>
      <c r="T90" s="411"/>
      <c r="U90" s="411"/>
      <c r="V90" s="443"/>
    </row>
    <row r="91" spans="1:22" s="11" customFormat="1" ht="101.25" customHeight="1" x14ac:dyDescent="0.25">
      <c r="A91" s="453"/>
      <c r="B91" s="453"/>
      <c r="C91" s="433"/>
      <c r="D91" s="453"/>
      <c r="E91" s="433"/>
      <c r="F91" s="436"/>
      <c r="G91" s="397"/>
      <c r="H91" s="397"/>
      <c r="I91" s="397"/>
      <c r="J91" s="412"/>
      <c r="K91" s="397"/>
      <c r="L91" s="412"/>
      <c r="M91" s="412"/>
      <c r="N91" s="412"/>
      <c r="O91" s="412"/>
      <c r="P91" s="412"/>
      <c r="Q91" s="412"/>
      <c r="R91" s="412"/>
      <c r="S91" s="412"/>
      <c r="T91" s="412"/>
      <c r="U91" s="412"/>
      <c r="V91" s="443"/>
    </row>
    <row r="92" spans="1:22" s="13" customFormat="1" ht="101.25" hidden="1" customHeight="1" x14ac:dyDescent="0.25">
      <c r="A92" s="453"/>
      <c r="B92" s="453"/>
      <c r="C92" s="433"/>
      <c r="D92" s="453"/>
      <c r="E92" s="433"/>
      <c r="F92" s="436"/>
      <c r="G92" s="12"/>
      <c r="H92" s="12"/>
      <c r="I92" s="12"/>
      <c r="J92" s="12"/>
      <c r="K92" s="12"/>
      <c r="L92" s="113"/>
      <c r="M92" s="113"/>
      <c r="N92" s="113"/>
      <c r="O92" s="113"/>
      <c r="P92" s="12"/>
      <c r="Q92" s="12"/>
      <c r="R92" s="12"/>
      <c r="S92" s="12"/>
      <c r="T92" s="12"/>
      <c r="U92" s="108"/>
      <c r="V92" s="229"/>
    </row>
    <row r="93" spans="1:22" s="11" customFormat="1" ht="20.25" x14ac:dyDescent="0.25">
      <c r="A93" s="453"/>
      <c r="B93" s="453"/>
      <c r="C93" s="433"/>
      <c r="D93" s="453"/>
      <c r="E93" s="433"/>
      <c r="F93" s="436"/>
      <c r="G93" s="396" t="s">
        <v>519</v>
      </c>
      <c r="H93" s="416">
        <v>1</v>
      </c>
      <c r="I93" s="410">
        <v>0.82</v>
      </c>
      <c r="J93" s="410">
        <v>0.82</v>
      </c>
      <c r="K93" s="396"/>
      <c r="L93" s="410">
        <v>1</v>
      </c>
      <c r="M93" s="410">
        <v>0.82</v>
      </c>
      <c r="N93" s="410">
        <v>0.82</v>
      </c>
      <c r="O93" s="410">
        <v>0.82</v>
      </c>
      <c r="P93" s="410">
        <v>0.82</v>
      </c>
      <c r="Q93" s="410">
        <v>0.82</v>
      </c>
      <c r="R93" s="410">
        <v>0.82</v>
      </c>
      <c r="S93" s="410">
        <v>1</v>
      </c>
      <c r="T93" s="410">
        <v>0.82</v>
      </c>
      <c r="U93" s="410">
        <v>1</v>
      </c>
      <c r="V93" s="443" t="s">
        <v>747</v>
      </c>
    </row>
    <row r="94" spans="1:22" s="11" customFormat="1" ht="86.25" customHeight="1" x14ac:dyDescent="0.25">
      <c r="A94" s="453"/>
      <c r="B94" s="453"/>
      <c r="C94" s="433"/>
      <c r="D94" s="453"/>
      <c r="E94" s="434"/>
      <c r="F94" s="437"/>
      <c r="G94" s="397"/>
      <c r="H94" s="397"/>
      <c r="I94" s="412"/>
      <c r="J94" s="412"/>
      <c r="K94" s="397"/>
      <c r="L94" s="412"/>
      <c r="M94" s="412"/>
      <c r="N94" s="412"/>
      <c r="O94" s="412"/>
      <c r="P94" s="412"/>
      <c r="Q94" s="412"/>
      <c r="R94" s="412"/>
      <c r="S94" s="412"/>
      <c r="T94" s="412"/>
      <c r="U94" s="412"/>
      <c r="V94" s="443"/>
    </row>
    <row r="95" spans="1:22" s="11" customFormat="1" ht="20.25" x14ac:dyDescent="0.25">
      <c r="A95" s="453" t="s">
        <v>184</v>
      </c>
      <c r="B95" s="453" t="s">
        <v>185</v>
      </c>
      <c r="C95" s="433"/>
      <c r="D95" s="453" t="s">
        <v>184</v>
      </c>
      <c r="E95" s="432" t="s">
        <v>428</v>
      </c>
      <c r="F95" s="455" t="s">
        <v>186</v>
      </c>
      <c r="G95" s="396" t="s">
        <v>550</v>
      </c>
      <c r="H95" s="466">
        <v>1</v>
      </c>
      <c r="I95" s="466">
        <v>1</v>
      </c>
      <c r="J95" s="468">
        <v>1</v>
      </c>
      <c r="K95" s="396"/>
      <c r="L95" s="446">
        <v>1</v>
      </c>
      <c r="M95" s="446">
        <v>1</v>
      </c>
      <c r="N95" s="446">
        <v>1</v>
      </c>
      <c r="O95" s="446">
        <v>1</v>
      </c>
      <c r="P95" s="446">
        <v>1</v>
      </c>
      <c r="Q95" s="446">
        <v>1</v>
      </c>
      <c r="R95" s="446">
        <v>1</v>
      </c>
      <c r="S95" s="446">
        <v>1</v>
      </c>
      <c r="T95" s="446">
        <v>1</v>
      </c>
      <c r="U95" s="446">
        <v>1</v>
      </c>
      <c r="V95" s="443" t="s">
        <v>747</v>
      </c>
    </row>
    <row r="96" spans="1:22" s="11" customFormat="1" ht="20.25" x14ac:dyDescent="0.25">
      <c r="A96" s="453"/>
      <c r="B96" s="453"/>
      <c r="C96" s="433"/>
      <c r="D96" s="453"/>
      <c r="E96" s="433"/>
      <c r="F96" s="465"/>
      <c r="G96" s="417"/>
      <c r="H96" s="467"/>
      <c r="I96" s="467"/>
      <c r="J96" s="468"/>
      <c r="K96" s="397"/>
      <c r="L96" s="446"/>
      <c r="M96" s="446"/>
      <c r="N96" s="446"/>
      <c r="O96" s="446"/>
      <c r="P96" s="446"/>
      <c r="Q96" s="446"/>
      <c r="R96" s="446"/>
      <c r="S96" s="446"/>
      <c r="T96" s="446"/>
      <c r="U96" s="446"/>
      <c r="V96" s="443"/>
    </row>
    <row r="97" spans="1:22" s="11" customFormat="1" ht="91.5" customHeight="1" x14ac:dyDescent="0.25">
      <c r="A97" s="453"/>
      <c r="B97" s="453"/>
      <c r="C97" s="433"/>
      <c r="D97" s="453"/>
      <c r="E97" s="433"/>
      <c r="F97" s="465"/>
      <c r="G97" s="397"/>
      <c r="H97" s="467"/>
      <c r="I97" s="467"/>
      <c r="J97" s="468"/>
      <c r="K97" s="396"/>
      <c r="L97" s="446"/>
      <c r="M97" s="446"/>
      <c r="N97" s="446"/>
      <c r="O97" s="446"/>
      <c r="P97" s="446"/>
      <c r="Q97" s="446"/>
      <c r="R97" s="446"/>
      <c r="S97" s="446"/>
      <c r="T97" s="446"/>
      <c r="U97" s="446"/>
      <c r="V97" s="443"/>
    </row>
    <row r="98" spans="1:22" s="11" customFormat="1" ht="125.25" customHeight="1" x14ac:dyDescent="0.25">
      <c r="A98" s="453"/>
      <c r="B98" s="453"/>
      <c r="C98" s="433"/>
      <c r="D98" s="453"/>
      <c r="E98" s="434"/>
      <c r="F98" s="456"/>
      <c r="G98" s="12" t="s">
        <v>594</v>
      </c>
      <c r="H98" s="124">
        <v>1</v>
      </c>
      <c r="I98" s="124">
        <v>1</v>
      </c>
      <c r="J98" s="114">
        <v>1</v>
      </c>
      <c r="K98" s="397"/>
      <c r="L98" s="44">
        <v>1</v>
      </c>
      <c r="M98" s="44">
        <v>1</v>
      </c>
      <c r="N98" s="44">
        <v>1</v>
      </c>
      <c r="O98" s="44">
        <v>1</v>
      </c>
      <c r="P98" s="44">
        <v>1</v>
      </c>
      <c r="Q98" s="44">
        <v>1</v>
      </c>
      <c r="R98" s="44">
        <v>1</v>
      </c>
      <c r="S98" s="44">
        <v>1</v>
      </c>
      <c r="T98" s="44">
        <v>1</v>
      </c>
      <c r="U98" s="44">
        <v>1</v>
      </c>
      <c r="V98" s="229" t="s">
        <v>747</v>
      </c>
    </row>
    <row r="99" spans="1:22" s="11" customFormat="1" ht="20.25" customHeight="1" x14ac:dyDescent="0.25">
      <c r="A99" s="453" t="s">
        <v>189</v>
      </c>
      <c r="B99" s="453" t="s">
        <v>190</v>
      </c>
      <c r="C99" s="433"/>
      <c r="D99" s="453" t="s">
        <v>189</v>
      </c>
      <c r="E99" s="432" t="s">
        <v>431</v>
      </c>
      <c r="F99" s="435" t="s">
        <v>192</v>
      </c>
      <c r="G99" s="396" t="s">
        <v>549</v>
      </c>
      <c r="H99" s="410">
        <v>1</v>
      </c>
      <c r="I99" s="462">
        <v>0.98089999999999999</v>
      </c>
      <c r="J99" s="462">
        <f>I99/H99</f>
        <v>0.98089999999999999</v>
      </c>
      <c r="K99" s="410"/>
      <c r="L99" s="446" t="s">
        <v>596</v>
      </c>
      <c r="M99" s="446" t="s">
        <v>595</v>
      </c>
      <c r="N99" s="446" t="s">
        <v>597</v>
      </c>
      <c r="O99" s="457">
        <v>0.96140000000000003</v>
      </c>
      <c r="P99" s="446" t="s">
        <v>598</v>
      </c>
      <c r="Q99" s="457">
        <v>0.98089999999999999</v>
      </c>
      <c r="R99" s="446">
        <v>1</v>
      </c>
      <c r="S99" s="446">
        <v>1</v>
      </c>
      <c r="T99" s="457">
        <v>0.98089999999999999</v>
      </c>
      <c r="U99" s="457">
        <v>0.98089999999999999</v>
      </c>
      <c r="V99" s="443" t="s">
        <v>747</v>
      </c>
    </row>
    <row r="100" spans="1:22" s="11" customFormat="1" ht="20.25" x14ac:dyDescent="0.25">
      <c r="A100" s="453"/>
      <c r="B100" s="453"/>
      <c r="C100" s="433"/>
      <c r="D100" s="453"/>
      <c r="E100" s="433"/>
      <c r="F100" s="436"/>
      <c r="G100" s="417"/>
      <c r="H100" s="411"/>
      <c r="I100" s="463"/>
      <c r="J100" s="463"/>
      <c r="K100" s="411"/>
      <c r="L100" s="446"/>
      <c r="M100" s="446"/>
      <c r="N100" s="446"/>
      <c r="O100" s="457"/>
      <c r="P100" s="446"/>
      <c r="Q100" s="457"/>
      <c r="R100" s="446"/>
      <c r="S100" s="446"/>
      <c r="T100" s="457"/>
      <c r="U100" s="457"/>
      <c r="V100" s="443"/>
    </row>
    <row r="101" spans="1:22" s="11" customFormat="1" ht="20.25" x14ac:dyDescent="0.25">
      <c r="A101" s="453"/>
      <c r="B101" s="453"/>
      <c r="C101" s="433"/>
      <c r="D101" s="453"/>
      <c r="E101" s="433"/>
      <c r="F101" s="436"/>
      <c r="G101" s="417"/>
      <c r="H101" s="411"/>
      <c r="I101" s="463"/>
      <c r="J101" s="463"/>
      <c r="K101" s="411"/>
      <c r="L101" s="446"/>
      <c r="M101" s="446"/>
      <c r="N101" s="446"/>
      <c r="O101" s="457"/>
      <c r="P101" s="446"/>
      <c r="Q101" s="457"/>
      <c r="R101" s="446"/>
      <c r="S101" s="446"/>
      <c r="T101" s="457"/>
      <c r="U101" s="457"/>
      <c r="V101" s="443"/>
    </row>
    <row r="102" spans="1:22" s="11" customFormat="1" ht="20.25" x14ac:dyDescent="0.25">
      <c r="A102" s="453"/>
      <c r="B102" s="453"/>
      <c r="C102" s="433"/>
      <c r="D102" s="453"/>
      <c r="E102" s="433"/>
      <c r="F102" s="436"/>
      <c r="G102" s="417"/>
      <c r="H102" s="411"/>
      <c r="I102" s="463"/>
      <c r="J102" s="463"/>
      <c r="K102" s="411"/>
      <c r="L102" s="446"/>
      <c r="M102" s="446"/>
      <c r="N102" s="446"/>
      <c r="O102" s="457"/>
      <c r="P102" s="446"/>
      <c r="Q102" s="457"/>
      <c r="R102" s="446"/>
      <c r="S102" s="446"/>
      <c r="T102" s="457"/>
      <c r="U102" s="457"/>
      <c r="V102" s="443"/>
    </row>
    <row r="103" spans="1:22" s="11" customFormat="1" ht="70.5" customHeight="1" x14ac:dyDescent="0.25">
      <c r="A103" s="453"/>
      <c r="B103" s="453"/>
      <c r="C103" s="433"/>
      <c r="D103" s="453"/>
      <c r="E103" s="433"/>
      <c r="F103" s="436"/>
      <c r="G103" s="397"/>
      <c r="H103" s="412"/>
      <c r="I103" s="464"/>
      <c r="J103" s="464"/>
      <c r="K103" s="412"/>
      <c r="L103" s="446"/>
      <c r="M103" s="446"/>
      <c r="N103" s="446"/>
      <c r="O103" s="457"/>
      <c r="P103" s="446"/>
      <c r="Q103" s="457"/>
      <c r="R103" s="446"/>
      <c r="S103" s="446"/>
      <c r="T103" s="457"/>
      <c r="U103" s="457"/>
      <c r="V103" s="443"/>
    </row>
    <row r="104" spans="1:22" s="11" customFormat="1" ht="20.25" x14ac:dyDescent="0.25">
      <c r="A104" s="453"/>
      <c r="B104" s="453"/>
      <c r="C104" s="433"/>
      <c r="D104" s="453"/>
      <c r="E104" s="433"/>
      <c r="F104" s="436"/>
      <c r="G104" s="446" t="s">
        <v>548</v>
      </c>
      <c r="H104" s="446">
        <v>1</v>
      </c>
      <c r="I104" s="446">
        <v>1</v>
      </c>
      <c r="J104" s="446">
        <v>1</v>
      </c>
      <c r="K104" s="410"/>
      <c r="L104" s="446">
        <v>1</v>
      </c>
      <c r="M104" s="446">
        <v>1</v>
      </c>
      <c r="N104" s="446">
        <v>1</v>
      </c>
      <c r="O104" s="446">
        <v>1</v>
      </c>
      <c r="P104" s="446">
        <v>1</v>
      </c>
      <c r="Q104" s="446">
        <v>1</v>
      </c>
      <c r="R104" s="446">
        <v>1</v>
      </c>
      <c r="S104" s="446">
        <v>1</v>
      </c>
      <c r="T104" s="446">
        <v>1</v>
      </c>
      <c r="U104" s="446">
        <v>1</v>
      </c>
      <c r="V104" s="443" t="s">
        <v>747</v>
      </c>
    </row>
    <row r="105" spans="1:22" s="11" customFormat="1" ht="20.25" x14ac:dyDescent="0.25">
      <c r="A105" s="453"/>
      <c r="B105" s="453"/>
      <c r="C105" s="433"/>
      <c r="D105" s="453"/>
      <c r="E105" s="433"/>
      <c r="F105" s="436"/>
      <c r="G105" s="446"/>
      <c r="H105" s="446"/>
      <c r="I105" s="446"/>
      <c r="J105" s="446"/>
      <c r="K105" s="411"/>
      <c r="L105" s="446"/>
      <c r="M105" s="446"/>
      <c r="N105" s="446"/>
      <c r="O105" s="446"/>
      <c r="P105" s="446"/>
      <c r="Q105" s="446"/>
      <c r="R105" s="446"/>
      <c r="S105" s="446"/>
      <c r="T105" s="446"/>
      <c r="U105" s="446"/>
      <c r="V105" s="443"/>
    </row>
    <row r="106" spans="1:22" s="11" customFormat="1" ht="20.25" x14ac:dyDescent="0.25">
      <c r="A106" s="453"/>
      <c r="B106" s="453"/>
      <c r="C106" s="433"/>
      <c r="D106" s="453"/>
      <c r="E106" s="433"/>
      <c r="F106" s="436"/>
      <c r="G106" s="446"/>
      <c r="H106" s="446"/>
      <c r="I106" s="446"/>
      <c r="J106" s="446"/>
      <c r="K106" s="411"/>
      <c r="L106" s="446"/>
      <c r="M106" s="446"/>
      <c r="N106" s="446"/>
      <c r="O106" s="446"/>
      <c r="P106" s="446"/>
      <c r="Q106" s="446"/>
      <c r="R106" s="446"/>
      <c r="S106" s="446"/>
      <c r="T106" s="446"/>
      <c r="U106" s="446"/>
      <c r="V106" s="443"/>
    </row>
    <row r="107" spans="1:22" s="11" customFormat="1" ht="83.25" customHeight="1" x14ac:dyDescent="0.25">
      <c r="A107" s="453"/>
      <c r="B107" s="453"/>
      <c r="C107" s="433"/>
      <c r="D107" s="453"/>
      <c r="E107" s="433"/>
      <c r="F107" s="436"/>
      <c r="G107" s="446"/>
      <c r="H107" s="446"/>
      <c r="I107" s="446"/>
      <c r="J107" s="446"/>
      <c r="K107" s="411"/>
      <c r="L107" s="446"/>
      <c r="M107" s="446"/>
      <c r="N107" s="446"/>
      <c r="O107" s="446"/>
      <c r="P107" s="446"/>
      <c r="Q107" s="446"/>
      <c r="R107" s="446"/>
      <c r="S107" s="446"/>
      <c r="T107" s="446"/>
      <c r="U107" s="446"/>
      <c r="V107" s="443"/>
    </row>
    <row r="108" spans="1:22" s="11" customFormat="1" ht="102" customHeight="1" x14ac:dyDescent="0.25">
      <c r="A108" s="453"/>
      <c r="B108" s="453"/>
      <c r="C108" s="433"/>
      <c r="D108" s="453"/>
      <c r="E108" s="434"/>
      <c r="F108" s="437"/>
      <c r="G108" s="12" t="s">
        <v>547</v>
      </c>
      <c r="H108" s="44">
        <v>1</v>
      </c>
      <c r="I108" s="44">
        <v>1</v>
      </c>
      <c r="J108" s="44">
        <v>1</v>
      </c>
      <c r="K108" s="412"/>
      <c r="L108" s="44">
        <v>1</v>
      </c>
      <c r="M108" s="44">
        <v>1</v>
      </c>
      <c r="N108" s="44">
        <v>1</v>
      </c>
      <c r="O108" s="44">
        <v>1</v>
      </c>
      <c r="P108" s="44">
        <v>1</v>
      </c>
      <c r="Q108" s="44">
        <v>1</v>
      </c>
      <c r="R108" s="44">
        <v>1</v>
      </c>
      <c r="S108" s="44">
        <v>1</v>
      </c>
      <c r="T108" s="44">
        <v>1</v>
      </c>
      <c r="U108" s="44">
        <v>1</v>
      </c>
      <c r="V108" s="229" t="s">
        <v>747</v>
      </c>
    </row>
    <row r="109" spans="1:22" s="11" customFormat="1" ht="110.25" customHeight="1" x14ac:dyDescent="0.25">
      <c r="A109" s="453" t="s">
        <v>200</v>
      </c>
      <c r="B109" s="453" t="s">
        <v>201</v>
      </c>
      <c r="C109" s="433"/>
      <c r="D109" s="453" t="s">
        <v>200</v>
      </c>
      <c r="E109" s="432" t="s">
        <v>442</v>
      </c>
      <c r="F109" s="435" t="s">
        <v>203</v>
      </c>
      <c r="G109" s="12" t="s">
        <v>546</v>
      </c>
      <c r="H109" s="112">
        <v>1</v>
      </c>
      <c r="I109" s="112">
        <v>0.16</v>
      </c>
      <c r="J109" s="112">
        <v>0.16</v>
      </c>
      <c r="K109" s="446"/>
      <c r="L109" s="108">
        <v>0.16</v>
      </c>
      <c r="M109" s="108">
        <v>0.16</v>
      </c>
      <c r="N109" s="108">
        <v>0.46</v>
      </c>
      <c r="O109" s="108">
        <v>0.46</v>
      </c>
      <c r="P109" s="108">
        <v>0.78</v>
      </c>
      <c r="Q109" s="108">
        <v>0.78</v>
      </c>
      <c r="R109" s="108">
        <v>1</v>
      </c>
      <c r="S109" s="108">
        <v>1</v>
      </c>
      <c r="T109" s="108">
        <v>0.16</v>
      </c>
      <c r="U109" s="108">
        <v>0.16</v>
      </c>
      <c r="V109" s="229" t="s">
        <v>747</v>
      </c>
    </row>
    <row r="110" spans="1:22" s="11" customFormat="1" ht="105" customHeight="1" x14ac:dyDescent="0.25">
      <c r="A110" s="453"/>
      <c r="B110" s="453"/>
      <c r="C110" s="433"/>
      <c r="D110" s="453"/>
      <c r="E110" s="433"/>
      <c r="F110" s="436"/>
      <c r="G110" s="12" t="s">
        <v>545</v>
      </c>
      <c r="H110" s="112">
        <v>1</v>
      </c>
      <c r="I110" s="112">
        <v>1</v>
      </c>
      <c r="J110" s="112">
        <v>1</v>
      </c>
      <c r="K110" s="446"/>
      <c r="L110" s="108">
        <v>1</v>
      </c>
      <c r="M110" s="108">
        <v>1</v>
      </c>
      <c r="N110" s="108">
        <v>1</v>
      </c>
      <c r="O110" s="108">
        <v>1</v>
      </c>
      <c r="P110" s="108">
        <v>1</v>
      </c>
      <c r="Q110" s="108">
        <v>1</v>
      </c>
      <c r="R110" s="108">
        <v>1</v>
      </c>
      <c r="S110" s="108">
        <v>1</v>
      </c>
      <c r="T110" s="108">
        <v>1</v>
      </c>
      <c r="U110" s="108">
        <v>1</v>
      </c>
      <c r="V110" s="229" t="s">
        <v>747</v>
      </c>
    </row>
    <row r="111" spans="1:22" s="11" customFormat="1" ht="110.25" customHeight="1" x14ac:dyDescent="0.25">
      <c r="A111" s="453"/>
      <c r="B111" s="453"/>
      <c r="C111" s="433"/>
      <c r="D111" s="453"/>
      <c r="E111" s="433"/>
      <c r="F111" s="436"/>
      <c r="G111" s="12" t="s">
        <v>544</v>
      </c>
      <c r="H111" s="112">
        <v>1</v>
      </c>
      <c r="I111" s="115">
        <v>0.97</v>
      </c>
      <c r="J111" s="112">
        <v>0.97</v>
      </c>
      <c r="K111" s="108"/>
      <c r="L111" s="108">
        <v>0.93</v>
      </c>
      <c r="M111" s="108">
        <v>0.93</v>
      </c>
      <c r="N111" s="108">
        <v>0.93</v>
      </c>
      <c r="O111" s="108">
        <v>0.93</v>
      </c>
      <c r="P111" s="150">
        <v>0.95</v>
      </c>
      <c r="Q111" s="150">
        <v>0.93</v>
      </c>
      <c r="R111" s="108">
        <v>1</v>
      </c>
      <c r="S111" s="108">
        <v>0.97</v>
      </c>
      <c r="T111" s="151">
        <v>0.97</v>
      </c>
      <c r="U111" s="151">
        <v>0.97</v>
      </c>
      <c r="V111" s="230" t="s">
        <v>755</v>
      </c>
    </row>
    <row r="112" spans="1:22" s="11" customFormat="1" ht="58.5" customHeight="1" outlineLevel="1" x14ac:dyDescent="0.25">
      <c r="A112" s="453" t="s">
        <v>208</v>
      </c>
      <c r="B112" s="453" t="s">
        <v>209</v>
      </c>
      <c r="C112" s="433"/>
      <c r="D112" s="453" t="s">
        <v>208</v>
      </c>
      <c r="E112" s="432" t="s">
        <v>444</v>
      </c>
      <c r="F112" s="435" t="s">
        <v>210</v>
      </c>
      <c r="G112" s="396" t="s">
        <v>599</v>
      </c>
      <c r="H112" s="444">
        <v>1</v>
      </c>
      <c r="I112" s="444">
        <v>1</v>
      </c>
      <c r="J112" s="444">
        <v>1</v>
      </c>
      <c r="K112" s="396"/>
      <c r="L112" s="449">
        <v>1</v>
      </c>
      <c r="M112" s="446">
        <v>1</v>
      </c>
      <c r="N112" s="446">
        <v>1</v>
      </c>
      <c r="O112" s="446">
        <v>1</v>
      </c>
      <c r="P112" s="446">
        <v>1</v>
      </c>
      <c r="Q112" s="446">
        <v>1</v>
      </c>
      <c r="R112" s="446">
        <v>1</v>
      </c>
      <c r="S112" s="446">
        <v>1</v>
      </c>
      <c r="T112" s="446">
        <v>1</v>
      </c>
      <c r="U112" s="446">
        <v>1</v>
      </c>
      <c r="V112" s="443" t="s">
        <v>747</v>
      </c>
    </row>
    <row r="113" spans="1:22" s="11" customFormat="1" ht="54.75" customHeight="1" outlineLevel="1" x14ac:dyDescent="0.25">
      <c r="A113" s="453"/>
      <c r="B113" s="453"/>
      <c r="C113" s="433"/>
      <c r="D113" s="453"/>
      <c r="E113" s="433"/>
      <c r="F113" s="436"/>
      <c r="G113" s="397"/>
      <c r="H113" s="445"/>
      <c r="I113" s="445"/>
      <c r="J113" s="445"/>
      <c r="K113" s="397"/>
      <c r="L113" s="450"/>
      <c r="M113" s="446"/>
      <c r="N113" s="446"/>
      <c r="O113" s="446"/>
      <c r="P113" s="446"/>
      <c r="Q113" s="446"/>
      <c r="R113" s="446"/>
      <c r="S113" s="446"/>
      <c r="T113" s="446"/>
      <c r="U113" s="446"/>
      <c r="V113" s="443"/>
    </row>
    <row r="114" spans="1:22" s="11" customFormat="1" ht="88.5" customHeight="1" outlineLevel="1" x14ac:dyDescent="0.25">
      <c r="A114" s="453"/>
      <c r="B114" s="453"/>
      <c r="C114" s="433"/>
      <c r="D114" s="453"/>
      <c r="E114" s="433"/>
      <c r="F114" s="436"/>
      <c r="G114" s="396" t="s">
        <v>600</v>
      </c>
      <c r="H114" s="444">
        <v>1</v>
      </c>
      <c r="I114" s="444">
        <v>1</v>
      </c>
      <c r="J114" s="444">
        <v>1</v>
      </c>
      <c r="K114" s="396"/>
      <c r="L114" s="449">
        <v>0.1</v>
      </c>
      <c r="M114" s="446">
        <v>0.06</v>
      </c>
      <c r="N114" s="446">
        <v>0.4</v>
      </c>
      <c r="O114" s="446">
        <v>0.4</v>
      </c>
      <c r="P114" s="446">
        <v>0.75</v>
      </c>
      <c r="Q114" s="448">
        <v>0.79200000000000004</v>
      </c>
      <c r="R114" s="446">
        <v>1</v>
      </c>
      <c r="S114" s="446">
        <v>1</v>
      </c>
      <c r="T114" s="446">
        <v>1</v>
      </c>
      <c r="U114" s="446">
        <v>1</v>
      </c>
      <c r="V114" s="443" t="s">
        <v>747</v>
      </c>
    </row>
    <row r="115" spans="1:22" s="11" customFormat="1" ht="117.75" customHeight="1" outlineLevel="1" x14ac:dyDescent="0.25">
      <c r="A115" s="453"/>
      <c r="B115" s="453"/>
      <c r="C115" s="433"/>
      <c r="D115" s="453"/>
      <c r="E115" s="433"/>
      <c r="F115" s="436"/>
      <c r="G115" s="397"/>
      <c r="H115" s="445"/>
      <c r="I115" s="445"/>
      <c r="J115" s="445"/>
      <c r="K115" s="397"/>
      <c r="L115" s="450"/>
      <c r="M115" s="446"/>
      <c r="N115" s="446"/>
      <c r="O115" s="446"/>
      <c r="P115" s="446"/>
      <c r="Q115" s="448"/>
      <c r="R115" s="446"/>
      <c r="S115" s="446"/>
      <c r="T115" s="446"/>
      <c r="U115" s="446"/>
      <c r="V115" s="443"/>
    </row>
    <row r="116" spans="1:22" s="11" customFormat="1" ht="59.25" customHeight="1" outlineLevel="1" x14ac:dyDescent="0.25">
      <c r="A116" s="453"/>
      <c r="B116" s="453"/>
      <c r="C116" s="433"/>
      <c r="D116" s="453"/>
      <c r="E116" s="433"/>
      <c r="F116" s="436"/>
      <c r="G116" s="396" t="s">
        <v>601</v>
      </c>
      <c r="H116" s="444">
        <v>1</v>
      </c>
      <c r="I116" s="444">
        <v>0.95</v>
      </c>
      <c r="J116" s="444">
        <v>0.95</v>
      </c>
      <c r="K116" s="396"/>
      <c r="L116" s="449">
        <v>0.1</v>
      </c>
      <c r="M116" s="446" t="s">
        <v>602</v>
      </c>
      <c r="N116" s="446">
        <v>0.4</v>
      </c>
      <c r="O116" s="448">
        <v>0.42299999999999999</v>
      </c>
      <c r="P116" s="446">
        <v>0.75</v>
      </c>
      <c r="Q116" s="457">
        <v>0.86</v>
      </c>
      <c r="R116" s="446">
        <v>1</v>
      </c>
      <c r="S116" s="446">
        <v>0.95</v>
      </c>
      <c r="T116" s="446">
        <v>0.95</v>
      </c>
      <c r="U116" s="446">
        <v>0.95</v>
      </c>
      <c r="V116" s="523" t="s">
        <v>755</v>
      </c>
    </row>
    <row r="117" spans="1:22" s="11" customFormat="1" ht="32.25" customHeight="1" outlineLevel="1" x14ac:dyDescent="0.25">
      <c r="A117" s="453"/>
      <c r="B117" s="453"/>
      <c r="C117" s="433"/>
      <c r="D117" s="453"/>
      <c r="E117" s="433"/>
      <c r="F117" s="436"/>
      <c r="G117" s="397"/>
      <c r="H117" s="445"/>
      <c r="I117" s="445"/>
      <c r="J117" s="445"/>
      <c r="K117" s="397"/>
      <c r="L117" s="450"/>
      <c r="M117" s="446"/>
      <c r="N117" s="446"/>
      <c r="O117" s="448"/>
      <c r="P117" s="446"/>
      <c r="Q117" s="457"/>
      <c r="R117" s="446"/>
      <c r="S117" s="446"/>
      <c r="T117" s="446"/>
      <c r="U117" s="446"/>
      <c r="V117" s="523"/>
    </row>
    <row r="118" spans="1:22" s="11" customFormat="1" ht="84.75" customHeight="1" outlineLevel="1" x14ac:dyDescent="0.25">
      <c r="A118" s="453"/>
      <c r="B118" s="453"/>
      <c r="C118" s="433"/>
      <c r="D118" s="453"/>
      <c r="E118" s="433"/>
      <c r="F118" s="436"/>
      <c r="G118" s="396" t="s">
        <v>479</v>
      </c>
      <c r="H118" s="460">
        <v>1</v>
      </c>
      <c r="I118" s="460">
        <v>1</v>
      </c>
      <c r="J118" s="444">
        <v>1</v>
      </c>
      <c r="K118" s="396"/>
      <c r="L118" s="449">
        <v>1</v>
      </c>
      <c r="M118" s="446">
        <v>1</v>
      </c>
      <c r="N118" s="446">
        <v>1</v>
      </c>
      <c r="O118" s="446">
        <v>1</v>
      </c>
      <c r="P118" s="446">
        <v>1</v>
      </c>
      <c r="Q118" s="458">
        <v>100</v>
      </c>
      <c r="R118" s="446">
        <v>1</v>
      </c>
      <c r="S118" s="446">
        <v>1</v>
      </c>
      <c r="T118" s="446">
        <v>1</v>
      </c>
      <c r="U118" s="446">
        <v>1</v>
      </c>
      <c r="V118" s="443" t="s">
        <v>747</v>
      </c>
    </row>
    <row r="119" spans="1:22" s="11" customFormat="1" ht="21" customHeight="1" outlineLevel="1" x14ac:dyDescent="0.25">
      <c r="A119" s="453"/>
      <c r="B119" s="453"/>
      <c r="C119" s="433"/>
      <c r="D119" s="453"/>
      <c r="E119" s="433"/>
      <c r="F119" s="436"/>
      <c r="G119" s="397"/>
      <c r="H119" s="461"/>
      <c r="I119" s="461"/>
      <c r="J119" s="445"/>
      <c r="K119" s="397"/>
      <c r="L119" s="450"/>
      <c r="M119" s="446"/>
      <c r="N119" s="446"/>
      <c r="O119" s="446"/>
      <c r="P119" s="446"/>
      <c r="Q119" s="458"/>
      <c r="R119" s="446"/>
      <c r="S119" s="446"/>
      <c r="T119" s="446"/>
      <c r="U119" s="446"/>
      <c r="V119" s="443"/>
    </row>
    <row r="120" spans="1:22" s="11" customFormat="1" ht="28.5" customHeight="1" outlineLevel="1" x14ac:dyDescent="0.25">
      <c r="A120" s="453"/>
      <c r="B120" s="453"/>
      <c r="C120" s="433"/>
      <c r="D120" s="453"/>
      <c r="E120" s="433"/>
      <c r="F120" s="436"/>
      <c r="G120" s="401" t="s">
        <v>463</v>
      </c>
      <c r="H120" s="444">
        <v>1</v>
      </c>
      <c r="I120" s="444">
        <v>1</v>
      </c>
      <c r="J120" s="444">
        <v>1</v>
      </c>
      <c r="K120" s="396"/>
      <c r="L120" s="449">
        <v>0.89</v>
      </c>
      <c r="M120" s="446">
        <v>0.89</v>
      </c>
      <c r="N120" s="446">
        <v>0.89</v>
      </c>
      <c r="O120" s="446">
        <v>0.89</v>
      </c>
      <c r="P120" s="452">
        <v>0.89</v>
      </c>
      <c r="Q120" s="452">
        <v>0.95</v>
      </c>
      <c r="R120" s="446">
        <v>1</v>
      </c>
      <c r="S120" s="446">
        <v>1</v>
      </c>
      <c r="T120" s="446">
        <v>1</v>
      </c>
      <c r="U120" s="446">
        <v>1</v>
      </c>
      <c r="V120" s="443" t="s">
        <v>747</v>
      </c>
    </row>
    <row r="121" spans="1:22" s="11" customFormat="1" ht="86.25" customHeight="1" outlineLevel="1" x14ac:dyDescent="0.25">
      <c r="A121" s="453"/>
      <c r="B121" s="453"/>
      <c r="C121" s="433"/>
      <c r="D121" s="453"/>
      <c r="E121" s="433"/>
      <c r="F121" s="436"/>
      <c r="G121" s="401"/>
      <c r="H121" s="445"/>
      <c r="I121" s="445"/>
      <c r="J121" s="445"/>
      <c r="K121" s="397"/>
      <c r="L121" s="450"/>
      <c r="M121" s="446"/>
      <c r="N121" s="446"/>
      <c r="O121" s="446"/>
      <c r="P121" s="452"/>
      <c r="Q121" s="452"/>
      <c r="R121" s="446"/>
      <c r="S121" s="446"/>
      <c r="T121" s="446"/>
      <c r="U121" s="446"/>
      <c r="V121" s="443"/>
    </row>
    <row r="122" spans="1:22" s="11" customFormat="1" ht="46.5" customHeight="1" outlineLevel="1" x14ac:dyDescent="0.25">
      <c r="A122" s="453"/>
      <c r="B122" s="453"/>
      <c r="C122" s="433"/>
      <c r="D122" s="453"/>
      <c r="E122" s="433"/>
      <c r="F122" s="436"/>
      <c r="G122" s="459" t="s">
        <v>543</v>
      </c>
      <c r="H122" s="444">
        <v>1</v>
      </c>
      <c r="I122" s="444">
        <v>0.99</v>
      </c>
      <c r="J122" s="444">
        <v>0.99</v>
      </c>
      <c r="K122" s="396"/>
      <c r="L122" s="449">
        <v>0.1</v>
      </c>
      <c r="M122" s="446">
        <v>0.1</v>
      </c>
      <c r="N122" s="446">
        <v>0.4</v>
      </c>
      <c r="O122" s="446">
        <v>0.34</v>
      </c>
      <c r="P122" s="446">
        <v>0.9</v>
      </c>
      <c r="Q122" s="446">
        <v>0.66</v>
      </c>
      <c r="R122" s="446">
        <v>1</v>
      </c>
      <c r="S122" s="446">
        <v>0.99</v>
      </c>
      <c r="T122" s="446">
        <v>0.99</v>
      </c>
      <c r="U122" s="447">
        <v>0.99</v>
      </c>
      <c r="V122" s="523" t="s">
        <v>755</v>
      </c>
    </row>
    <row r="123" spans="1:22" s="11" customFormat="1" ht="73.5" customHeight="1" outlineLevel="1" x14ac:dyDescent="0.25">
      <c r="A123" s="453"/>
      <c r="B123" s="453"/>
      <c r="C123" s="433"/>
      <c r="D123" s="453"/>
      <c r="E123" s="434"/>
      <c r="F123" s="437"/>
      <c r="G123" s="397"/>
      <c r="H123" s="445"/>
      <c r="I123" s="445"/>
      <c r="J123" s="445"/>
      <c r="K123" s="397"/>
      <c r="L123" s="450"/>
      <c r="M123" s="446"/>
      <c r="N123" s="446"/>
      <c r="O123" s="446"/>
      <c r="P123" s="446"/>
      <c r="Q123" s="446"/>
      <c r="R123" s="446"/>
      <c r="S123" s="446"/>
      <c r="T123" s="446"/>
      <c r="U123" s="447"/>
      <c r="V123" s="523"/>
    </row>
    <row r="124" spans="1:22" s="11" customFormat="1" ht="84" customHeight="1" x14ac:dyDescent="0.25">
      <c r="A124" s="454" t="s">
        <v>217</v>
      </c>
      <c r="B124" s="454" t="s">
        <v>218</v>
      </c>
      <c r="C124" s="433"/>
      <c r="D124" s="454" t="s">
        <v>449</v>
      </c>
      <c r="E124" s="432" t="s">
        <v>451</v>
      </c>
      <c r="F124" s="435" t="s">
        <v>618</v>
      </c>
      <c r="G124" s="42" t="s">
        <v>541</v>
      </c>
      <c r="H124" s="115">
        <v>0.9</v>
      </c>
      <c r="I124" s="115">
        <v>0.9</v>
      </c>
      <c r="J124" s="115">
        <f>I124/H124</f>
        <v>1</v>
      </c>
      <c r="K124" s="117"/>
      <c r="L124" s="43">
        <v>0.09</v>
      </c>
      <c r="M124" s="43">
        <v>0.09</v>
      </c>
      <c r="N124" s="43">
        <v>0.26</v>
      </c>
      <c r="O124" s="43">
        <v>0.26</v>
      </c>
      <c r="P124" s="43">
        <v>0.83</v>
      </c>
      <c r="Q124" s="43">
        <v>0.54</v>
      </c>
      <c r="R124" s="43">
        <v>0.9</v>
      </c>
      <c r="S124" s="43">
        <v>0.9</v>
      </c>
      <c r="T124" s="43">
        <v>0.9</v>
      </c>
      <c r="U124" s="43">
        <v>1</v>
      </c>
      <c r="V124" s="233" t="s">
        <v>747</v>
      </c>
    </row>
    <row r="125" spans="1:22" s="11" customFormat="1" ht="20.25" x14ac:dyDescent="0.25">
      <c r="A125" s="453"/>
      <c r="B125" s="453"/>
      <c r="C125" s="433"/>
      <c r="D125" s="453"/>
      <c r="E125" s="433"/>
      <c r="F125" s="436"/>
      <c r="G125" s="396" t="s">
        <v>542</v>
      </c>
      <c r="H125" s="444">
        <v>0.43</v>
      </c>
      <c r="I125" s="444">
        <v>0.56999999999999995</v>
      </c>
      <c r="J125" s="444">
        <f>I125/H125</f>
        <v>1.3255813953488371</v>
      </c>
      <c r="K125" s="396"/>
      <c r="L125" s="410">
        <v>0.18</v>
      </c>
      <c r="M125" s="410">
        <v>0.21</v>
      </c>
      <c r="N125" s="410">
        <v>0.28999999999999998</v>
      </c>
      <c r="O125" s="410">
        <v>0.31</v>
      </c>
      <c r="P125" s="410">
        <v>0.37</v>
      </c>
      <c r="Q125" s="410">
        <v>0.39</v>
      </c>
      <c r="R125" s="410">
        <v>0.43</v>
      </c>
      <c r="S125" s="410">
        <v>0.56999999999999995</v>
      </c>
      <c r="T125" s="410">
        <v>0.56999999999999995</v>
      </c>
      <c r="U125" s="418">
        <v>1.33</v>
      </c>
      <c r="V125" s="517" t="s">
        <v>669</v>
      </c>
    </row>
    <row r="126" spans="1:22" s="11" customFormat="1" ht="117" customHeight="1" x14ac:dyDescent="0.25">
      <c r="A126" s="453"/>
      <c r="B126" s="453"/>
      <c r="C126" s="433"/>
      <c r="D126" s="453"/>
      <c r="E126" s="434"/>
      <c r="F126" s="437"/>
      <c r="G126" s="397"/>
      <c r="H126" s="445"/>
      <c r="I126" s="445"/>
      <c r="J126" s="445"/>
      <c r="K126" s="397"/>
      <c r="L126" s="412"/>
      <c r="M126" s="412"/>
      <c r="N126" s="412"/>
      <c r="O126" s="412"/>
      <c r="P126" s="412"/>
      <c r="Q126" s="412"/>
      <c r="R126" s="412"/>
      <c r="S126" s="412"/>
      <c r="T126" s="412"/>
      <c r="U126" s="420"/>
      <c r="V126" s="517"/>
    </row>
    <row r="127" spans="1:22" s="11" customFormat="1" ht="102.75" customHeight="1" x14ac:dyDescent="0.25">
      <c r="A127" s="8"/>
      <c r="B127" s="8"/>
      <c r="C127" s="433"/>
      <c r="D127" s="432" t="s">
        <v>217</v>
      </c>
      <c r="E127" s="432" t="s">
        <v>455</v>
      </c>
      <c r="F127" s="455" t="s">
        <v>220</v>
      </c>
      <c r="G127" s="12" t="s">
        <v>540</v>
      </c>
      <c r="H127" s="112">
        <v>1</v>
      </c>
      <c r="I127" s="112">
        <v>1</v>
      </c>
      <c r="J127" s="112">
        <v>1</v>
      </c>
      <c r="K127" s="105"/>
      <c r="L127" s="44">
        <v>0.13</v>
      </c>
      <c r="M127" s="44">
        <v>0.31</v>
      </c>
      <c r="N127" s="44">
        <v>0.36</v>
      </c>
      <c r="O127" s="44">
        <v>0.63</v>
      </c>
      <c r="P127" s="44">
        <v>0.61</v>
      </c>
      <c r="Q127" s="44">
        <v>0.82</v>
      </c>
      <c r="R127" s="44">
        <v>1</v>
      </c>
      <c r="S127" s="44">
        <v>1</v>
      </c>
      <c r="T127" s="44">
        <v>1</v>
      </c>
      <c r="U127" s="44">
        <v>1</v>
      </c>
      <c r="V127" s="233" t="s">
        <v>747</v>
      </c>
    </row>
    <row r="128" spans="1:22" s="11" customFormat="1" ht="125.25" customHeight="1" x14ac:dyDescent="0.25">
      <c r="A128" s="8"/>
      <c r="B128" s="8"/>
      <c r="C128" s="433"/>
      <c r="D128" s="434"/>
      <c r="E128" s="434"/>
      <c r="F128" s="456"/>
      <c r="G128" s="12" t="s">
        <v>539</v>
      </c>
      <c r="H128" s="112">
        <v>1</v>
      </c>
      <c r="I128" s="112">
        <v>1</v>
      </c>
      <c r="J128" s="112">
        <v>1</v>
      </c>
      <c r="K128" s="105"/>
      <c r="L128" s="44">
        <v>1</v>
      </c>
      <c r="M128" s="44">
        <v>1</v>
      </c>
      <c r="N128" s="44">
        <v>1</v>
      </c>
      <c r="O128" s="44">
        <v>1</v>
      </c>
      <c r="P128" s="44">
        <v>1</v>
      </c>
      <c r="Q128" s="44">
        <v>1</v>
      </c>
      <c r="R128" s="44">
        <v>1</v>
      </c>
      <c r="S128" s="44">
        <v>1</v>
      </c>
      <c r="T128" s="44">
        <v>1</v>
      </c>
      <c r="U128" s="44">
        <v>1</v>
      </c>
      <c r="V128" s="233" t="s">
        <v>747</v>
      </c>
    </row>
    <row r="129" spans="1:22" s="11" customFormat="1" ht="31.5" customHeight="1" x14ac:dyDescent="0.25">
      <c r="A129" s="453" t="s">
        <v>221</v>
      </c>
      <c r="B129" s="453" t="s">
        <v>222</v>
      </c>
      <c r="C129" s="433"/>
      <c r="D129" s="453" t="s">
        <v>221</v>
      </c>
      <c r="E129" s="432" t="s">
        <v>459</v>
      </c>
      <c r="F129" s="435" t="s">
        <v>224</v>
      </c>
      <c r="G129" s="396" t="s">
        <v>538</v>
      </c>
      <c r="H129" s="444">
        <v>1</v>
      </c>
      <c r="I129" s="444">
        <v>1</v>
      </c>
      <c r="J129" s="444">
        <v>1</v>
      </c>
      <c r="K129" s="396"/>
      <c r="L129" s="446">
        <v>0.35</v>
      </c>
      <c r="M129" s="446">
        <v>0.35</v>
      </c>
      <c r="N129" s="446">
        <v>0.64</v>
      </c>
      <c r="O129" s="446">
        <v>0.65</v>
      </c>
      <c r="P129" s="446">
        <v>0.82</v>
      </c>
      <c r="Q129" s="446">
        <v>0.82</v>
      </c>
      <c r="R129" s="446">
        <v>1</v>
      </c>
      <c r="S129" s="446">
        <v>1</v>
      </c>
      <c r="T129" s="446">
        <v>1</v>
      </c>
      <c r="U129" s="446">
        <v>1</v>
      </c>
      <c r="V129" s="443" t="s">
        <v>747</v>
      </c>
    </row>
    <row r="130" spans="1:22" s="11" customFormat="1" ht="30" customHeight="1" x14ac:dyDescent="0.25">
      <c r="A130" s="453"/>
      <c r="B130" s="453"/>
      <c r="C130" s="433"/>
      <c r="D130" s="453"/>
      <c r="E130" s="433"/>
      <c r="F130" s="436"/>
      <c r="G130" s="397"/>
      <c r="H130" s="445"/>
      <c r="I130" s="445"/>
      <c r="J130" s="445"/>
      <c r="K130" s="397"/>
      <c r="L130" s="446"/>
      <c r="M130" s="446"/>
      <c r="N130" s="446"/>
      <c r="O130" s="446"/>
      <c r="P130" s="446"/>
      <c r="Q130" s="446"/>
      <c r="R130" s="446"/>
      <c r="S130" s="446"/>
      <c r="T130" s="446"/>
      <c r="U130" s="446"/>
      <c r="V130" s="443"/>
    </row>
    <row r="131" spans="1:22" s="11" customFormat="1" ht="20.25" x14ac:dyDescent="0.25">
      <c r="A131" s="453"/>
      <c r="B131" s="453"/>
      <c r="C131" s="433"/>
      <c r="D131" s="453"/>
      <c r="E131" s="433"/>
      <c r="F131" s="436"/>
      <c r="G131" s="396" t="s">
        <v>537</v>
      </c>
      <c r="H131" s="444">
        <v>1</v>
      </c>
      <c r="I131" s="444">
        <v>1</v>
      </c>
      <c r="J131" s="444">
        <v>1</v>
      </c>
      <c r="K131" s="396"/>
      <c r="L131" s="446">
        <v>1</v>
      </c>
      <c r="M131" s="446">
        <v>1</v>
      </c>
      <c r="N131" s="446">
        <v>1</v>
      </c>
      <c r="O131" s="446">
        <v>1</v>
      </c>
      <c r="P131" s="446">
        <v>1</v>
      </c>
      <c r="Q131" s="446">
        <v>1</v>
      </c>
      <c r="R131" s="446">
        <v>1</v>
      </c>
      <c r="S131" s="446">
        <v>1</v>
      </c>
      <c r="T131" s="446">
        <v>1</v>
      </c>
      <c r="U131" s="446">
        <v>1</v>
      </c>
      <c r="V131" s="443" t="s">
        <v>747</v>
      </c>
    </row>
    <row r="132" spans="1:22" s="11" customFormat="1" ht="84" customHeight="1" x14ac:dyDescent="0.25">
      <c r="A132" s="453"/>
      <c r="B132" s="453"/>
      <c r="C132" s="433"/>
      <c r="D132" s="453"/>
      <c r="E132" s="433"/>
      <c r="F132" s="436"/>
      <c r="G132" s="397"/>
      <c r="H132" s="445"/>
      <c r="I132" s="445"/>
      <c r="J132" s="445"/>
      <c r="K132" s="397"/>
      <c r="L132" s="446"/>
      <c r="M132" s="446"/>
      <c r="N132" s="446"/>
      <c r="O132" s="446"/>
      <c r="P132" s="446"/>
      <c r="Q132" s="446"/>
      <c r="R132" s="446"/>
      <c r="S132" s="446"/>
      <c r="T132" s="446"/>
      <c r="U132" s="446"/>
      <c r="V132" s="443"/>
    </row>
    <row r="133" spans="1:22" s="11" customFormat="1" ht="111.95" customHeight="1" x14ac:dyDescent="0.25">
      <c r="A133" s="453"/>
      <c r="B133" s="453"/>
      <c r="C133" s="434"/>
      <c r="D133" s="453"/>
      <c r="E133" s="434"/>
      <c r="F133" s="437"/>
      <c r="G133" s="12" t="s">
        <v>603</v>
      </c>
      <c r="H133" s="108">
        <v>1</v>
      </c>
      <c r="I133" s="108">
        <v>1</v>
      </c>
      <c r="J133" s="108">
        <v>1</v>
      </c>
      <c r="K133" s="113"/>
      <c r="L133" s="108">
        <v>1</v>
      </c>
      <c r="M133" s="108">
        <v>1</v>
      </c>
      <c r="N133" s="108">
        <v>1</v>
      </c>
      <c r="O133" s="108">
        <v>1</v>
      </c>
      <c r="P133" s="108">
        <v>1</v>
      </c>
      <c r="Q133" s="108">
        <v>1</v>
      </c>
      <c r="R133" s="108">
        <v>1</v>
      </c>
      <c r="S133" s="108">
        <v>1</v>
      </c>
      <c r="T133" s="108">
        <v>1</v>
      </c>
      <c r="U133" s="108">
        <v>1</v>
      </c>
      <c r="V133" s="233" t="s">
        <v>747</v>
      </c>
    </row>
    <row r="134" spans="1:22" s="10" customFormat="1" ht="16.5" customHeight="1" x14ac:dyDescent="0.25">
      <c r="A134" s="15"/>
      <c r="B134" s="15"/>
      <c r="C134" s="15"/>
      <c r="D134" s="15"/>
      <c r="E134" s="14"/>
      <c r="F134" s="14"/>
      <c r="G134" s="15"/>
      <c r="H134" s="14"/>
      <c r="I134" s="14"/>
      <c r="J134" s="14"/>
      <c r="K134" s="14"/>
      <c r="L134" s="14"/>
      <c r="M134" s="14"/>
      <c r="N134" s="14"/>
      <c r="O134" s="14"/>
      <c r="P134" s="14"/>
      <c r="Q134" s="14"/>
      <c r="R134" s="14"/>
      <c r="S134" s="14"/>
      <c r="T134" s="14"/>
      <c r="U134" s="16"/>
      <c r="V134" s="16"/>
    </row>
  </sheetData>
  <autoFilter ref="A9:U137" xr:uid="{00000000-0009-0000-0000-000005000000}"/>
  <mergeCells count="709">
    <mergeCell ref="V129:V130"/>
    <mergeCell ref="V131:V132"/>
    <mergeCell ref="V28:V29"/>
    <mergeCell ref="V73:V75"/>
    <mergeCell ref="V79:V82"/>
    <mergeCell ref="V86:V88"/>
    <mergeCell ref="V89:V91"/>
    <mergeCell ref="V93:V94"/>
    <mergeCell ref="V95:V97"/>
    <mergeCell ref="V99:V103"/>
    <mergeCell ref="V104:V107"/>
    <mergeCell ref="V112:V113"/>
    <mergeCell ref="V30:V31"/>
    <mergeCell ref="V32:V33"/>
    <mergeCell ref="V118:V119"/>
    <mergeCell ref="V116:V117"/>
    <mergeCell ref="V122:V123"/>
    <mergeCell ref="V47:V48"/>
    <mergeCell ref="V49:V50"/>
    <mergeCell ref="V10:V11"/>
    <mergeCell ref="V12:V19"/>
    <mergeCell ref="V20:V23"/>
    <mergeCell ref="V24:V25"/>
    <mergeCell ref="V26:V27"/>
    <mergeCell ref="V39:V40"/>
    <mergeCell ref="V125:V126"/>
    <mergeCell ref="V114:V115"/>
    <mergeCell ref="O49:O50"/>
    <mergeCell ref="P49:P50"/>
    <mergeCell ref="V51:V52"/>
    <mergeCell ref="V61:V62"/>
    <mergeCell ref="V68:V70"/>
    <mergeCell ref="S51:S52"/>
    <mergeCell ref="T51:T52"/>
    <mergeCell ref="U51:U52"/>
    <mergeCell ref="S10:S11"/>
    <mergeCell ref="T10:T11"/>
    <mergeCell ref="U10:U11"/>
    <mergeCell ref="Q10:Q11"/>
    <mergeCell ref="R10:R11"/>
    <mergeCell ref="T12:T19"/>
    <mergeCell ref="U12:U19"/>
    <mergeCell ref="R12:R19"/>
    <mergeCell ref="H53:H56"/>
    <mergeCell ref="I53:I56"/>
    <mergeCell ref="J53:J56"/>
    <mergeCell ref="I58:I60"/>
    <mergeCell ref="J58:J60"/>
    <mergeCell ref="L58:L60"/>
    <mergeCell ref="G68:G70"/>
    <mergeCell ref="H68:H70"/>
    <mergeCell ref="I68:I70"/>
    <mergeCell ref="N73:N75"/>
    <mergeCell ref="O73:O75"/>
    <mergeCell ref="D73:D75"/>
    <mergeCell ref="Q73:Q75"/>
    <mergeCell ref="R73:R75"/>
    <mergeCell ref="N79:N82"/>
    <mergeCell ref="O79:O82"/>
    <mergeCell ref="P79:P82"/>
    <mergeCell ref="G61:G62"/>
    <mergeCell ref="H61:H62"/>
    <mergeCell ref="J61:J62"/>
    <mergeCell ref="D77:D78"/>
    <mergeCell ref="F79:F85"/>
    <mergeCell ref="Q79:Q82"/>
    <mergeCell ref="R79:R82"/>
    <mergeCell ref="P68:P70"/>
    <mergeCell ref="Q68:Q70"/>
    <mergeCell ref="E77:E78"/>
    <mergeCell ref="F77:F78"/>
    <mergeCell ref="D68:D71"/>
    <mergeCell ref="D79:D82"/>
    <mergeCell ref="I61:I62"/>
    <mergeCell ref="J73:J75"/>
    <mergeCell ref="K73:K75"/>
    <mergeCell ref="L73:L75"/>
    <mergeCell ref="M73:M75"/>
    <mergeCell ref="A1:U3"/>
    <mergeCell ref="F34:F35"/>
    <mergeCell ref="F42:F46"/>
    <mergeCell ref="F47:F48"/>
    <mergeCell ref="F49:F52"/>
    <mergeCell ref="D47:D48"/>
    <mergeCell ref="D49:D52"/>
    <mergeCell ref="K49:K50"/>
    <mergeCell ref="C8:C9"/>
    <mergeCell ref="E8:E9"/>
    <mergeCell ref="F8:F9"/>
    <mergeCell ref="G8:G9"/>
    <mergeCell ref="H8:H9"/>
    <mergeCell ref="I8:I9"/>
    <mergeCell ref="Q49:Q50"/>
    <mergeCell ref="R49:R50"/>
    <mergeCell ref="S49:S50"/>
    <mergeCell ref="T49:T50"/>
    <mergeCell ref="U49:U50"/>
    <mergeCell ref="K6:U6"/>
    <mergeCell ref="G7:J7"/>
    <mergeCell ref="K7:U7"/>
    <mergeCell ref="G51:G52"/>
    <mergeCell ref="H51:H52"/>
    <mergeCell ref="T8:T9"/>
    <mergeCell ref="U8:U9"/>
    <mergeCell ref="J8:J9"/>
    <mergeCell ref="K8:K9"/>
    <mergeCell ref="L8:L9"/>
    <mergeCell ref="M8:M9"/>
    <mergeCell ref="N8:N9"/>
    <mergeCell ref="O8:O9"/>
    <mergeCell ref="A8:A9"/>
    <mergeCell ref="B8:B9"/>
    <mergeCell ref="A10:A11"/>
    <mergeCell ref="B10:B11"/>
    <mergeCell ref="E10:E11"/>
    <mergeCell ref="F10:F11"/>
    <mergeCell ref="D8:D9"/>
    <mergeCell ref="P8:P9"/>
    <mergeCell ref="Q8:Q9"/>
    <mergeCell ref="R8:R9"/>
    <mergeCell ref="S8:S9"/>
    <mergeCell ref="M10:M11"/>
    <mergeCell ref="N10:N11"/>
    <mergeCell ref="O10:O11"/>
    <mergeCell ref="P10:P11"/>
    <mergeCell ref="G10:G11"/>
    <mergeCell ref="H10:H11"/>
    <mergeCell ref="I10:I11"/>
    <mergeCell ref="J10:J11"/>
    <mergeCell ref="K10:K11"/>
    <mergeCell ref="L10:L11"/>
    <mergeCell ref="A20:A23"/>
    <mergeCell ref="B20:B23"/>
    <mergeCell ref="E20:E23"/>
    <mergeCell ref="F20:F23"/>
    <mergeCell ref="G20:G23"/>
    <mergeCell ref="N12:N19"/>
    <mergeCell ref="O12:O19"/>
    <mergeCell ref="P12:P19"/>
    <mergeCell ref="Q12:Q19"/>
    <mergeCell ref="A12:A19"/>
    <mergeCell ref="B12:B19"/>
    <mergeCell ref="E12:E19"/>
    <mergeCell ref="F12:F19"/>
    <mergeCell ref="G12:G19"/>
    <mergeCell ref="S12:S19"/>
    <mergeCell ref="H12:H19"/>
    <mergeCell ref="I12:I19"/>
    <mergeCell ref="J12:J19"/>
    <mergeCell ref="K12:K19"/>
    <mergeCell ref="L12:L19"/>
    <mergeCell ref="M12:M19"/>
    <mergeCell ref="T20:T23"/>
    <mergeCell ref="U20:U23"/>
    <mergeCell ref="Q20:Q23"/>
    <mergeCell ref="R20:R23"/>
    <mergeCell ref="S20:S23"/>
    <mergeCell ref="N20:N23"/>
    <mergeCell ref="O20:O23"/>
    <mergeCell ref="P20:P23"/>
    <mergeCell ref="H20:H23"/>
    <mergeCell ref="I20:I23"/>
    <mergeCell ref="J20:J23"/>
    <mergeCell ref="K20:K23"/>
    <mergeCell ref="L20:L23"/>
    <mergeCell ref="M20:M23"/>
    <mergeCell ref="U24:U25"/>
    <mergeCell ref="G26:G27"/>
    <mergeCell ref="H26:H27"/>
    <mergeCell ref="I26:I27"/>
    <mergeCell ref="J26:J27"/>
    <mergeCell ref="K26:K27"/>
    <mergeCell ref="L26:L27"/>
    <mergeCell ref="M26:M27"/>
    <mergeCell ref="O24:O25"/>
    <mergeCell ref="P24:P25"/>
    <mergeCell ref="Q24:Q25"/>
    <mergeCell ref="R24:R25"/>
    <mergeCell ref="S24:S25"/>
    <mergeCell ref="T24:T25"/>
    <mergeCell ref="I24:I25"/>
    <mergeCell ref="J24:J25"/>
    <mergeCell ref="K24:K25"/>
    <mergeCell ref="L24:L25"/>
    <mergeCell ref="M24:M25"/>
    <mergeCell ref="N24:N25"/>
    <mergeCell ref="T26:T27"/>
    <mergeCell ref="U26:U27"/>
    <mergeCell ref="P26:P27"/>
    <mergeCell ref="Q26:Q27"/>
    <mergeCell ref="A30:A33"/>
    <mergeCell ref="B30:B33"/>
    <mergeCell ref="E30:E33"/>
    <mergeCell ref="F30:F33"/>
    <mergeCell ref="G30:G31"/>
    <mergeCell ref="H30:H31"/>
    <mergeCell ref="I30:I31"/>
    <mergeCell ref="N26:N27"/>
    <mergeCell ref="O26:O27"/>
    <mergeCell ref="A24:A28"/>
    <mergeCell ref="B24:B28"/>
    <mergeCell ref="E24:E28"/>
    <mergeCell ref="F24:F28"/>
    <mergeCell ref="G24:G25"/>
    <mergeCell ref="H24:H25"/>
    <mergeCell ref="S30:S31"/>
    <mergeCell ref="T30:T31"/>
    <mergeCell ref="U30:U31"/>
    <mergeCell ref="J30:J31"/>
    <mergeCell ref="K30:K31"/>
    <mergeCell ref="L30:L31"/>
    <mergeCell ref="M30:M31"/>
    <mergeCell ref="N30:N31"/>
    <mergeCell ref="O30:O31"/>
    <mergeCell ref="U32:U33"/>
    <mergeCell ref="G32:G33"/>
    <mergeCell ref="H32:H33"/>
    <mergeCell ref="I32:I33"/>
    <mergeCell ref="J32:J33"/>
    <mergeCell ref="K32:K33"/>
    <mergeCell ref="L32:L33"/>
    <mergeCell ref="M32:M33"/>
    <mergeCell ref="N32:N33"/>
    <mergeCell ref="O32:O33"/>
    <mergeCell ref="A34:A35"/>
    <mergeCell ref="B34:B35"/>
    <mergeCell ref="P32:P33"/>
    <mergeCell ref="Q32:Q33"/>
    <mergeCell ref="R32:R33"/>
    <mergeCell ref="S32:S33"/>
    <mergeCell ref="T32:T33"/>
    <mergeCell ref="T39:T40"/>
    <mergeCell ref="C10:C35"/>
    <mergeCell ref="C36:C46"/>
    <mergeCell ref="D30:D33"/>
    <mergeCell ref="D34:D35"/>
    <mergeCell ref="D42:D46"/>
    <mergeCell ref="E34:E35"/>
    <mergeCell ref="D10:D11"/>
    <mergeCell ref="D12:D19"/>
    <mergeCell ref="D20:D23"/>
    <mergeCell ref="D24:D28"/>
    <mergeCell ref="D36:D40"/>
    <mergeCell ref="R26:R27"/>
    <mergeCell ref="S26:S27"/>
    <mergeCell ref="P30:P31"/>
    <mergeCell ref="Q30:Q31"/>
    <mergeCell ref="R30:R31"/>
    <mergeCell ref="Q42:Q43"/>
    <mergeCell ref="Q44:Q46"/>
    <mergeCell ref="R42:R43"/>
    <mergeCell ref="R44:R46"/>
    <mergeCell ref="S42:S43"/>
    <mergeCell ref="S44:S46"/>
    <mergeCell ref="P42:P43"/>
    <mergeCell ref="A36:A40"/>
    <mergeCell ref="B36:B40"/>
    <mergeCell ref="A42:A46"/>
    <mergeCell ref="B42:B46"/>
    <mergeCell ref="E42:E46"/>
    <mergeCell ref="G42:G43"/>
    <mergeCell ref="H42:H43"/>
    <mergeCell ref="G44:G46"/>
    <mergeCell ref="H44:H46"/>
    <mergeCell ref="I44:I46"/>
    <mergeCell ref="J44:J46"/>
    <mergeCell ref="I42:I43"/>
    <mergeCell ref="J42:J43"/>
    <mergeCell ref="P44:P46"/>
    <mergeCell ref="K42:K46"/>
    <mergeCell ref="L42:L43"/>
    <mergeCell ref="U39:U40"/>
    <mergeCell ref="N39:N40"/>
    <mergeCell ref="O39:O40"/>
    <mergeCell ref="P39:P40"/>
    <mergeCell ref="Q39:Q40"/>
    <mergeCell ref="R39:R40"/>
    <mergeCell ref="S39:S40"/>
    <mergeCell ref="E36:E40"/>
    <mergeCell ref="F36:F40"/>
    <mergeCell ref="G39:G40"/>
    <mergeCell ref="H39:H40"/>
    <mergeCell ref="I39:I40"/>
    <mergeCell ref="J39:J40"/>
    <mergeCell ref="K39:K40"/>
    <mergeCell ref="L39:L40"/>
    <mergeCell ref="M39:M40"/>
    <mergeCell ref="Q51:Q52"/>
    <mergeCell ref="R51:R52"/>
    <mergeCell ref="J51:J52"/>
    <mergeCell ref="K51:K52"/>
    <mergeCell ref="L51:L52"/>
    <mergeCell ref="M51:M52"/>
    <mergeCell ref="N51:N52"/>
    <mergeCell ref="O51:O52"/>
    <mergeCell ref="A47:A48"/>
    <mergeCell ref="B47:B48"/>
    <mergeCell ref="E47:E48"/>
    <mergeCell ref="G47:G48"/>
    <mergeCell ref="H47:H48"/>
    <mergeCell ref="I47:I48"/>
    <mergeCell ref="J47:J48"/>
    <mergeCell ref="Q47:Q48"/>
    <mergeCell ref="R47:R48"/>
    <mergeCell ref="C47:C48"/>
    <mergeCell ref="A49:A52"/>
    <mergeCell ref="B49:B52"/>
    <mergeCell ref="C49:C52"/>
    <mergeCell ref="E49:E52"/>
    <mergeCell ref="G49:G50"/>
    <mergeCell ref="H49:H50"/>
    <mergeCell ref="U47:U48"/>
    <mergeCell ref="K47:K48"/>
    <mergeCell ref="L47:L48"/>
    <mergeCell ref="M47:M48"/>
    <mergeCell ref="N47:N48"/>
    <mergeCell ref="O47:O48"/>
    <mergeCell ref="P47:P48"/>
    <mergeCell ref="S47:S48"/>
    <mergeCell ref="T47:T48"/>
    <mergeCell ref="A61:A63"/>
    <mergeCell ref="B61:B63"/>
    <mergeCell ref="A53:A60"/>
    <mergeCell ref="B53:B60"/>
    <mergeCell ref="C53:C66"/>
    <mergeCell ref="F53:F60"/>
    <mergeCell ref="D53:D60"/>
    <mergeCell ref="D61:D63"/>
    <mergeCell ref="D64:D65"/>
    <mergeCell ref="A64:A65"/>
    <mergeCell ref="B64:B65"/>
    <mergeCell ref="D66:D67"/>
    <mergeCell ref="E66:E67"/>
    <mergeCell ref="F66:F67"/>
    <mergeCell ref="E64:E65"/>
    <mergeCell ref="F64:F65"/>
    <mergeCell ref="E61:E63"/>
    <mergeCell ref="F61:F63"/>
    <mergeCell ref="A68:A70"/>
    <mergeCell ref="B68:B70"/>
    <mergeCell ref="U68:U70"/>
    <mergeCell ref="J68:J70"/>
    <mergeCell ref="K68:K70"/>
    <mergeCell ref="L68:L70"/>
    <mergeCell ref="M68:M70"/>
    <mergeCell ref="N68:N70"/>
    <mergeCell ref="O68:O70"/>
    <mergeCell ref="E68:E71"/>
    <mergeCell ref="F68:F71"/>
    <mergeCell ref="R68:R70"/>
    <mergeCell ref="A79:A82"/>
    <mergeCell ref="B79:B82"/>
    <mergeCell ref="E79:E82"/>
    <mergeCell ref="G79:G82"/>
    <mergeCell ref="H79:H82"/>
    <mergeCell ref="I79:I82"/>
    <mergeCell ref="J79:J82"/>
    <mergeCell ref="P73:P75"/>
    <mergeCell ref="A73:A75"/>
    <mergeCell ref="B73:B75"/>
    <mergeCell ref="E73:E75"/>
    <mergeCell ref="F73:F75"/>
    <mergeCell ref="G73:G75"/>
    <mergeCell ref="H73:H75"/>
    <mergeCell ref="I73:I75"/>
    <mergeCell ref="K79:K82"/>
    <mergeCell ref="C68:C133"/>
    <mergeCell ref="D86:D94"/>
    <mergeCell ref="D95:D98"/>
    <mergeCell ref="D99:D108"/>
    <mergeCell ref="D109:D111"/>
    <mergeCell ref="D112:D123"/>
    <mergeCell ref="L79:L82"/>
    <mergeCell ref="M79:M82"/>
    <mergeCell ref="A83:A85"/>
    <mergeCell ref="B83:B85"/>
    <mergeCell ref="A86:A94"/>
    <mergeCell ref="B86:B94"/>
    <mergeCell ref="K93:K94"/>
    <mergeCell ref="K89:K91"/>
    <mergeCell ref="G86:G88"/>
    <mergeCell ref="G89:G91"/>
    <mergeCell ref="G93:G94"/>
    <mergeCell ref="H86:H88"/>
    <mergeCell ref="I86:I88"/>
    <mergeCell ref="I89:I91"/>
    <mergeCell ref="H89:H91"/>
    <mergeCell ref="H93:H94"/>
    <mergeCell ref="I93:I94"/>
    <mergeCell ref="J86:J88"/>
    <mergeCell ref="J89:J91"/>
    <mergeCell ref="J93:J94"/>
    <mergeCell ref="D83:D85"/>
    <mergeCell ref="E83:E85"/>
    <mergeCell ref="N89:N91"/>
    <mergeCell ref="O89:O91"/>
    <mergeCell ref="P89:P91"/>
    <mergeCell ref="Q86:Q88"/>
    <mergeCell ref="R86:R88"/>
    <mergeCell ref="S86:S88"/>
    <mergeCell ref="T86:T88"/>
    <mergeCell ref="E86:E94"/>
    <mergeCell ref="L93:L94"/>
    <mergeCell ref="M93:M94"/>
    <mergeCell ref="N93:N94"/>
    <mergeCell ref="O93:O94"/>
    <mergeCell ref="P93:P94"/>
    <mergeCell ref="L89:L91"/>
    <mergeCell ref="M89:M91"/>
    <mergeCell ref="K86:K88"/>
    <mergeCell ref="L86:L88"/>
    <mergeCell ref="M86:M88"/>
    <mergeCell ref="N86:N88"/>
    <mergeCell ref="O86:O88"/>
    <mergeCell ref="P86:P88"/>
    <mergeCell ref="U86:U88"/>
    <mergeCell ref="Q89:Q91"/>
    <mergeCell ref="R89:R91"/>
    <mergeCell ref="S89:S91"/>
    <mergeCell ref="T89:T91"/>
    <mergeCell ref="U89:U91"/>
    <mergeCell ref="U104:U107"/>
    <mergeCell ref="T93:T94"/>
    <mergeCell ref="U93:U94"/>
    <mergeCell ref="Q93:Q94"/>
    <mergeCell ref="R93:R94"/>
    <mergeCell ref="S93:S94"/>
    <mergeCell ref="U99:U103"/>
    <mergeCell ref="R99:R103"/>
    <mergeCell ref="S99:S103"/>
    <mergeCell ref="T99:T103"/>
    <mergeCell ref="T104:T107"/>
    <mergeCell ref="A95:A98"/>
    <mergeCell ref="B95:B98"/>
    <mergeCell ref="E95:E98"/>
    <mergeCell ref="F95:F98"/>
    <mergeCell ref="K95:K96"/>
    <mergeCell ref="K97:K98"/>
    <mergeCell ref="G95:G97"/>
    <mergeCell ref="H95:H97"/>
    <mergeCell ref="I95:I97"/>
    <mergeCell ref="J95:J97"/>
    <mergeCell ref="M99:M103"/>
    <mergeCell ref="N99:N103"/>
    <mergeCell ref="O99:O103"/>
    <mergeCell ref="P99:P103"/>
    <mergeCell ref="Q99:Q103"/>
    <mergeCell ref="L95:L97"/>
    <mergeCell ref="U95:U97"/>
    <mergeCell ref="T95:T97"/>
    <mergeCell ref="S95:S97"/>
    <mergeCell ref="R95:R97"/>
    <mergeCell ref="Q95:Q97"/>
    <mergeCell ref="P95:P97"/>
    <mergeCell ref="O95:O97"/>
    <mergeCell ref="N95:N97"/>
    <mergeCell ref="M95:M97"/>
    <mergeCell ref="A109:A111"/>
    <mergeCell ref="B109:B111"/>
    <mergeCell ref="E109:E111"/>
    <mergeCell ref="K109:K110"/>
    <mergeCell ref="F109:F111"/>
    <mergeCell ref="L104:L107"/>
    <mergeCell ref="M104:M107"/>
    <mergeCell ref="N104:N107"/>
    <mergeCell ref="O104:O107"/>
    <mergeCell ref="J104:J107"/>
    <mergeCell ref="A99:A108"/>
    <mergeCell ref="B99:B108"/>
    <mergeCell ref="E99:E108"/>
    <mergeCell ref="K99:K103"/>
    <mergeCell ref="F99:F108"/>
    <mergeCell ref="K104:K108"/>
    <mergeCell ref="H99:H103"/>
    <mergeCell ref="I99:I103"/>
    <mergeCell ref="G104:G107"/>
    <mergeCell ref="H104:H107"/>
    <mergeCell ref="I104:I107"/>
    <mergeCell ref="J99:J103"/>
    <mergeCell ref="G99:G103"/>
    <mergeCell ref="L99:L103"/>
    <mergeCell ref="P104:P107"/>
    <mergeCell ref="Q104:Q107"/>
    <mergeCell ref="R104:R107"/>
    <mergeCell ref="S104:S107"/>
    <mergeCell ref="N122:N123"/>
    <mergeCell ref="O122:O123"/>
    <mergeCell ref="A112:A123"/>
    <mergeCell ref="B112:B123"/>
    <mergeCell ref="E112:E123"/>
    <mergeCell ref="K112:K113"/>
    <mergeCell ref="L112:L113"/>
    <mergeCell ref="M112:M113"/>
    <mergeCell ref="G118:G119"/>
    <mergeCell ref="G120:G121"/>
    <mergeCell ref="G122:G123"/>
    <mergeCell ref="H118:H119"/>
    <mergeCell ref="H120:H121"/>
    <mergeCell ref="H122:H123"/>
    <mergeCell ref="I118:I119"/>
    <mergeCell ref="I120:I121"/>
    <mergeCell ref="I122:I123"/>
    <mergeCell ref="J118:J119"/>
    <mergeCell ref="K122:K123"/>
    <mergeCell ref="L122:L123"/>
    <mergeCell ref="F112:F123"/>
    <mergeCell ref="K120:K121"/>
    <mergeCell ref="I116:I117"/>
    <mergeCell ref="M118:M119"/>
    <mergeCell ref="U116:U117"/>
    <mergeCell ref="P118:P119"/>
    <mergeCell ref="Q118:Q119"/>
    <mergeCell ref="R118:R119"/>
    <mergeCell ref="S118:S119"/>
    <mergeCell ref="N118:N119"/>
    <mergeCell ref="O118:O119"/>
    <mergeCell ref="K118:K119"/>
    <mergeCell ref="T118:T119"/>
    <mergeCell ref="U120:U121"/>
    <mergeCell ref="P112:P113"/>
    <mergeCell ref="U118:U119"/>
    <mergeCell ref="K116:K117"/>
    <mergeCell ref="L116:L117"/>
    <mergeCell ref="M116:M117"/>
    <mergeCell ref="N116:N117"/>
    <mergeCell ref="O116:O117"/>
    <mergeCell ref="U112:U113"/>
    <mergeCell ref="K114:K115"/>
    <mergeCell ref="L114:L115"/>
    <mergeCell ref="M114:M115"/>
    <mergeCell ref="N114:N115"/>
    <mergeCell ref="O114:O115"/>
    <mergeCell ref="N112:N113"/>
    <mergeCell ref="T112:T113"/>
    <mergeCell ref="R114:R115"/>
    <mergeCell ref="S114:S115"/>
    <mergeCell ref="T114:T115"/>
    <mergeCell ref="Q112:Q113"/>
    <mergeCell ref="R112:R113"/>
    <mergeCell ref="S112:S113"/>
    <mergeCell ref="A129:A133"/>
    <mergeCell ref="B129:B133"/>
    <mergeCell ref="E129:E133"/>
    <mergeCell ref="K129:K130"/>
    <mergeCell ref="L129:L130"/>
    <mergeCell ref="M129:M130"/>
    <mergeCell ref="N129:N130"/>
    <mergeCell ref="O125:O126"/>
    <mergeCell ref="A124:A126"/>
    <mergeCell ref="B124:B126"/>
    <mergeCell ref="E124:E126"/>
    <mergeCell ref="K125:K126"/>
    <mergeCell ref="L125:L126"/>
    <mergeCell ref="M125:M126"/>
    <mergeCell ref="N125:N126"/>
    <mergeCell ref="F124:F126"/>
    <mergeCell ref="F129:F133"/>
    <mergeCell ref="D124:D126"/>
    <mergeCell ref="D129:D133"/>
    <mergeCell ref="D127:D128"/>
    <mergeCell ref="E127:E128"/>
    <mergeCell ref="F127:F128"/>
    <mergeCell ref="G129:G130"/>
    <mergeCell ref="G131:G132"/>
    <mergeCell ref="V6:V9"/>
    <mergeCell ref="F86:F94"/>
    <mergeCell ref="U129:U130"/>
    <mergeCell ref="K131:K132"/>
    <mergeCell ref="L131:L132"/>
    <mergeCell ref="M131:M132"/>
    <mergeCell ref="N131:N132"/>
    <mergeCell ref="O131:O132"/>
    <mergeCell ref="P131:P132"/>
    <mergeCell ref="Q131:Q132"/>
    <mergeCell ref="O129:O130"/>
    <mergeCell ref="P129:P130"/>
    <mergeCell ref="Q129:Q130"/>
    <mergeCell ref="R129:R130"/>
    <mergeCell ref="S129:S130"/>
    <mergeCell ref="T129:T130"/>
    <mergeCell ref="U125:U126"/>
    <mergeCell ref="P125:P126"/>
    <mergeCell ref="Q125:Q126"/>
    <mergeCell ref="R125:R126"/>
    <mergeCell ref="P120:P121"/>
    <mergeCell ref="Q120:Q121"/>
    <mergeCell ref="R120:R121"/>
    <mergeCell ref="S120:S121"/>
    <mergeCell ref="H129:H130"/>
    <mergeCell ref="H131:H132"/>
    <mergeCell ref="I129:I130"/>
    <mergeCell ref="I131:I132"/>
    <mergeCell ref="J129:J130"/>
    <mergeCell ref="J131:J132"/>
    <mergeCell ref="L120:L121"/>
    <mergeCell ref="M120:M121"/>
    <mergeCell ref="N120:N121"/>
    <mergeCell ref="M122:M123"/>
    <mergeCell ref="J120:J121"/>
    <mergeCell ref="J122:J123"/>
    <mergeCell ref="O120:O121"/>
    <mergeCell ref="T120:T121"/>
    <mergeCell ref="R131:R132"/>
    <mergeCell ref="S131:S132"/>
    <mergeCell ref="T131:T132"/>
    <mergeCell ref="I114:I115"/>
    <mergeCell ref="P114:P115"/>
    <mergeCell ref="Q114:Q115"/>
    <mergeCell ref="O112:O113"/>
    <mergeCell ref="L118:L119"/>
    <mergeCell ref="P116:P117"/>
    <mergeCell ref="Q116:Q117"/>
    <mergeCell ref="R116:R117"/>
    <mergeCell ref="S116:S117"/>
    <mergeCell ref="U131:U132"/>
    <mergeCell ref="S125:S126"/>
    <mergeCell ref="T125:T126"/>
    <mergeCell ref="P122:P123"/>
    <mergeCell ref="Q122:Q123"/>
    <mergeCell ref="R122:R123"/>
    <mergeCell ref="S122:S123"/>
    <mergeCell ref="T122:T123"/>
    <mergeCell ref="U122:U123"/>
    <mergeCell ref="A4:U5"/>
    <mergeCell ref="V120:V121"/>
    <mergeCell ref="G125:G126"/>
    <mergeCell ref="H125:H126"/>
    <mergeCell ref="I125:I126"/>
    <mergeCell ref="J125:J126"/>
    <mergeCell ref="G112:G113"/>
    <mergeCell ref="G114:G115"/>
    <mergeCell ref="G116:G117"/>
    <mergeCell ref="I112:I113"/>
    <mergeCell ref="U114:U115"/>
    <mergeCell ref="T116:T117"/>
    <mergeCell ref="H112:H113"/>
    <mergeCell ref="H114:H115"/>
    <mergeCell ref="H116:H117"/>
    <mergeCell ref="J112:J113"/>
    <mergeCell ref="J114:J115"/>
    <mergeCell ref="J116:J117"/>
    <mergeCell ref="M42:M43"/>
    <mergeCell ref="M44:M46"/>
    <mergeCell ref="N42:N43"/>
    <mergeCell ref="N44:N46"/>
    <mergeCell ref="O42:O43"/>
    <mergeCell ref="O44:O46"/>
    <mergeCell ref="I49:I50"/>
    <mergeCell ref="G58:G60"/>
    <mergeCell ref="H58:H60"/>
    <mergeCell ref="I51:I52"/>
    <mergeCell ref="L44:L46"/>
    <mergeCell ref="Q53:Q56"/>
    <mergeCell ref="Q58:Q60"/>
    <mergeCell ref="K53:K60"/>
    <mergeCell ref="E53:E60"/>
    <mergeCell ref="G53:G56"/>
    <mergeCell ref="M58:M60"/>
    <mergeCell ref="N58:N60"/>
    <mergeCell ref="L53:L56"/>
    <mergeCell ref="M53:M56"/>
    <mergeCell ref="N53:N56"/>
    <mergeCell ref="O53:O56"/>
    <mergeCell ref="O58:O60"/>
    <mergeCell ref="P53:P56"/>
    <mergeCell ref="P58:P60"/>
    <mergeCell ref="J49:J50"/>
    <mergeCell ref="L49:L50"/>
    <mergeCell ref="M49:M50"/>
    <mergeCell ref="N49:N50"/>
    <mergeCell ref="P51:P52"/>
    <mergeCell ref="S79:S82"/>
    <mergeCell ref="T79:T82"/>
    <mergeCell ref="S68:S70"/>
    <mergeCell ref="T68:T70"/>
    <mergeCell ref="S73:S75"/>
    <mergeCell ref="T73:T75"/>
    <mergeCell ref="U53:U56"/>
    <mergeCell ref="U58:U60"/>
    <mergeCell ref="V58:V60"/>
    <mergeCell ref="V53:V56"/>
    <mergeCell ref="U61:U62"/>
    <mergeCell ref="T61:T62"/>
    <mergeCell ref="U79:U82"/>
    <mergeCell ref="U73:U75"/>
    <mergeCell ref="AT30:AT31"/>
    <mergeCell ref="AT42:AT43"/>
    <mergeCell ref="AT44:AT46"/>
    <mergeCell ref="K61:K62"/>
    <mergeCell ref="L61:L62"/>
    <mergeCell ref="M61:M62"/>
    <mergeCell ref="N61:N62"/>
    <mergeCell ref="O61:O62"/>
    <mergeCell ref="P61:P62"/>
    <mergeCell ref="Q61:Q62"/>
    <mergeCell ref="R61:R62"/>
    <mergeCell ref="S61:S62"/>
    <mergeCell ref="S53:S56"/>
    <mergeCell ref="S58:S60"/>
    <mergeCell ref="T58:T60"/>
    <mergeCell ref="T53:T56"/>
    <mergeCell ref="R58:R60"/>
    <mergeCell ref="R53:R56"/>
    <mergeCell ref="T42:T43"/>
    <mergeCell ref="T44:T46"/>
    <mergeCell ref="U42:U43"/>
    <mergeCell ref="U44:U46"/>
    <mergeCell ref="V42:V43"/>
    <mergeCell ref="V44:V46"/>
  </mergeCells>
  <dataValidations count="4">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C8:C9 E8:E9 D8" xr:uid="{00000000-0002-0000-0500-000000000000}"/>
    <dataValidation allowBlank="1" showInputMessage="1" showErrorMessage="1" prompt="Registre la descripción de su programa estratégico" sqref="B8:B9" xr:uid="{00000000-0002-0000-0500-000001000000}"/>
    <dataValidation allowBlank="1" showInputMessage="1" showErrorMessage="1" prompt="Registre aquí el programa estratégico que desde su área aportara a uno o varios pilares de la Mega" sqref="A8:A9" xr:uid="{00000000-0002-0000-0500-000002000000}"/>
    <dataValidation allowBlank="1" showInputMessage="1" showErrorMessage="1" prompt="Seleccione los indicadores estratégicos que orientarán la formulación de sus programas estratégicos." sqref="K8:O8 F8:J9 T8:U8" xr:uid="{00000000-0002-0000-0500-000003000000}"/>
  </dataValidations>
  <printOptions horizontalCentered="1" verticalCentered="1"/>
  <pageMargins left="0.25" right="0.25" top="0.75" bottom="0.75" header="0.3" footer="0.3"/>
  <pageSetup scale="1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Portada</vt:lpstr>
      <vt:lpstr>Control de cambios</vt:lpstr>
      <vt:lpstr>PAI Integrados MIPG</vt:lpstr>
      <vt:lpstr>Plan Acción 2022</vt:lpstr>
      <vt:lpstr>Seguimiento PAI 4er Trimestre</vt:lpstr>
      <vt:lpstr>Seguimiento OCI</vt:lpstr>
      <vt:lpstr>'Control de cambios'!Área_de_impresión</vt:lpstr>
      <vt:lpstr>'PAI Integrados MIPG'!Área_de_impresión</vt:lpstr>
      <vt:lpstr>'Plan Acción 2022'!Área_de_impresión</vt:lpstr>
      <vt:lpstr>Portada!Área_de_impresión</vt:lpstr>
      <vt:lpstr>'Seguimiento OCI'!Área_de_impresión</vt:lpstr>
      <vt:lpstr>'Seguimiento PAI 4er Trimestre'!Área_de_impresión</vt:lpstr>
      <vt:lpstr>'Control de cambios'!Títulos_a_imprimir</vt:lpstr>
      <vt:lpstr>'PAI Integrados MIPG'!Títulos_a_imprimir</vt:lpstr>
      <vt:lpstr>'Plan Acción 2022'!Títulos_a_imprimir</vt:lpstr>
      <vt:lpstr>'Seguimiento OCI'!Títulos_a_imprimir</vt:lpstr>
      <vt:lpstr>'Seguimiento PAI 4er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Paola Andrea Rodríguez González</cp:lastModifiedBy>
  <dcterms:created xsi:type="dcterms:W3CDTF">2022-03-15T15:37:12Z</dcterms:created>
  <dcterms:modified xsi:type="dcterms:W3CDTF">2023-03-30T21:04:46Z</dcterms:modified>
</cp:coreProperties>
</file>