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D:\Institucional\Documents\parodriguezg\PAI PEI y PAInv\II Trimestre 2022\Plan Anual de Inversion\"/>
    </mc:Choice>
  </mc:AlternateContent>
  <xr:revisionPtr revIDLastSave="0" documentId="13_ncr:1_{CEA6294C-3E29-4E52-85ED-D131A529704A}" xr6:coauthVersionLast="47" xr6:coauthVersionMax="47" xr10:uidLastSave="{00000000-0000-0000-0000-000000000000}"/>
  <bookViews>
    <workbookView xWindow="-120" yWindow="-120" windowWidth="29040" windowHeight="15840" activeTab="2" xr2:uid="{BEF156C7-408C-4ED0-89E0-8485308503B4}"/>
  </bookViews>
  <sheets>
    <sheet name="Plan de Inversión 2022 20052022" sheetId="11" r:id="rId1"/>
    <sheet name="SEGUIMIENTO P INVERSION " sheetId="10" r:id="rId2"/>
    <sheet name="Seguimiento OCI - 2 trimestre." sheetId="8" r:id="rId3"/>
  </sheets>
  <definedNames>
    <definedName name="_xlnm.Print_Area" localSheetId="0">'Plan de Inversión 2022 20052022'!$A$1:$Q$34</definedName>
    <definedName name="_xlnm.Print_Area" localSheetId="2">'Seguimiento OCI - 2 trimestre.'!$B$1:$S$77</definedName>
    <definedName name="_xlnm.Print_Area" localSheetId="1">'SEGUIMIENTO P INVERSION '!$B$1:$S$77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64" i="8" l="1"/>
  <c r="P70" i="11" l="1"/>
  <c r="O70" i="11"/>
  <c r="N70" i="11"/>
  <c r="M70" i="11"/>
  <c r="L70" i="11"/>
  <c r="Q69" i="11"/>
  <c r="Q68" i="11"/>
  <c r="Q67" i="11"/>
  <c r="Q70" i="11" s="1"/>
  <c r="P66" i="11"/>
  <c r="O66" i="11"/>
  <c r="N66" i="11"/>
  <c r="M66" i="11"/>
  <c r="L66" i="11"/>
  <c r="Q65" i="11"/>
  <c r="Q64" i="11"/>
  <c r="Q63" i="11"/>
  <c r="Q66" i="11" s="1"/>
  <c r="Q62" i="11"/>
  <c r="Q61" i="11"/>
  <c r="P60" i="11"/>
  <c r="O60" i="11"/>
  <c r="N60" i="11"/>
  <c r="M60" i="11"/>
  <c r="L60" i="11"/>
  <c r="Q59" i="11"/>
  <c r="Q58" i="11"/>
  <c r="Q57" i="11"/>
  <c r="Q60" i="11" s="1"/>
  <c r="O56" i="11"/>
  <c r="N56" i="11"/>
  <c r="M56" i="11"/>
  <c r="L56" i="11"/>
  <c r="Q55" i="11"/>
  <c r="Q54" i="11"/>
  <c r="Q53" i="11"/>
  <c r="Q52" i="11"/>
  <c r="Q56" i="11" s="1"/>
  <c r="P51" i="11"/>
  <c r="O51" i="11"/>
  <c r="N51" i="11"/>
  <c r="M51" i="11"/>
  <c r="L51" i="11"/>
  <c r="Q50" i="11"/>
  <c r="Q49" i="11"/>
  <c r="Q48" i="11"/>
  <c r="Q47" i="11"/>
  <c r="Q46" i="11"/>
  <c r="Q45" i="11"/>
  <c r="Q44" i="11"/>
  <c r="Q43" i="11"/>
  <c r="Q42" i="11"/>
  <c r="Q51" i="11" s="1"/>
  <c r="O41" i="11"/>
  <c r="N41" i="11"/>
  <c r="M41" i="11"/>
  <c r="L41" i="11"/>
  <c r="Q40" i="11"/>
  <c r="Q39" i="11"/>
  <c r="Q38" i="11"/>
  <c r="Q37" i="11"/>
  <c r="Q36" i="11"/>
  <c r="Q41" i="11" s="1"/>
  <c r="O35" i="11"/>
  <c r="N35" i="11"/>
  <c r="M35" i="11"/>
  <c r="L35" i="11"/>
  <c r="Q34" i="11"/>
  <c r="Q33" i="11"/>
  <c r="Q32" i="11"/>
  <c r="Q35" i="11" s="1"/>
  <c r="P31" i="11"/>
  <c r="O31" i="11"/>
  <c r="N31" i="11"/>
  <c r="M31" i="11"/>
  <c r="L31" i="11"/>
  <c r="Q30" i="11"/>
  <c r="Q29" i="11"/>
  <c r="Q28" i="11"/>
  <c r="Q27" i="11"/>
  <c r="Q31" i="11" s="1"/>
  <c r="P26" i="11"/>
  <c r="O26" i="11"/>
  <c r="N26" i="11"/>
  <c r="M26" i="11"/>
  <c r="L26" i="11"/>
  <c r="Q25" i="11"/>
  <c r="Q24" i="11"/>
  <c r="Q23" i="11"/>
  <c r="Q26" i="11" s="1"/>
  <c r="Q22" i="11"/>
  <c r="Q21" i="11"/>
  <c r="P20" i="11"/>
  <c r="O20" i="11"/>
  <c r="N20" i="11"/>
  <c r="M20" i="11"/>
  <c r="L20" i="11"/>
  <c r="Q19" i="11"/>
  <c r="Q18" i="11"/>
  <c r="Q17" i="11"/>
  <c r="Q16" i="11"/>
  <c r="Q15" i="11"/>
  <c r="Q14" i="11"/>
  <c r="Q13" i="11"/>
  <c r="Q12" i="11"/>
  <c r="Q11" i="11"/>
  <c r="Q10" i="11"/>
  <c r="Q20" i="11" s="1"/>
  <c r="P9" i="11"/>
  <c r="P71" i="11" s="1"/>
  <c r="O9" i="11"/>
  <c r="O71" i="11" s="1"/>
  <c r="N9" i="11"/>
  <c r="N71" i="11" s="1"/>
  <c r="M9" i="11"/>
  <c r="M71" i="11" s="1"/>
  <c r="L9" i="11"/>
  <c r="L71" i="11" s="1"/>
  <c r="Q8" i="11"/>
  <c r="Q9" i="11" s="1"/>
  <c r="Q71" i="11" s="1"/>
  <c r="K73" i="10" l="1"/>
  <c r="Q72" i="10"/>
  <c r="O72" i="10"/>
  <c r="M72" i="10"/>
  <c r="L72" i="10"/>
  <c r="K72" i="10"/>
  <c r="J72" i="10"/>
  <c r="N71" i="10"/>
  <c r="R71" i="10" s="1"/>
  <c r="N70" i="10"/>
  <c r="P70" i="10" s="1"/>
  <c r="N69" i="10"/>
  <c r="R69" i="10" s="1"/>
  <c r="Q68" i="10"/>
  <c r="O68" i="10"/>
  <c r="M68" i="10"/>
  <c r="L68" i="10"/>
  <c r="K68" i="10"/>
  <c r="J68" i="10"/>
  <c r="N67" i="10"/>
  <c r="R67" i="10" s="1"/>
  <c r="R66" i="10"/>
  <c r="N66" i="10"/>
  <c r="P66" i="10" s="1"/>
  <c r="N65" i="10"/>
  <c r="R65" i="10" s="1"/>
  <c r="N64" i="10"/>
  <c r="N68" i="10" s="1"/>
  <c r="N63" i="10"/>
  <c r="R63" i="10" s="1"/>
  <c r="Q62" i="10"/>
  <c r="R62" i="10" s="1"/>
  <c r="O62" i="10"/>
  <c r="P62" i="10" s="1"/>
  <c r="N62" i="10"/>
  <c r="M62" i="10"/>
  <c r="L62" i="10"/>
  <c r="K62" i="10"/>
  <c r="J62" i="10"/>
  <c r="N61" i="10"/>
  <c r="R61" i="10" s="1"/>
  <c r="R60" i="10"/>
  <c r="N60" i="10"/>
  <c r="P60" i="10" s="1"/>
  <c r="N59" i="10"/>
  <c r="R59" i="10" s="1"/>
  <c r="Q58" i="10"/>
  <c r="O58" i="10"/>
  <c r="M58" i="10"/>
  <c r="L58" i="10"/>
  <c r="K58" i="10"/>
  <c r="J58" i="10"/>
  <c r="R57" i="10"/>
  <c r="P57" i="10"/>
  <c r="N57" i="10"/>
  <c r="R56" i="10"/>
  <c r="P56" i="10"/>
  <c r="N56" i="10"/>
  <c r="N55" i="10"/>
  <c r="R55" i="10" s="1"/>
  <c r="R54" i="10"/>
  <c r="N54" i="10"/>
  <c r="P54" i="10" s="1"/>
  <c r="Q53" i="10"/>
  <c r="O53" i="10"/>
  <c r="M53" i="10"/>
  <c r="L53" i="10"/>
  <c r="K53" i="10"/>
  <c r="J53" i="10"/>
  <c r="N52" i="10"/>
  <c r="R52" i="10" s="1"/>
  <c r="R51" i="10"/>
  <c r="P51" i="10"/>
  <c r="N51" i="10"/>
  <c r="R50" i="10"/>
  <c r="P50" i="10"/>
  <c r="N50" i="10"/>
  <c r="N49" i="10"/>
  <c r="P49" i="10" s="1"/>
  <c r="R48" i="10"/>
  <c r="N48" i="10"/>
  <c r="P48" i="10" s="1"/>
  <c r="R47" i="10"/>
  <c r="N47" i="10"/>
  <c r="P47" i="10" s="1"/>
  <c r="N46" i="10"/>
  <c r="N53" i="10" s="1"/>
  <c r="R53" i="10" s="1"/>
  <c r="P45" i="10"/>
  <c r="N45" i="10"/>
  <c r="R45" i="10" s="1"/>
  <c r="N44" i="10"/>
  <c r="R44" i="10" s="1"/>
  <c r="Q43" i="10"/>
  <c r="R43" i="10" s="1"/>
  <c r="O43" i="10"/>
  <c r="P43" i="10" s="1"/>
  <c r="M43" i="10"/>
  <c r="L43" i="10"/>
  <c r="K43" i="10"/>
  <c r="J43" i="10"/>
  <c r="R42" i="10"/>
  <c r="N42" i="10"/>
  <c r="P42" i="10" s="1"/>
  <c r="R41" i="10"/>
  <c r="N41" i="10"/>
  <c r="P41" i="10" s="1"/>
  <c r="N40" i="10"/>
  <c r="R40" i="10" s="1"/>
  <c r="P39" i="10"/>
  <c r="N39" i="10"/>
  <c r="R39" i="10" s="1"/>
  <c r="N38" i="10"/>
  <c r="N43" i="10" s="1"/>
  <c r="Q37" i="10"/>
  <c r="O37" i="10"/>
  <c r="K37" i="10"/>
  <c r="J37" i="10"/>
  <c r="R36" i="10"/>
  <c r="N36" i="10"/>
  <c r="P36" i="10" s="1"/>
  <c r="M35" i="10"/>
  <c r="N35" i="10" s="1"/>
  <c r="R34" i="10"/>
  <c r="P34" i="10"/>
  <c r="N34" i="10"/>
  <c r="R33" i="10"/>
  <c r="N33" i="10"/>
  <c r="N37" i="10" s="1"/>
  <c r="Q32" i="10"/>
  <c r="O32" i="10"/>
  <c r="K32" i="10"/>
  <c r="J32" i="10"/>
  <c r="N31" i="10"/>
  <c r="P31" i="10" s="1"/>
  <c r="P30" i="10"/>
  <c r="N30" i="10"/>
  <c r="R30" i="10" s="1"/>
  <c r="N29" i="10"/>
  <c r="R29" i="10" s="1"/>
  <c r="R28" i="10"/>
  <c r="P28" i="10"/>
  <c r="N28" i="10"/>
  <c r="N32" i="10" s="1"/>
  <c r="Q27" i="10"/>
  <c r="O27" i="10"/>
  <c r="M27" i="10"/>
  <c r="M32" i="10" s="1"/>
  <c r="M37" i="10" s="1"/>
  <c r="L27" i="10"/>
  <c r="L32" i="10" s="1"/>
  <c r="L37" i="10" s="1"/>
  <c r="K27" i="10"/>
  <c r="J27" i="10"/>
  <c r="R26" i="10"/>
  <c r="P26" i="10"/>
  <c r="N26" i="10"/>
  <c r="T25" i="10"/>
  <c r="R25" i="10"/>
  <c r="P25" i="10"/>
  <c r="N25" i="10"/>
  <c r="R24" i="10"/>
  <c r="N24" i="10"/>
  <c r="P24" i="10" s="1"/>
  <c r="N23" i="10"/>
  <c r="N27" i="10" s="1"/>
  <c r="R22" i="10"/>
  <c r="N22" i="10"/>
  <c r="P22" i="10" s="1"/>
  <c r="Q21" i="10"/>
  <c r="O21" i="10"/>
  <c r="M21" i="10"/>
  <c r="L21" i="10"/>
  <c r="K21" i="10"/>
  <c r="J21" i="10"/>
  <c r="N20" i="10"/>
  <c r="R20" i="10" s="1"/>
  <c r="R19" i="10"/>
  <c r="P19" i="10"/>
  <c r="N19" i="10"/>
  <c r="R18" i="10"/>
  <c r="N18" i="10"/>
  <c r="P18" i="10" s="1"/>
  <c r="N17" i="10"/>
  <c r="P17" i="10" s="1"/>
  <c r="R16" i="10"/>
  <c r="N16" i="10"/>
  <c r="P16" i="10" s="1"/>
  <c r="R15" i="10"/>
  <c r="P15" i="10"/>
  <c r="N15" i="10"/>
  <c r="N14" i="10"/>
  <c r="R14" i="10" s="1"/>
  <c r="P13" i="10"/>
  <c r="N13" i="10"/>
  <c r="R13" i="10" s="1"/>
  <c r="N12" i="10"/>
  <c r="R12" i="10" s="1"/>
  <c r="R11" i="10"/>
  <c r="P11" i="10"/>
  <c r="N11" i="10"/>
  <c r="Q10" i="10"/>
  <c r="Q73" i="10" s="1"/>
  <c r="O10" i="10"/>
  <c r="O73" i="10" s="1"/>
  <c r="N10" i="10"/>
  <c r="R10" i="10" s="1"/>
  <c r="M10" i="10"/>
  <c r="L10" i="10"/>
  <c r="K10" i="10"/>
  <c r="J10" i="10"/>
  <c r="J73" i="10" s="1"/>
  <c r="R9" i="10"/>
  <c r="P9" i="10"/>
  <c r="N9" i="10"/>
  <c r="P37" i="10" l="1"/>
  <c r="R37" i="10"/>
  <c r="P68" i="10"/>
  <c r="R35" i="10"/>
  <c r="P35" i="10"/>
  <c r="R68" i="10"/>
  <c r="P72" i="10"/>
  <c r="L73" i="10"/>
  <c r="M73" i="10"/>
  <c r="P53" i="10"/>
  <c r="R58" i="10"/>
  <c r="R72" i="10"/>
  <c r="R21" i="10"/>
  <c r="R27" i="10"/>
  <c r="P27" i="10"/>
  <c r="P32" i="10"/>
  <c r="R32" i="10"/>
  <c r="P40" i="10"/>
  <c r="P55" i="10"/>
  <c r="P61" i="10"/>
  <c r="R64" i="10"/>
  <c r="P67" i="10"/>
  <c r="R70" i="10"/>
  <c r="N72" i="10"/>
  <c r="P12" i="10"/>
  <c r="R17" i="10"/>
  <c r="P20" i="10"/>
  <c r="R23" i="10"/>
  <c r="P29" i="10"/>
  <c r="P38" i="10"/>
  <c r="P44" i="10"/>
  <c r="R49" i="10"/>
  <c r="P52" i="10"/>
  <c r="N21" i="10"/>
  <c r="P21" i="10" s="1"/>
  <c r="P23" i="10"/>
  <c r="R31" i="10"/>
  <c r="R46" i="10"/>
  <c r="P10" i="10"/>
  <c r="R38" i="10"/>
  <c r="P59" i="10"/>
  <c r="P65" i="10"/>
  <c r="P71" i="10"/>
  <c r="P14" i="10"/>
  <c r="P46" i="10"/>
  <c r="P64" i="10"/>
  <c r="P33" i="10"/>
  <c r="N58" i="10"/>
  <c r="P58" i="10" s="1"/>
  <c r="P63" i="10"/>
  <c r="P69" i="10"/>
  <c r="N73" i="10" l="1"/>
  <c r="R73" i="10" l="1"/>
  <c r="P73" i="10"/>
  <c r="Q72" i="8" l="1"/>
  <c r="O72" i="8"/>
  <c r="M72" i="8"/>
  <c r="L72" i="8"/>
  <c r="K72" i="8"/>
  <c r="J72" i="8"/>
  <c r="N71" i="8"/>
  <c r="R71" i="8" s="1"/>
  <c r="N70" i="8"/>
  <c r="R70" i="8" s="1"/>
  <c r="N69" i="8"/>
  <c r="Q68" i="8"/>
  <c r="O68" i="8"/>
  <c r="M68" i="8"/>
  <c r="L68" i="8"/>
  <c r="K68" i="8"/>
  <c r="J68" i="8"/>
  <c r="N67" i="8"/>
  <c r="P67" i="8" s="1"/>
  <c r="R66" i="8"/>
  <c r="N66" i="8"/>
  <c r="P66" i="8" s="1"/>
  <c r="N65" i="8"/>
  <c r="R65" i="8" s="1"/>
  <c r="N64" i="8"/>
  <c r="R64" i="8" s="1"/>
  <c r="R63" i="8"/>
  <c r="N63" i="8"/>
  <c r="P63" i="8" s="1"/>
  <c r="Q62" i="8"/>
  <c r="O62" i="8"/>
  <c r="M62" i="8"/>
  <c r="L62" i="8"/>
  <c r="K62" i="8"/>
  <c r="J62" i="8"/>
  <c r="P61" i="8"/>
  <c r="N61" i="8"/>
  <c r="R61" i="8" s="1"/>
  <c r="N60" i="8"/>
  <c r="R60" i="8" s="1"/>
  <c r="N59" i="8"/>
  <c r="N62" i="8" s="1"/>
  <c r="Q58" i="8"/>
  <c r="O58" i="8"/>
  <c r="M58" i="8"/>
  <c r="L58" i="8"/>
  <c r="K58" i="8"/>
  <c r="J58" i="8"/>
  <c r="N57" i="8"/>
  <c r="R57" i="8" s="1"/>
  <c r="N56" i="8"/>
  <c r="R56" i="8" s="1"/>
  <c r="N55" i="8"/>
  <c r="R55" i="8" s="1"/>
  <c r="N54" i="8"/>
  <c r="R54" i="8" s="1"/>
  <c r="Q53" i="8"/>
  <c r="O53" i="8"/>
  <c r="M53" i="8"/>
  <c r="L53" i="8"/>
  <c r="K53" i="8"/>
  <c r="J53" i="8"/>
  <c r="N52" i="8"/>
  <c r="R52" i="8" s="1"/>
  <c r="N51" i="8"/>
  <c r="R51" i="8" s="1"/>
  <c r="R50" i="8"/>
  <c r="N50" i="8"/>
  <c r="P50" i="8" s="1"/>
  <c r="N49" i="8"/>
  <c r="R49" i="8" s="1"/>
  <c r="N48" i="8"/>
  <c r="R48" i="8" s="1"/>
  <c r="N47" i="8"/>
  <c r="R47" i="8" s="1"/>
  <c r="N46" i="8"/>
  <c r="R46" i="8" s="1"/>
  <c r="N45" i="8"/>
  <c r="R45" i="8" s="1"/>
  <c r="N44" i="8"/>
  <c r="O43" i="8"/>
  <c r="M43" i="8"/>
  <c r="L43" i="8"/>
  <c r="K43" i="8"/>
  <c r="J43" i="8"/>
  <c r="N42" i="8"/>
  <c r="R42" i="8" s="1"/>
  <c r="N41" i="8"/>
  <c r="R41" i="8" s="1"/>
  <c r="N40" i="8"/>
  <c r="R40" i="8" s="1"/>
  <c r="N39" i="8"/>
  <c r="R39" i="8" s="1"/>
  <c r="R38" i="8"/>
  <c r="N38" i="8"/>
  <c r="Q37" i="8"/>
  <c r="O37" i="8"/>
  <c r="K37" i="8"/>
  <c r="J37" i="8"/>
  <c r="N36" i="8"/>
  <c r="R36" i="8" s="1"/>
  <c r="M35" i="8"/>
  <c r="N35" i="8" s="1"/>
  <c r="N34" i="8"/>
  <c r="P34" i="8" s="1"/>
  <c r="N33" i="8"/>
  <c r="R33" i="8" s="1"/>
  <c r="Q32" i="8"/>
  <c r="O32" i="8"/>
  <c r="K32" i="8"/>
  <c r="J32" i="8"/>
  <c r="N31" i="8"/>
  <c r="R31" i="8" s="1"/>
  <c r="N30" i="8"/>
  <c r="R30" i="8" s="1"/>
  <c r="N29" i="8"/>
  <c r="R29" i="8" s="1"/>
  <c r="R28" i="8"/>
  <c r="N28" i="8"/>
  <c r="P28" i="8" s="1"/>
  <c r="Q27" i="8"/>
  <c r="O27" i="8"/>
  <c r="M27" i="8"/>
  <c r="M32" i="8" s="1"/>
  <c r="L27" i="8"/>
  <c r="L32" i="8" s="1"/>
  <c r="L37" i="8" s="1"/>
  <c r="K27" i="8"/>
  <c r="J27" i="8"/>
  <c r="R26" i="8"/>
  <c r="N26" i="8"/>
  <c r="P26" i="8" s="1"/>
  <c r="N25" i="8"/>
  <c r="R25" i="8" s="1"/>
  <c r="N24" i="8"/>
  <c r="R24" i="8" s="1"/>
  <c r="N23" i="8"/>
  <c r="P23" i="8" s="1"/>
  <c r="R22" i="8"/>
  <c r="N22" i="8"/>
  <c r="P22" i="8" s="1"/>
  <c r="Q21" i="8"/>
  <c r="O21" i="8"/>
  <c r="M21" i="8"/>
  <c r="L21" i="8"/>
  <c r="K21" i="8"/>
  <c r="J21" i="8"/>
  <c r="R20" i="8"/>
  <c r="N20" i="8"/>
  <c r="P20" i="8" s="1"/>
  <c r="N19" i="8"/>
  <c r="P19" i="8" s="1"/>
  <c r="N18" i="8"/>
  <c r="R18" i="8" s="1"/>
  <c r="N17" i="8"/>
  <c r="R17" i="8" s="1"/>
  <c r="N16" i="8"/>
  <c r="R16" i="8" s="1"/>
  <c r="N15" i="8"/>
  <c r="R15" i="8" s="1"/>
  <c r="N14" i="8"/>
  <c r="R14" i="8" s="1"/>
  <c r="N13" i="8"/>
  <c r="R13" i="8" s="1"/>
  <c r="R12" i="8"/>
  <c r="N12" i="8"/>
  <c r="P12" i="8" s="1"/>
  <c r="N11" i="8"/>
  <c r="P11" i="8" s="1"/>
  <c r="Q10" i="8"/>
  <c r="O10" i="8"/>
  <c r="M10" i="8"/>
  <c r="L10" i="8"/>
  <c r="K10" i="8"/>
  <c r="J10" i="8"/>
  <c r="N9" i="8"/>
  <c r="R9" i="8" s="1"/>
  <c r="Q73" i="8" l="1"/>
  <c r="R35" i="8"/>
  <c r="P35" i="8"/>
  <c r="P17" i="8"/>
  <c r="R23" i="8"/>
  <c r="P29" i="8"/>
  <c r="N53" i="8"/>
  <c r="P53" i="8" s="1"/>
  <c r="P59" i="8"/>
  <c r="J73" i="8"/>
  <c r="P44" i="8"/>
  <c r="R59" i="8"/>
  <c r="N68" i="8"/>
  <c r="R68" i="8" s="1"/>
  <c r="P68" i="8"/>
  <c r="P25" i="8"/>
  <c r="R34" i="8"/>
  <c r="P45" i="8"/>
  <c r="P60" i="8"/>
  <c r="K73" i="8"/>
  <c r="P31" i="8"/>
  <c r="N43" i="8"/>
  <c r="R67" i="8"/>
  <c r="N72" i="8"/>
  <c r="O73" i="8"/>
  <c r="P38" i="8"/>
  <c r="P52" i="8"/>
  <c r="P54" i="8"/>
  <c r="R62" i="8"/>
  <c r="P62" i="8"/>
  <c r="M37" i="8"/>
  <c r="M73" i="8" s="1"/>
  <c r="P37" i="8"/>
  <c r="L73" i="8"/>
  <c r="R11" i="8"/>
  <c r="P14" i="8"/>
  <c r="R19" i="8"/>
  <c r="N21" i="8"/>
  <c r="P21" i="8" s="1"/>
  <c r="N27" i="8"/>
  <c r="P27" i="8" s="1"/>
  <c r="P40" i="8"/>
  <c r="R44" i="8"/>
  <c r="P47" i="8"/>
  <c r="P56" i="8"/>
  <c r="P69" i="8"/>
  <c r="N10" i="8"/>
  <c r="R10" i="8" s="1"/>
  <c r="N58" i="8"/>
  <c r="R58" i="8" s="1"/>
  <c r="R69" i="8"/>
  <c r="P9" i="8"/>
  <c r="P15" i="8"/>
  <c r="P33" i="8"/>
  <c r="N37" i="8"/>
  <c r="R37" i="8" s="1"/>
  <c r="P41" i="8"/>
  <c r="P48" i="8"/>
  <c r="P57" i="8"/>
  <c r="P70" i="8"/>
  <c r="P18" i="8"/>
  <c r="P24" i="8"/>
  <c r="P30" i="8"/>
  <c r="P51" i="8"/>
  <c r="P13" i="8"/>
  <c r="N32" i="8"/>
  <c r="P36" i="8"/>
  <c r="P39" i="8"/>
  <c r="P46" i="8"/>
  <c r="P55" i="8"/>
  <c r="P16" i="8"/>
  <c r="P42" i="8"/>
  <c r="P49" i="8"/>
  <c r="P65" i="8"/>
  <c r="P71" i="8"/>
  <c r="N73" i="8" l="1"/>
  <c r="P10" i="8"/>
  <c r="R27" i="8"/>
  <c r="R21" i="8"/>
  <c r="P32" i="8"/>
  <c r="R32" i="8"/>
  <c r="P58" i="8"/>
  <c r="R73" i="8" l="1"/>
  <c r="P7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Laura Cristina Gomez Rodríguez</author>
    <author>Eduardo Pinzón López</author>
  </authors>
  <commentList>
    <comment ref="G5" authorId="0" shapeId="0" xr:uid="{1B602BBC-85D2-432B-8307-3F014831A088}">
      <text>
        <r>
          <rPr>
            <sz val="16"/>
            <color indexed="81"/>
            <rFont val="Tahoma"/>
            <family val="2"/>
          </rPr>
          <t>Actualizar la meta para la vigencia 2021</t>
        </r>
        <r>
          <rPr>
            <sz val="9"/>
            <color indexed="81"/>
            <rFont val="Tahoma"/>
            <family val="2"/>
          </rPr>
          <t xml:space="preserve">
</t>
        </r>
      </text>
    </comment>
    <comment ref="H5" authorId="0" shapeId="0" xr:uid="{9546BFB6-DA73-4A1D-AF81-CA0BB8F79C1A}">
      <text>
        <r>
          <rPr>
            <b/>
            <sz val="14"/>
            <color indexed="81"/>
            <rFont val="Tahoma"/>
            <family val="2"/>
          </rPr>
          <t>Verificar que estas  actividades sean iguales a las registradas en el SUIFP</t>
        </r>
        <r>
          <rPr>
            <sz val="9"/>
            <color indexed="81"/>
            <rFont val="Tahoma"/>
            <family val="2"/>
          </rPr>
          <t xml:space="preserve">
</t>
        </r>
      </text>
    </comment>
    <comment ref="J5" authorId="0" shapeId="0" xr:uid="{611B9C65-BE99-40B4-AB5A-F93373E10EAA}">
      <text>
        <r>
          <rPr>
            <b/>
            <sz val="14"/>
            <color indexed="81"/>
            <rFont val="Tahoma"/>
            <family val="2"/>
          </rPr>
          <t>Verificar que estos rubros sean iguales a los registrados en la resolución de desagregación del presupuesto vigencia 2021</t>
        </r>
        <r>
          <rPr>
            <sz val="9"/>
            <color indexed="81"/>
            <rFont val="Tahoma"/>
            <family val="2"/>
          </rPr>
          <t xml:space="preserve">
</t>
        </r>
      </text>
    </comment>
    <comment ref="K5" authorId="0" shapeId="0" xr:uid="{29BACD0C-734C-450C-ACCC-F858718FF129}">
      <text>
        <r>
          <rPr>
            <b/>
            <sz val="14"/>
            <color indexed="81"/>
            <rFont val="Tahoma"/>
            <family val="2"/>
          </rPr>
          <t xml:space="preserve">Corresponde al detalle del rubro presupuestal </t>
        </r>
        <r>
          <rPr>
            <sz val="9"/>
            <color indexed="81"/>
            <rFont val="Tahoma"/>
            <family val="2"/>
          </rPr>
          <t xml:space="preserve">
</t>
        </r>
      </text>
    </comment>
    <comment ref="E8" authorId="1" shapeId="0" xr:uid="{7C772A61-87B6-41DA-B25E-12C6D25FE3D7}">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E10" authorId="1" shapeId="0" xr:uid="{38B405C1-BDDA-4AEE-B269-CE16A7F88D61}">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E21" authorId="1" shapeId="0" xr:uid="{20291CB1-AE6E-4235-A8EC-C8AB9AA2C704}">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E27" authorId="1" shapeId="0" xr:uid="{E1021DA4-9274-4704-89FF-F6357C98B4D5}">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E32" authorId="1" shapeId="0" xr:uid="{69B1BA36-F732-4765-9D39-B92EBAEC8F23}">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E52" authorId="1" shapeId="0" xr:uid="{8CEE1DA9-1A94-4DB2-B07E-C1A38440489F}">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E57" authorId="1" shapeId="0" xr:uid="{8A6654E4-5046-43D0-8C35-7E99E8ABB9EA}">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E61" authorId="1" shapeId="0" xr:uid="{20FB4081-8411-4A23-B184-F67EE59D4DB7}">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E67" authorId="1" shapeId="0" xr:uid="{A50ECB38-F24F-4E9A-96CE-0B6EACB43681}">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List>
</comments>
</file>

<file path=xl/sharedStrings.xml><?xml version="1.0" encoding="utf-8"?>
<sst xmlns="http://schemas.openxmlformats.org/spreadsheetml/2006/main" count="781" uniqueCount="330">
  <si>
    <t>MATRIZ DE SEGUIMIENTO PLAN ANUAL DE INVERSIÓN</t>
  </si>
  <si>
    <r>
      <rPr>
        <b/>
        <sz val="12"/>
        <color theme="1"/>
        <rFont val="Arial Narrow"/>
        <family val="2"/>
      </rPr>
      <t>CÓDIGO:</t>
    </r>
    <r>
      <rPr>
        <sz val="12"/>
        <color theme="1"/>
        <rFont val="Arial Narrow"/>
        <family val="2"/>
      </rPr>
      <t xml:space="preserve"> D101PR01F07</t>
    </r>
  </si>
  <si>
    <r>
      <rPr>
        <b/>
        <sz val="12"/>
        <color theme="1"/>
        <rFont val="Arial Narrow"/>
        <family val="2"/>
      </rPr>
      <t xml:space="preserve">VERSIÓN: </t>
    </r>
    <r>
      <rPr>
        <sz val="12"/>
        <color theme="1"/>
        <rFont val="Arial Narrow"/>
        <family val="2"/>
      </rPr>
      <t>00</t>
    </r>
  </si>
  <si>
    <r>
      <rPr>
        <b/>
        <sz val="12"/>
        <color theme="1"/>
        <rFont val="Arial Narrow"/>
        <family val="2"/>
      </rPr>
      <t>FECHA:</t>
    </r>
    <r>
      <rPr>
        <sz val="12"/>
        <color theme="1"/>
        <rFont val="Arial Narrow"/>
        <family val="2"/>
      </rPr>
      <t xml:space="preserve"> 2020-01-17</t>
    </r>
  </si>
  <si>
    <t>OBJETIVO ESTRATÉGICO</t>
  </si>
  <si>
    <t>ÁREA RESPONSABLE</t>
  </si>
  <si>
    <t xml:space="preserve">CÓDIGO PRESUPUESTAL </t>
  </si>
  <si>
    <t>PROYECTO DE INVERSIÓN</t>
  </si>
  <si>
    <t>INDICADOR DE PRODUCTO</t>
  </si>
  <si>
    <t>META DE LA VIGENCIA SUIFP</t>
  </si>
  <si>
    <t>AVANCE DE META EN LA VIGENCIA</t>
  </si>
  <si>
    <t>ACTIVIDADES DEL GASTO</t>
  </si>
  <si>
    <t>RECURSOS FINANCIEROS</t>
  </si>
  <si>
    <t xml:space="preserve">EJECUCION PLAN ANUAL DE INVERSIÓN </t>
  </si>
  <si>
    <t>APROPIACIÓN VIGENTE</t>
  </si>
  <si>
    <t>MODIFICACIONES EN TRÁMITE*</t>
  </si>
  <si>
    <t>APROPIACIÓN VIGENTE*</t>
  </si>
  <si>
    <t>COMPROMISO</t>
  </si>
  <si>
    <t>% COMP</t>
  </si>
  <si>
    <t>OBLIGACIÓN</t>
  </si>
  <si>
    <t>% OBLIG</t>
  </si>
  <si>
    <t>APROPIACIÓN INICIAL</t>
  </si>
  <si>
    <t>APROPIACIÓN CON VIGENCIAS FUTURAS</t>
  </si>
  <si>
    <t>CRÉDITOS</t>
  </si>
  <si>
    <t>CONTRACRÉDITOS</t>
  </si>
  <si>
    <t>Capacitación de recursos humanos para la investigación Nacional</t>
  </si>
  <si>
    <t>Créditos educativos condonables para la realización de estudios de maestria en el exterior Otorgados</t>
  </si>
  <si>
    <t>Apoyar la financiaciación de es estudios de maestria en el exterior en áreas generales a través del programa "crédito-beca" con Colfuturo</t>
  </si>
  <si>
    <t>SUBTOTAL</t>
  </si>
  <si>
    <t>Mejoramiento del impacto de la Investigación científica en el sector salud</t>
  </si>
  <si>
    <t>Apoyar financiera y tecnicamente los programas y proyectos de investigación en salud</t>
  </si>
  <si>
    <t xml:space="preserve">Investigadores reconocidos </t>
  </si>
  <si>
    <t xml:space="preserve">Proyectos financiados para la investigación y generación de nuevo conocimiento </t>
  </si>
  <si>
    <t>Eventos realizados</t>
  </si>
  <si>
    <t>Apoyar las actividades de movilidad, eventos y seguimiento de la Entidad</t>
  </si>
  <si>
    <t>Areas técnicas apoyadas a través de la contraración de personal requerido</t>
  </si>
  <si>
    <t>Apoyar las áreas técnicas de la Entidad con el talento humano requerido</t>
  </si>
  <si>
    <t>Espacios en medios masivos de comunicación dedicados a temas de CTeI</t>
  </si>
  <si>
    <t>Gestionar espacios con medios de comunicación para la divulgación sobre información en medios de comunicación</t>
  </si>
  <si>
    <t>Estudios para planeación y formulación de políticas</t>
  </si>
  <si>
    <t>Evaluar las iniciativas de política para afrontar los grandes retos nacionales</t>
  </si>
  <si>
    <t>Oficina de Tecnologías de la Información y comunicaciones TIC</t>
  </si>
  <si>
    <t>Apoyo al proceso de transformación digital para la gestión y prestación de servicios de ti en el sector CTI y a nivel  nacional</t>
  </si>
  <si>
    <t>Desarrollar o Adquirir, implementar y dar soporte a aplicaciones que apalanquen los procesos misionales y de apoyo a la gestión</t>
  </si>
  <si>
    <t>Realizar la gestión de los servicios tecnológicos de la Entidad</t>
  </si>
  <si>
    <t>Suministrar la infraestructura tecnológica que soporte los servicios tecnológicos y los sistemas de información de la Entidad</t>
  </si>
  <si>
    <t>Fortalecimiento Capacidades Regionales en Ciencia, Tecnologia e Innovacion  Nacional</t>
  </si>
  <si>
    <t>Asesorar la construcción de la Política Pública regional en CTeI</t>
  </si>
  <si>
    <t>Asesorar técnicamente las sesiones y el proceso de evolución del Codecti</t>
  </si>
  <si>
    <t>Realizar mesas de asistencia técnica para entes y organizaciones territoriales</t>
  </si>
  <si>
    <t>Fomentar la innovación pública</t>
  </si>
  <si>
    <t>Dirección y Desarrollo Tecnológico e innovación</t>
  </si>
  <si>
    <t>Fortalecimiento de las Capacidades de Transferencia y Uso del Conocimiento Para la Innovacion a nivel  Nacional</t>
  </si>
  <si>
    <t>Asignación del cupo de beneficios tributarios de deducción por inversión y donación</t>
  </si>
  <si>
    <t>Realizar la evaluación de proyectos para incentivos tributarios a la inversión en proyectos de alistamiento tecnológico y transferencia de tecnología</t>
  </si>
  <si>
    <t>Proyectos financiados para el desarrollo tecnológico y la innovación</t>
  </si>
  <si>
    <t>Organizaciones beneficiadas a través de la estrategia de gestión de la I+D+i</t>
  </si>
  <si>
    <t>Realizar el apoyo financiero y técnico para el alistamiento y presentación de solicitudes de invenciones - vía patente nacional y/o vía PCT</t>
  </si>
  <si>
    <t>Empresas apoyadas</t>
  </si>
  <si>
    <t>Realizar el apoyo financiero al acompañamiento a la generación de capacidades de gestión de la innovación en empresas - Estrategias sistemas de innovación, innovación abierta y aceleración</t>
  </si>
  <si>
    <t>C-3903-1000-5</t>
  </si>
  <si>
    <t>Expediciones científicas apoyadas</t>
  </si>
  <si>
    <t>Financiación de propuestas</t>
  </si>
  <si>
    <t>Joint ventures o acuerdos de colaboración</t>
  </si>
  <si>
    <t>Estrategias</t>
  </si>
  <si>
    <t>Subtotal</t>
  </si>
  <si>
    <t>*** La aprobación de las solicitudes de modificación, actualización o ajuste a los proyectos de inversión están sujetos a las etapas y procedimientos definidos por la normatividad, el Departamento Nacional de Planeación y el Ministerio de Hacienda y Crédito Público.</t>
  </si>
  <si>
    <t>PLAN ANUAL DE INVERSIÓN Y GASTO PÚBLICO</t>
  </si>
  <si>
    <t>Mega</t>
  </si>
  <si>
    <t>Objetivos Estratégicos</t>
  </si>
  <si>
    <t>Viceministerio</t>
  </si>
  <si>
    <t>Dirección Responsable</t>
  </si>
  <si>
    <t>Proyecto de Inversión</t>
  </si>
  <si>
    <t>Indicador de Producto</t>
  </si>
  <si>
    <t>Meta de la Vigencia SUIFP</t>
  </si>
  <si>
    <t>Actividades del Gasto SUIFP</t>
  </si>
  <si>
    <t>Rubro Presupuestal</t>
  </si>
  <si>
    <t>Concepto rubro presupuestal</t>
  </si>
  <si>
    <t>Apropiación Inicial</t>
  </si>
  <si>
    <t>Apropiación con Vigencias Futuras</t>
  </si>
  <si>
    <t>Apropiación Bloqueada</t>
  </si>
  <si>
    <t>Apropiación Vigente</t>
  </si>
  <si>
    <t>Créditos</t>
  </si>
  <si>
    <t>Contracréditos</t>
  </si>
  <si>
    <t xml:space="preserve">
Colombia potencia viva y diversa, 
hacia una sociedad del conocimiento.
</t>
  </si>
  <si>
    <t xml:space="preserve">MUNDIALIZACIÓN DEL CONOCIMIENTO
Aumentar la producción de conocimiento científico y tecnológico de alto impacto en articulación con aliados estratégicos nacionales e internacionales.
 </t>
  </si>
  <si>
    <t>Viceministerio de Conocimiento, Innovación y Productividad</t>
  </si>
  <si>
    <t>Dirección de Generación de Conocimiento</t>
  </si>
  <si>
    <t>C-3902-1000-5-0-3902001-03</t>
  </si>
  <si>
    <t xml:space="preserve">
Colombia potencia viva y diversa, 
hacia una sociedad del conocimiento.
</t>
  </si>
  <si>
    <t>C-3902-1000-7-0-3902011-03</t>
  </si>
  <si>
    <t>C-3902-1000-7-0-3902001-03</t>
  </si>
  <si>
    <t xml:space="preserve">
Colombia potencia viva y diversa, 
hacia una sociedad del conocimiento.
</t>
  </si>
  <si>
    <t xml:space="preserve">SOFISTICACIÓN DEL SECTOR PRODUCTIVO
Impulsar el desarrollo tecnológico y la innovación para la sofisticación del sector productivo </t>
  </si>
  <si>
    <t>C-3903-1000-6-0-3903006-03</t>
  </si>
  <si>
    <t>C-3903-1000-6-0-3903002-03</t>
  </si>
  <si>
    <t>Realizar el apoyo financiero a proyectos para la creación y fortalecimiento de empresas de base tecnológica</t>
  </si>
  <si>
    <t>Realizar el apoyo financiero al acompañamiento tecnico a la generación de capacidades de gestión de la innovación de la Mipymes - Programa Alianzas regionales para la innovación</t>
  </si>
  <si>
    <t>C-3903-1000-6-0-3903013-03</t>
  </si>
  <si>
    <t>Colombia potencia viva y diversa, 
hacia una sociedad del conocimiento.</t>
  </si>
  <si>
    <t xml:space="preserve">ECONOMÍA BIOPRODUCTIVA
Diseñar el implementar la misión de bioeconomía  para promover el  aprovechamiento sostenible de la biodiversidad
 </t>
  </si>
  <si>
    <t>C-3903-1000-5-0-3903010-03</t>
  </si>
  <si>
    <t>C-3903-1000-5-0-3903002-03</t>
  </si>
  <si>
    <t>C-3903-1000-5-0-3903005-03</t>
  </si>
  <si>
    <t>FORTALECER LAS CAPACIDADES REGIONALES
Potenciar las capacidades regionales de CTeI que promuevan el desarrollo social  y productivo hacia una Colombia Científica.</t>
  </si>
  <si>
    <t>Viceministerio de Talento y Apropiación social del Conocimiento</t>
  </si>
  <si>
    <t>Dirección de Vocaciones y Formación en CTeI</t>
  </si>
  <si>
    <t>C-3902-1000-6-0-3902006-03</t>
  </si>
  <si>
    <t>C-3902-1000-6-0-3902012-03</t>
  </si>
  <si>
    <t>C-3902-1000-6-0-3902005-03</t>
  </si>
  <si>
    <t>Dirección de Capacidades y Divulgación de la CTeI</t>
  </si>
  <si>
    <t>MUNDIALIZACIÓN DEL CONOCIMIENTO
Aumentar la producción de conocimiento científico y tecnológico de alto impacto en articulación con aliados estratégicos nacionales e internacionales.</t>
  </si>
  <si>
    <t>MODERNIZACIÓN DEL MINISTERIO Y FORTALECIMIENTO INSTITUCIONAL
Generar lineamientos a nivel nacional y regional para implementación de procesos de innovación que generen valor público</t>
  </si>
  <si>
    <t>Dirección Administrativa y Financiera</t>
  </si>
  <si>
    <t>Administración sistema nacional de ciencia y tecnología  nacional</t>
  </si>
  <si>
    <t>C-3901-1000-6-0-3901005-02</t>
  </si>
  <si>
    <t>Productos de comunicación de la CTeI (por tipo de producto y/o por temática y/o por población a la que va dirigida</t>
  </si>
  <si>
    <t>Dilvulgar el desarrollo y resultado de los eventos gestionados</t>
  </si>
  <si>
    <t>C-3901-1000-6-0-3901006-03</t>
  </si>
  <si>
    <t>C-3901-1000-6-0-3901002-03</t>
  </si>
  <si>
    <t>C-3901-1000-5-0-3901007-02</t>
  </si>
  <si>
    <t>ADQUISICIÓN DE BIENES Y SERVICIOS - SERVICIOS DE INFORMACIÓN PARA LA CTEI - APOYO AL PROCESO DE TRANSFORMACIÓN DIGITAL PARA LA GESTIÓN Y PRESTACIÓN DE SERVICIOS DE TI EN EL SECTOR CTI Y A NIVEL  NACIONAL</t>
  </si>
  <si>
    <t>Indice de Gobierno en Línea  (**)
Nivel de Satisfacción de los
usuarios del sector CTeI en la prestación de
servicios tecnológicos</t>
  </si>
  <si>
    <r>
      <rPr>
        <b/>
        <sz val="11"/>
        <color theme="1"/>
        <rFont val="Arial Narrow"/>
        <family val="2"/>
      </rPr>
      <t>CÓDIGO:</t>
    </r>
    <r>
      <rPr>
        <sz val="11"/>
        <color theme="1"/>
        <rFont val="Arial Narrow"/>
        <family val="2"/>
      </rPr>
      <t xml:space="preserve"> D101PR01F03</t>
    </r>
  </si>
  <si>
    <r>
      <rPr>
        <b/>
        <sz val="11"/>
        <color theme="1"/>
        <rFont val="Arial Narrow"/>
        <family val="2"/>
      </rPr>
      <t>VERSIÓN:</t>
    </r>
    <r>
      <rPr>
        <sz val="11"/>
        <color theme="1"/>
        <rFont val="Arial Narrow"/>
        <family val="2"/>
      </rPr>
      <t xml:space="preserve"> 03</t>
    </r>
  </si>
  <si>
    <r>
      <rPr>
        <b/>
        <sz val="11"/>
        <color theme="1"/>
        <rFont val="Arial Narrow"/>
        <family val="2"/>
      </rPr>
      <t>FECHA:</t>
    </r>
    <r>
      <rPr>
        <sz val="11"/>
        <color theme="1"/>
        <rFont val="Arial Narrow"/>
        <family val="2"/>
      </rPr>
      <t xml:space="preserve"> 2022-01-19</t>
    </r>
  </si>
  <si>
    <t>Programa Presupuestal</t>
  </si>
  <si>
    <r>
      <rPr>
        <b/>
        <sz val="9"/>
        <color theme="1"/>
        <rFont val="Arial Narrow"/>
        <family val="2"/>
      </rPr>
      <t>MUNDIALIZACIÓN DEL CONOCIMIENTO</t>
    </r>
    <r>
      <rPr>
        <sz val="9"/>
        <color theme="1"/>
        <rFont val="Arial Narrow"/>
        <family val="2"/>
      </rPr>
      <t xml:space="preserve">
Aumentar la producción de conocimiento científico y tecnológico de alto impacto en articulación con aliados estratégicos nacionales e internacionales.
 </t>
    </r>
  </si>
  <si>
    <t>Programas y proyectos cofinanciados en líneas prioritarias en salud</t>
  </si>
  <si>
    <t>Investigación con calidad e impacto</t>
  </si>
  <si>
    <t xml:space="preserve">transferencias corrientes - servicio de apoyo financiero para la generación de nuevo conocimiento - mejoramiento del impacto de la investigación científica en el sector salud.  nacional </t>
  </si>
  <si>
    <r>
      <rPr>
        <b/>
        <sz val="9"/>
        <rFont val="Arial Narrow"/>
        <family val="2"/>
      </rPr>
      <t>MUNDIALIZACIÓN DEL CONOCIMIENTO</t>
    </r>
    <r>
      <rPr>
        <sz val="9"/>
        <rFont val="Arial Narrow"/>
        <family val="2"/>
      </rPr>
      <t xml:space="preserve">
Aumentar la producción de conocimiento científico y tecnológico de alto impacto en articulación con aliados estratégicos nacionales e internacionales.
 </t>
    </r>
  </si>
  <si>
    <t>Fortalecimiento de las capacidades para la generación de conocimiento a nivel nacional</t>
  </si>
  <si>
    <t>Realizar la contratación del proceso técnico para la construcción, evaluación y revisión de modelos cienciométricos.</t>
  </si>
  <si>
    <t>transferencias corrientes - servicio de clasificación y reconocimiento de actores del sncti - fortalecimiento de las capacidades de los actores del snctei para la generación de conocimiento a nivel  nacional</t>
  </si>
  <si>
    <t>Realizar la contratación del proceso de apoyo técnico para el reconocimiento y medición de actores</t>
  </si>
  <si>
    <t>Realizar la contratación sobre nuevas métricas a nivel bibliométrico y de cienciometría, buenas prácticas editoriales</t>
  </si>
  <si>
    <t xml:space="preserve"> Realizar el apoyo financiero a propuestas de fortalecimiento de gestión editorial</t>
  </si>
  <si>
    <t>Realizar la coordinación de las actividades</t>
  </si>
  <si>
    <t xml:space="preserve">Bases de datos disponibles para consulta por actores del SNCTI - - </t>
  </si>
  <si>
    <t xml:space="preserve"> Accesos a bases de datos especializadas en CTeI por parte del Consorcio Colombia</t>
  </si>
  <si>
    <t>C-3902-1000-7-0-3902007-03</t>
  </si>
  <si>
    <t>transferencias corrientes - servicio de acceso a bibliografía especializada - fortalecimiento de las capacidades de los actores del snctei para la generación de conocimiento a nivel  nacional</t>
  </si>
  <si>
    <t>Proyectos financiados para la investigación y generación de nuevo conocimiento -</t>
  </si>
  <si>
    <t>Realizar el apoyo financiero a los doctores vinculados a las propuestas seleccionadas de las convocatorias de Programas orientados por Misión</t>
  </si>
  <si>
    <t>transferencias corrientes - servicio de apoyo financiero para la generación de nuevo conocimiento - fortalecimiento de las capacidades de los actores del snctei para la generación de conocimiento a nivel  nacional</t>
  </si>
  <si>
    <t>Elaborar los documentos de lineamientos técnicos en temas de generación de conocimiento en CTeI</t>
  </si>
  <si>
    <t>Realizar el apoyo financiero a las propuestas seleccionadas de las convocatorias para financiación de proyectos orientados a grupos de investigación básica</t>
  </si>
  <si>
    <t>Realizar el apoyo financiero a las propuestas seleccionadas de las convocatorias para financiación de programas orientados por Misión.</t>
  </si>
  <si>
    <r>
      <rPr>
        <b/>
        <sz val="9"/>
        <rFont val="Arial Narrow"/>
        <family val="2"/>
      </rPr>
      <t>SOFISTICACIÓN DEL SECTOR PRODUCTIVO</t>
    </r>
    <r>
      <rPr>
        <sz val="9"/>
        <rFont val="Arial Narrow"/>
        <family val="2"/>
      </rPr>
      <t xml:space="preserve">
Impulsar el desarrollo tecnológico y la innovación para la sofisticación del sector productivo </t>
    </r>
  </si>
  <si>
    <t>Desarrollo tecnológico e innovación para crecimiento empresarial</t>
  </si>
  <si>
    <t>transferencias corrientes - servicio de apoyo para la deducción tributaria - fortalecimiento de las capacidades de transferencia y uso del conocimiento para la innovacion a nivel  nacional</t>
  </si>
  <si>
    <t>transferencias corrientes - servicio de apoyo para el desarrollo tecnológico y la innovación - fortalecimiento de las capacidades de transferencia y uso del conocimiento para la innovacion a nivel  nacional</t>
  </si>
  <si>
    <t>transferencias corrientes - servicios de apoyo para la implementación de innovación en las empresas - fortalecimiento de las capacidades de transferencia y uso del conocimiento para la innovacion a nivel  nacional</t>
  </si>
  <si>
    <t>C-3903-1000-6-0-3903005-03</t>
  </si>
  <si>
    <t>transferencias corrientes - servicio de apoyo para la transferencia de conocimiento y tecnología - fortalecimiento de las capacidades de transferencia y uso del conocimiento para la innovacion a nivel  nacional</t>
  </si>
  <si>
    <t xml:space="preserve">Colombia potencia viva y diversa, </t>
  </si>
  <si>
    <t>Incremento de las actividades de Ciencia, Tecnología e Innovación en la construcción de la Bioeconomía a nivel Nacional</t>
  </si>
  <si>
    <t>Transferencias corrientes - servicio de apoyo para la realización de expediciones científicas - incremento de las actividades de ciencia, tecnologia e innovacion en la construccion de la bioeconomia a nivel nacional</t>
  </si>
  <si>
    <t>Transferencias corrientes - servicio de apoyo para el desarrollo tecnológico y la innovación - incremento de las actividades de ciencia, tecnologia e innovacion en la construccion de la bioeconomia a nivel nacional</t>
  </si>
  <si>
    <t>Formalizar acuerdos especiales de cooperación enfocados en la gestión de la Biodiversidad.</t>
  </si>
  <si>
    <t>Transferencias corrientes - servicio de apoyo para la transferencia de conocimiento y tecnología - incremento de las actividades de ciencia, tecnologia e innovacion en la construccion de la bioeconomia a nivel nacional</t>
  </si>
  <si>
    <t>Apoyar procesos de transferencia tecnológica y/o conocimiento</t>
  </si>
  <si>
    <r>
      <rPr>
        <b/>
        <sz val="9"/>
        <rFont val="Arial Narrow"/>
        <family val="2"/>
      </rPr>
      <t>FORTALECER LAS CAPACIDADES REGIONALES</t>
    </r>
    <r>
      <rPr>
        <sz val="9"/>
        <rFont val="Arial Narrow"/>
        <family val="2"/>
      </rPr>
      <t xml:space="preserve">
Potenciar las capacidades regionales de CTeI que promuevan el desarrollo social  y productivo hacia una Colombia Científica.</t>
    </r>
  </si>
  <si>
    <t>transferencias corrientes-servicio de apoyo financiero para la formación de nivel maestría-capacitación de recursos humanos para la investigación nacional</t>
  </si>
  <si>
    <t>Estancias posdoctorales apoyadas para la vinculación a proyectos de I+D+i</t>
  </si>
  <si>
    <t>Apoyar financieramente la vinculación de doctores en entidades del SNCTI</t>
  </si>
  <si>
    <t>transferencias corrientes-servicio de apoyo financiero a estancias posdoctorales</t>
  </si>
  <si>
    <t>Becas otorgadas</t>
  </si>
  <si>
    <t>Recursos  comprometidos con vigencia futura (cohortes 2019, 2020 y 2021)</t>
  </si>
  <si>
    <t>transferencias corrientes-servicio de apoyo financiero para la formación de nivel doctoral-capacitación de recursos humanos para la investigación nacional</t>
  </si>
  <si>
    <t>Desarrollo de Vocaciones en Ciencia, Tecnologia e Innovacion de los Ninos, Ninas, Adolescentes y Jovenes a nivel Nacional</t>
  </si>
  <si>
    <t>Número de niños y jóvenes con vocaciones científicas fortalecidas (JII)</t>
  </si>
  <si>
    <t>Realizar el proceso de adjudicación de beneficios a los jóvenes seleccionados en las iniciativas que promuevan el desarrollo, capacidades y habilidades de indagación, investigación e innovación.</t>
  </si>
  <si>
    <t>Generación de una cultura que valora y gestiona el conocimiento y la innovación</t>
  </si>
  <si>
    <t>C-3904-1000--7-0-3904005-03</t>
  </si>
  <si>
    <t>transferencias corrientes-servicio de apoyo financiero para el fomento de vocaciones científicas en ctei- desarrollo de vocaciones en ciencia, tecnologia e innovacion de los ninos, ninas, adolescentes y jovenes a nivel nacional</t>
  </si>
  <si>
    <t>Documentos de lineamientos técnicos realizados</t>
  </si>
  <si>
    <t>Diseñar, formular, implementar y evaluar documentos técnicos para el desarrollo de vocaciones científicas y capacidades para la investigación.</t>
  </si>
  <si>
    <t>C-3904-1000-7-0-3904027-03</t>
  </si>
  <si>
    <t>transferencias corrientes-documentos de lineamientos técnicos- desarrollo de vocaciones en ciencia, tecnologia e innovacion de los ninos, ninas, adolescentes y jovenes a nivel nacional</t>
  </si>
  <si>
    <t>Evaluación de impacto de Vocaciones en CTeI de niños, niñas, adolescentes y jóvenes</t>
  </si>
  <si>
    <t>Estrategias de gestión del conocimiento en cultura y apropiación social de la ciencia tecnología e innovación</t>
  </si>
  <si>
    <t xml:space="preserve">Consolidar y establecer una comunidad y redes de jóvenes investigadores e innovadores del país	</t>
  </si>
  <si>
    <t>C-3904-1000-7-0-3904022-03</t>
  </si>
  <si>
    <t>Transferencias corrientes-servicios de apoyo financiero para la gestión del conocimiento en cultura y apropiación social de la ciencia, la tecnología y la innovación-desarrollo de vocaciones en ciencia, tecnología e innovación de los niños, niñas, adolescentes y jóvenes a nivel nacional</t>
  </si>
  <si>
    <t>Realizar eventos de socialización de resultados de investigación de los niños, niñas y adolescentes.</t>
  </si>
  <si>
    <r>
      <rPr>
        <b/>
        <sz val="9"/>
        <rFont val="Arial Narrow"/>
        <family val="2"/>
      </rPr>
      <t>APROPIACION SOCIAL Y RECONOCIMIENTO DE SABERES</t>
    </r>
    <r>
      <rPr>
        <sz val="9"/>
        <rFont val="Arial Narrow"/>
        <family val="2"/>
      </rPr>
      <t xml:space="preserve">
Ampliar las dinámicas de generación, circulación y uso de conocimiento y los saberes ancestrales propiciando sinergias entre actores del SCNTI que permitan cerrar las brechas históricas de inequidad en CTeI</t>
    </r>
  </si>
  <si>
    <t>Apoyo al Fomento y Desarrollo de la Apropiacion Social del Conocimiento Nacional</t>
  </si>
  <si>
    <t>Estrategias de comunicación con enfoque en ciencia, tecnología y sociedad implementadas:</t>
  </si>
  <si>
    <t>Producir contenidos audiovisuales con enfoque en CTeI</t>
  </si>
  <si>
    <t>C-3904-1000-6-0-3904018-3</t>
  </si>
  <si>
    <t>Transferencias corrientes – Servicios de comunicación con enfoque en Ciencia Tecnología y Sociedad-Apoyo al Fomento y Desarrollo de la Apropiacion Social del Conocimiento Nacional</t>
  </si>
  <si>
    <t>Producir contenidos digitales con enfoque en CTeI (estrategias digitales)</t>
  </si>
  <si>
    <t>Producir espacios de integración regional con enfoque en CTeI (Activaciones regionales)</t>
  </si>
  <si>
    <t>Estrategias de gestión del conocimiento en cultura y apropiación social de la ciencia, tecnología e innovación realizados</t>
  </si>
  <si>
    <t>Ejecutar el ciclo de política pública, lineamientos y estándares en Ciencia Abierta en el país</t>
  </si>
  <si>
    <t>C-3904-1000-6-0-3904021-3</t>
  </si>
  <si>
    <t>Transferencias corrientes -Servicios de apoyo para la Gestión del Conocimiento en Cultura y Apropiación Social de la Ciencia, la Tecnología y la Innovación-Apoyo al Fomento y Desarrollo de la Apropiacion Social del Conocimiento Nacional</t>
  </si>
  <si>
    <t>Fortalecer el acceso a Publicaciones científicas del componente Conocimiento Científico Abierto</t>
  </si>
  <si>
    <t>Fortalecer el acceso a Datos de Investigación Abiertos del componente Conocimiento Científico Abierto</t>
  </si>
  <si>
    <t>Desarrollar  estrategias para la Preservación del Patrimonio Científico Documental del país</t>
  </si>
  <si>
    <t>Estrategias de fomento de la participación ciudadana en ciencia, tecnología e innovación implementadas</t>
  </si>
  <si>
    <t>Realizar convocatorias para la generación y fortalecimiento de soluciones científico-tecnológicas mediante la Apropiación Social del Conocimiento.</t>
  </si>
  <si>
    <t>C-3904-1000-6-0-3904016-3</t>
  </si>
  <si>
    <t>Transferencias corrientes -Servicios para fortalecer la participación ciudadana en Ciencia, Tecnología e Innovación-Apoyo al Fomento y Desarrollo de la Apropiacion Social del Conocimiento Nacional</t>
  </si>
  <si>
    <t xml:space="preserve">Ejecutar el ciclo de política pública para la Apropiación Social del Conocimiento en el marco de la CTeI </t>
  </si>
  <si>
    <r>
      <rPr>
        <b/>
        <sz val="9"/>
        <rFont val="Arial Narrow"/>
        <family val="2"/>
      </rPr>
      <t>MUNDIALIZACIÓN DEL CONOCIMIENTO</t>
    </r>
    <r>
      <rPr>
        <sz val="9"/>
        <rFont val="Arial Narrow"/>
        <family val="2"/>
      </rPr>
      <t xml:space="preserve">
Aumentar la producción de conocimiento científico y tecnológico de alto impacto en articulación con aliados estratégicos nacionales e internacionales.</t>
    </r>
  </si>
  <si>
    <t>Fortalecimiento de la insercion de actores del SNCTI en el contexto internacional de ciencia, tecnologia e innovacion Nacional</t>
  </si>
  <si>
    <t xml:space="preserve">Acuerdos de cooperación obtenidos </t>
  </si>
  <si>
    <t>27 Acuerdos</t>
  </si>
  <si>
    <t>Gestionar actividades que involucren la CteI de Colombia en el ámbito internacional</t>
  </si>
  <si>
    <t>Consolidación de una institucionalidad habilitante para la ciencia, la tecnología e innovación (cti)</t>
  </si>
  <si>
    <t>C-3901-1000-9-0-3901004-3</t>
  </si>
  <si>
    <t>Transferencias corrientes - Servicio de cooperación internacional para la CTeI-Fortalecimiento de la insercion de actores del SNCTI en el contexto internacional de ciencia, tecnologia e innovacion Nacional</t>
  </si>
  <si>
    <t>Documentos de Políticas de CTeI formulados</t>
  </si>
  <si>
    <t>2 Documentos</t>
  </si>
  <si>
    <t>Elaborar documento de política pública (validación)</t>
  </si>
  <si>
    <t>C-3901-1000-9-0-3901002-3</t>
  </si>
  <si>
    <t>Transferencias corrientes  - Documentos de política -Fortalecimiento de la insercion de actores del SNCTI en el contexto internacional de ciencia, tecnologia e innovacion Nacional</t>
  </si>
  <si>
    <t>Productos de comunicación de la CTeI (por tipo de producto y/o por temática Y/o por población a la que va dirigida)</t>
  </si>
  <si>
    <t>1 producto</t>
  </si>
  <si>
    <t>Implementar una estrategia de divulgación y visibilización de oportunidades internacionales de cooperación en CTeI a los actores del sistema</t>
  </si>
  <si>
    <t>C-3901-1000-9-0-3901006-3</t>
  </si>
  <si>
    <t>Transferencias corrientes  - Servicio de divulgación-Fortalecimiento de la insercion de actores del SNCTI en el contexto internacional de ciencia, tecnologia e innovacion Nacional</t>
  </si>
  <si>
    <t>Actores de los sistemas territoriales de Ciencia, Tecnología e Innovación -CTeI asistidos técnicamente</t>
  </si>
  <si>
    <t>120 Actores</t>
  </si>
  <si>
    <t>Implementar una estrategia de asistencia técnica para actores regionales en cooperación internacional en CTeI</t>
  </si>
  <si>
    <t>C-3901-1000-9-0-3901008-3</t>
  </si>
  <si>
    <t>Transferencias corrientes  - Servicios de asistencia técnica a los actores de los sistemas territoriales de Ciencia, Tecnología e Innovación -CTeI-Fortalecimiento de la insercion de actores del SNCTI en el contexto internacional de ciencia, tecnologia e innovacion Nacional</t>
  </si>
  <si>
    <t>Actores de los sistemas territoriales de Ciencia, Tecnología e Innovación -CTeI asistidos técnicamente.</t>
  </si>
  <si>
    <t>264 Actores</t>
  </si>
  <si>
    <t>C-3901-1000-8-0-3901008-03</t>
  </si>
  <si>
    <t>transferencias corrientes - servicios de asistencia técnica a los actores de los sistemas territoriales de ciencia, tecnología e innovación -ctei - fortalecimiento capacidades regionales en ciencia, tecnologia e innovacion nacional</t>
  </si>
  <si>
    <t>Documentos de Políticas de CTeI formuladas</t>
  </si>
  <si>
    <t>1 Documento</t>
  </si>
  <si>
    <t>C-3901-1000-8-0-3901002-03</t>
  </si>
  <si>
    <t>transferencias corrientes - documentos de política - fortalecimiento capacidades regionales en ciencia, tecnologia e innovacion nacional</t>
  </si>
  <si>
    <t>33 Eventos realizados</t>
  </si>
  <si>
    <t>C-3901-1000-8-0-3901005-03</t>
  </si>
  <si>
    <t>transferencias corrientes - servicio de coordinación institucional - fortalecimiento capacidades regionales en ciencia, tecnologia e innovacion nacional</t>
  </si>
  <si>
    <r>
      <rPr>
        <b/>
        <sz val="9"/>
        <rFont val="Arial Narrow"/>
        <family val="2"/>
      </rPr>
      <t>MODERNIZACIÓN DEL MINISTERIO Y FORTALECIMIENTO INSTITUCIONAL</t>
    </r>
    <r>
      <rPr>
        <sz val="9"/>
        <rFont val="Arial Narrow"/>
        <family val="2"/>
      </rPr>
      <t xml:space="preserve">
Generar lineamientos a nivel nacional y regional para implementación de procesos de innovación que generen valor público</t>
    </r>
  </si>
  <si>
    <t>Adquisición de Bienes y Servicios - Servicio de Coordinación Institucional - Administración Sistema Nacional de Ciencia y Tecnología  Nacional</t>
  </si>
  <si>
    <t>Transferencias Corrientes - Servicio de Divulgación - Administración Sistema Nacional de Ciencia y Tecnología  Nacional</t>
  </si>
  <si>
    <t>Transferencias Corrientes - Documentos de Política - Administración Sistema Nacional de Ciencia y Tecnología Nacional</t>
  </si>
  <si>
    <t>100%
98%</t>
  </si>
  <si>
    <t>C-3902-1000-5-</t>
  </si>
  <si>
    <t>C-3902-1000-8</t>
  </si>
  <si>
    <t>Fortalecimiento de las capacidades para la generacion de conocimiento a nivel  nacional</t>
  </si>
  <si>
    <t>Investigadores Reconocidos</t>
  </si>
  <si>
    <t xml:space="preserve">Grupos de Investigación Reconocidos </t>
  </si>
  <si>
    <t>Centros de Investigación Reconocidos</t>
  </si>
  <si>
    <t>Revistas Nacionales Indexadas</t>
  </si>
  <si>
    <t xml:space="preserve">Bases de datos disponibles para consulta por actores del SNCTI
</t>
  </si>
  <si>
    <t xml:space="preserve">Doctores vinculados </t>
  </si>
  <si>
    <t xml:space="preserve">Documentos de lineamientos técnicos realizados </t>
  </si>
  <si>
    <t>Programas financiados</t>
  </si>
  <si>
    <t>C-3903-1000-6</t>
  </si>
  <si>
    <t>Fortalecimiento de las capacidades de transferencia y uso del conocimiento para la innovación a nivel nacional</t>
  </si>
  <si>
    <t xml:space="preserve">Asignación del cupo de beneficios tributarios de deducción por inversión y donación - - </t>
  </si>
  <si>
    <t xml:space="preserve">Proyectos financiados para el desarrollo tecnológico y la innovación </t>
  </si>
  <si>
    <t>Incremento de las actividades de ciencia, tecnología e innovación en la construcción de la bioeconomía a nivel   nacional</t>
  </si>
  <si>
    <t>Financiación de propuestas (expediciones científicas)</t>
  </si>
  <si>
    <t>Financiación de propuestas (desarrollo tecnológico e innovación)</t>
  </si>
  <si>
    <t xml:space="preserve">Organizaciones beneficiadas a través de la estrategia de gestión de la I+D+i </t>
  </si>
  <si>
    <t>C-3902-1000-6</t>
  </si>
  <si>
    <t>Capacitación de recursos humanos para la investigación  nacional</t>
  </si>
  <si>
    <t>Becas Otorgadas</t>
  </si>
  <si>
    <t>Financiar estudios de maestría en universidades en el exterior</t>
  </si>
  <si>
    <t>Financiar estudios de doctorado en Colombia</t>
  </si>
  <si>
    <t>Becas Otorgadas, recursos de vigencias futuras</t>
  </si>
  <si>
    <t>Financiar estudios de doctorado en el exterior.</t>
  </si>
  <si>
    <t>C-3904-1000-7</t>
  </si>
  <si>
    <t>Desarrollo de vocaciones en ciencia, tecnologia e innovacion de los ninos, ninas, adolescentes y jovenes a nivel  nacional</t>
  </si>
  <si>
    <t>Número de niños y jóvenes con vocaciones científicas fortalecidas</t>
  </si>
  <si>
    <t>Consolidar y establecer una comunidad y redes de jóvenes investigadores e innovadores del país</t>
  </si>
  <si>
    <t>C-3904-1000-6</t>
  </si>
  <si>
    <t>Apoyo al fomento y desarrollo de la apropiacion social del conocimiento  nacional</t>
  </si>
  <si>
    <t>C-3901-1000-9</t>
  </si>
  <si>
    <t>Fortalecimiento de la insercion de actores del sncti en el contexto  internacional de ciencia, tecnologia e innovacion  nacional</t>
  </si>
  <si>
    <t>C-3901-1000-8</t>
  </si>
  <si>
    <t>Fortalecimiento capacidades regionales en ciencia, tecnología e innovación nacional</t>
  </si>
  <si>
    <t>C-3901-1000-6</t>
  </si>
  <si>
    <t>ADMINISTRACIÓN SISTEMA NACIONAL DE CIENCIA Y TECNOLOGÍA  NACIONAL</t>
  </si>
  <si>
    <t>Actividades o Programas
apoyados</t>
  </si>
  <si>
    <t>Áreas técnicas Apoyadas a
través de la contratación de
personal requerido</t>
  </si>
  <si>
    <t>Servicios de divulgación</t>
  </si>
  <si>
    <t>Menciones positivas en me
dios de comunicación Acti
vidades o Programas apo
yados</t>
  </si>
  <si>
    <t xml:space="preserve">Documentos de Políticas de CTeI formuladas </t>
  </si>
  <si>
    <t>C-3901-1000-5</t>
  </si>
  <si>
    <t>Apoyo al proceso de transformación digital para la gestión y prestación de servicios de ti en el sector cti y a nivel  nacional</t>
  </si>
  <si>
    <t>Indice de Gobierno en Línea  (**)
                                                       Nivel de Satisfacción de los
usuarios del sector CTeI en la prestación de
servicios tecnológicos</t>
  </si>
  <si>
    <t>100% de los requisitos priorizados 
98%</t>
  </si>
  <si>
    <t>SEGUIMIENTO PLAN ANUAL DE INVERSIÓN 2022
OFICINA DE CONTROL INTERNO</t>
  </si>
  <si>
    <t>Sin observaciones.</t>
  </si>
  <si>
    <r>
      <rPr>
        <b/>
        <sz val="12"/>
        <color theme="1"/>
        <rFont val="Arial Narrow"/>
        <family val="2"/>
      </rPr>
      <t xml:space="preserve">VERSIÓN: </t>
    </r>
    <r>
      <rPr>
        <sz val="12"/>
        <color theme="1"/>
        <rFont val="Arial Narrow"/>
        <family val="2"/>
      </rPr>
      <t>01</t>
    </r>
  </si>
  <si>
    <r>
      <rPr>
        <b/>
        <sz val="12"/>
        <color theme="1"/>
        <rFont val="Arial Narrow"/>
        <family val="2"/>
      </rPr>
      <t>FECHA:</t>
    </r>
    <r>
      <rPr>
        <sz val="12"/>
        <color theme="1"/>
        <rFont val="Arial Narrow"/>
        <family val="2"/>
      </rPr>
      <t xml:space="preserve"> 2022-07-08</t>
    </r>
  </si>
  <si>
    <t>CORTE AL 30 DEL MES JUNIO DE 2022</t>
  </si>
  <si>
    <t xml:space="preserve">OBSERVACIONES AL SEGUIMIENTO
</t>
  </si>
  <si>
    <t>Con corte al segundo trimestre no se refleja movimiento ni en compromisos ni obligaciones, dado que los resultados definitivos serán publicados en julio, por lo tanto, las ejecuciones de compromisos y obligacines se veran reflejados en el tercer trimestre de 2022.</t>
  </si>
  <si>
    <t>La ejecución de esta actividad se da a través del convenio 279-2022, con una ejecución del 100% de los recursos asignados, con avance en la meta del 50%, se espera el avance total al cierre del año.</t>
  </si>
  <si>
    <t>La ejecución de esta actividad se da a través del convenio 279-2022 con pago parcial por disponibilidad de PAC para la ejecución de actividades de ciencia, tecnología e innovación. El avance de la meta se dará para el cuarto trimestre.</t>
  </si>
  <si>
    <t xml:space="preserve">La ejecución para esta actividad del gasto corresponde al proceso de evaluación de la  convocatoria 914 de 2022, 24 propuestas fueron elegibles de la cuales 9 corresponden al reto de creación de una industria de biorrefinerías con proyección exportadora. El monto total de solicitud de financiación de la 9 propuetas elegibles, del reto de biorrefinerías es de $18.287.771.165. A partir de la lista de elegibles, se conformará el banco de financiables que será publicado el día 15 de julio de 2022.
Aunque presenta ejecución en recursos, la meta se refleja al final de la vigencia. </t>
  </si>
  <si>
    <t>Aunque esta actividad no presenta ejecución a nivel presupuestal, si hay avance en la gestión durante el trimestre: La convocatoria No. 926-2022 "convocatoria SenaInnova para el fomento a la innovación y desarrollo tecnológico por la reactivación del país 2022 - Área estratégica Bioeconomía” tiene como fecha de cierre hasta el día 11 de julio del año en curso.</t>
  </si>
  <si>
    <t>La ejecución se da en el marco de la convocatoria para apoyar la creación y fortalecimiento de empresas de base tecnológica (incluidas las Spin Off) se apoyarán 8 propuestas enfocadas en Bioeconomía, el avance en la meta se da al final de la vigencia.</t>
  </si>
  <si>
    <t>Estos recursos se encuentran en el convenio de aporte 864-2018 y el convenio derivado 539-2019 suscrito con Colfuturo. El avance en la meta se dará al final de la vigencia cuando salga la lista del banco definitivo de financiables.</t>
  </si>
  <si>
    <t xml:space="preserve">Con corte al segundo trimestre no presenta ejecución, los recursos de esta actividad se encuentran en el  convenio de aporte 638-2021 y convenio derivado 488-2021 en la financiación de la Convocatoria  909-2021 de Doctorados Nacionales para Profesores IES. </t>
  </si>
  <si>
    <t>Recursos comprometidos en el convenio de aporte 597-2021 y el convenio derivado 472-2021 suscrito con Colfuturo (vigencias futuras).</t>
  </si>
  <si>
    <t>Recursos  comprometidos en el convenio 638-2021 para estancias posdoctorales de la convocatoria 928-2022 la cual cerró el 31-05-2022, se evaluaron 31 propuestas y se declaró un banco definitivo con 13 propuestas elegibles.</t>
  </si>
  <si>
    <t>Se suscribio el otrosí No. 2 Adición al convenio 376-2021. Se abrio Convocatoria 917 de Estancias con propósito empresarial la cual cerro el 13-05-2022.  Inició el proceso de evaluación del banco preliminar.  Propuestas inscritas 89, cumplieron requisitos 41, no cumplieron 48.</t>
  </si>
  <si>
    <t>Se suscribio el otrosí No. 2 Adición al convenio 376-2021. El Ministerio esta en proceso de gestión con la embajada de EEUU para la adición del convenio derivado 588-2021 de Partners of the Americas para la financiación de 34 Jóvenes Colombianos Vinculados a las Universidades para que realicen pasantías de investigación en Universidades de EEUU.  Igualmente el Ministerio se encuentra haciendo mesas de trabajo para con el MEN con el objetivo de estructurar una ruta estratégica para dinamizar vocaciones de CTeI dentro de los Proyectos Educativos de las instituciones del país en todas las modalidades.</t>
  </si>
  <si>
    <t>Se suscribio el otrosí No. 2 Adición al convenio 376-2021. Para el desarrollo de la evaluación de los programas de Ondas y JII.  Se abrio Invitación el 23 de mayo de 2022 y cerró el 22 de junio, se realizó revision de requisitos del 21 al 24 de junio, el proceso de evaluación de las propuestas va del 28 de junio al 12 de julio y la notificacion al proponente seleccionado es el 21 de julio.</t>
  </si>
  <si>
    <t>Se suscribio el otrosí No. 2 Adición al convenio 376-2021.  Se adicionó el contrato derivado 420-2011 con EDURED para desarrollar una plataforma de información que contenga el diseño web de la “Plataforma Héroes Ondas” que permita administrar procesos internos del programa y sus beneficiarios y a su vez permitirá la conformación de redes y dinamizacion del sistema nacional de los niños y Jóvenes del país. Y el Ministerio se encuentra en la revisión del 1er entregable para el desembolso del 50% a EDURED.</t>
  </si>
  <si>
    <t>Se suscribio el otrosí No. 2 Adición al convenio 376-2021.  Se suscribio otrosí No. 2 Adición al convenio derivado 879-2020 con EDURED para realizar tres eventos: Campus 48 realizado en Barranquilla los días 25, 26 y 27 de mayo con la participación de 5.000 personas, evento Mas Ciencia para Todas en Bogotá - Compensar realizado el 5 de mayo, con una participación de  1.500 jovenes y se encuentra pendiente el tercer evento "Encuentro de Coordinadores Nacionales del Programa Ondas" programado para el mes de Julio.</t>
  </si>
  <si>
    <t>Contenidos Audiovisuales- Se está ejecutando en el marco el convenio 405-2021 suscrito con OEI. La meta se verá reflejada al final de la vigencia.</t>
  </si>
  <si>
    <t>Estrategia digital - Se está ejecutando en el marco el convenio 405-2021 suscrito con OEI.La meta se verá reflejada al final de la vigencia.</t>
  </si>
  <si>
    <t>Activaciones regionales - Se está ejecutando en el marco el convenio 405-2021 suscrito con OEI. La meta se verá reflejada al final de la vigencia.</t>
  </si>
  <si>
    <t>Red Colombiana de Información Científica -Se está ejecutando en el marco el convenio 405-2021 suscrito con OEI. La meta se verá reflejada al final de la vigencia.</t>
  </si>
  <si>
    <t>Concurso A Ciencia Cierta - Se está ejecutando en el marco el convenio 405-2021 suscrito con OEI. La meta se verá reflejada al final de la vigencia.</t>
  </si>
  <si>
    <t>Actualización de la política de ASC - Se está ejecutando en el marco el convenio 405-2021 suscrito con OEI. La meta se verá reflejada al final de la vigencia.</t>
  </si>
  <si>
    <t>Actores de los sistemas territoriales de Ciencia, Tecnología e Innovación - CTeI asistidos técnicamente - Se está ejecutando en el marco el convenio 405-2021 suscrito con la OEI.
Se han realizados reuniones con la OEI sobre el Plan de Trabajo para los Nodos de Diplomacia Científica, así mismo se ha adelantado reuniones para avanzar en el documento de la Estrategia Nacional de Diplomacia Científica. La meta se verá reflejada al final de la vigencia.</t>
  </si>
  <si>
    <t xml:space="preserve">Actores de los sistemas territoriales de Ciencia, Tecnología e Innovación - CTeI asistidos técnicamente - Se está ejecutando en el marco el convenio 405-2021 suscrito con la OEI. La meta se verá reflejada al final de la vigencia.
</t>
  </si>
  <si>
    <t>Documentos de Políticas de CTeI formuladas - Se está ejecutando en el marco el convenio 405-2021 suscrito con la OEI.
A través del aliado OEI. La meta se verá reflejada al final de la vigencia.</t>
  </si>
  <si>
    <t>Eventos realizados - Se está ejecutando en el marco el convenio 405-2021 suscrito con la OEI.
La OEI entregó el documento con los términos de referencia del concurso publicado para el conocimiento y aplicación de los interesados de los diferentes departamentos y avalados por el CODECTI. La meta se verá reflejada al final de la vigencia.</t>
  </si>
  <si>
    <t>Se registran la asistencia del ministerio en eventos correspondiente al mes de junio/2022</t>
  </si>
  <si>
    <t>Se registran los cobros de los servicios profesionales de las áreas misionales correspondientes al mes de junio/2022</t>
  </si>
  <si>
    <t>Se realizó adicion al convenio 400-2019 con al FFJC</t>
  </si>
  <si>
    <t>OBSERVACIONES OCI</t>
  </si>
  <si>
    <t>Se ejecuto el 50% del presupuesto pero no se relaciona el avance de la meta (16)</t>
  </si>
  <si>
    <t>Se precisa que se evidenció una inconsistencia en el reporte generado en el primer trimestre y en el segundo trimestre respecto del valor obligado para esta actividad, en este orden de ideas, la OAPII ajustó la información y cargo nuevamente el documento en la página web, quedando subsanada la observación.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</si>
</sst>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quot;\ #,##0.00;[Red]\-&quot;$&quot;\ #,##0.0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_-;\-&quot;$&quot;* #,##0_-;_-&quot;$&quot;* &quot;-&quot;_-;_-@_-"/>
    <numFmt numFmtId="165" formatCode="_-&quot;$&quot;* #,##0_-;\-&quot;$&quot;* #,##0_-;_-&quot;$&quot;* &quot;-&quot;??_-;_-@_-"/>
    <numFmt numFmtId="166" formatCode="_-* #,##0_-;\-* #,##0_-;_-* &quot;-&quot;??_-;_-@_-"/>
    <numFmt numFmtId="167" formatCode="_-&quot;$&quot;* #,##0_-;\-&quot;$&quot;* #,##0_-;_-&quot;$&quot;* &quot;-&quot;??_-;_-@"/>
    <numFmt numFmtId="168" formatCode="_-&quot;$&quot;\ * #,##0_-;\-&quot;$&quot;\ * #,##0_-;_-&quot;$&quot;\ * &quot;-&quot;??_-;_-@_-"/>
  </numFmts>
  <fonts count="30" x14ac:knownFonts="1">
    <font>
      <sz val="11"/>
      <color theme="1"/>
      <name val="Calibri"/>
      <family val="2"/>
      <scheme val="minor"/>
    </font>
    <font>
      <sz val="11"/>
      <color theme="1"/>
      <name val="Calibri"/>
      <family val="2"/>
      <scheme val="minor"/>
    </font>
    <font>
      <sz val="12"/>
      <color theme="1"/>
      <name val="Arial Narrow"/>
      <family val="2"/>
    </font>
    <font>
      <b/>
      <sz val="16"/>
      <color theme="1"/>
      <name val="Arial Narrow"/>
      <family val="2"/>
    </font>
    <font>
      <b/>
      <sz val="12"/>
      <color theme="1"/>
      <name val="Arial Narrow"/>
      <family val="2"/>
    </font>
    <font>
      <b/>
      <sz val="18"/>
      <color theme="0"/>
      <name val="Arial Narrow"/>
      <family val="2"/>
    </font>
    <font>
      <b/>
      <sz val="12"/>
      <color theme="0"/>
      <name val="Arial Narrow"/>
      <family val="2"/>
    </font>
    <font>
      <b/>
      <sz val="12"/>
      <name val="Arial Narrow"/>
      <family val="2"/>
    </font>
    <font>
      <b/>
      <sz val="11"/>
      <color theme="1"/>
      <name val="Arial Narrow"/>
      <family val="2"/>
    </font>
    <font>
      <b/>
      <sz val="14"/>
      <color theme="1"/>
      <name val="Arial Narrow"/>
      <family val="2"/>
    </font>
    <font>
      <sz val="11"/>
      <name val="Arial Narrow"/>
      <family val="2"/>
    </font>
    <font>
      <sz val="12"/>
      <name val="Arial Narrow"/>
      <family val="2"/>
    </font>
    <font>
      <sz val="9"/>
      <color indexed="81"/>
      <name val="Tahoma"/>
      <family val="2"/>
    </font>
    <font>
      <u/>
      <sz val="11"/>
      <color theme="10"/>
      <name val="Calibri"/>
      <family val="2"/>
      <scheme val="minor"/>
    </font>
    <font>
      <sz val="11"/>
      <color theme="1"/>
      <name val="Arial Narrow"/>
      <family val="2"/>
    </font>
    <font>
      <b/>
      <sz val="11"/>
      <name val="Arial Narrow"/>
      <family val="2"/>
    </font>
    <font>
      <b/>
      <sz val="11"/>
      <color theme="0"/>
      <name val="Arial Narrow"/>
      <family val="2"/>
    </font>
    <font>
      <sz val="9"/>
      <name val="Arial Narrow"/>
      <family val="2"/>
    </font>
    <font>
      <sz val="9"/>
      <color theme="1"/>
      <name val="Arial Narrow"/>
      <family val="2"/>
    </font>
    <font>
      <b/>
      <sz val="9"/>
      <color theme="1"/>
      <name val="Arial Narrow"/>
      <family val="2"/>
    </font>
    <font>
      <b/>
      <sz val="9"/>
      <color theme="0"/>
      <name val="Arial Narrow"/>
      <family val="2"/>
    </font>
    <font>
      <b/>
      <sz val="9"/>
      <name val="Arial Narrow"/>
      <family val="2"/>
    </font>
    <font>
      <sz val="9"/>
      <color rgb="FF000000"/>
      <name val="Arial Narrow"/>
      <family val="2"/>
    </font>
    <font>
      <sz val="16"/>
      <color indexed="81"/>
      <name val="Tahoma"/>
      <family val="2"/>
    </font>
    <font>
      <b/>
      <sz val="14"/>
      <color indexed="81"/>
      <name val="Tahoma"/>
      <family val="2"/>
    </font>
    <font>
      <b/>
      <sz val="9"/>
      <color indexed="81"/>
      <name val="Tahoma"/>
      <family val="2"/>
    </font>
    <font>
      <b/>
      <sz val="20"/>
      <color theme="1"/>
      <name val="Arial Narrow"/>
      <family val="2"/>
    </font>
    <font>
      <sz val="10"/>
      <color theme="1"/>
      <name val="Arial Narrow"/>
      <family val="2"/>
    </font>
    <font>
      <sz val="14"/>
      <color theme="1"/>
      <name val="Arial Narrow"/>
      <family val="2"/>
    </font>
    <font>
      <sz val="12"/>
      <color rgb="FFFF0000"/>
      <name val="Arial Narrow"/>
      <family val="2"/>
    </font>
  </fonts>
  <fills count="9">
    <fill>
      <patternFill patternType="none"/>
    </fill>
    <fill>
      <patternFill patternType="gray125"/>
    </fill>
    <fill>
      <patternFill patternType="solid">
        <fgColor theme="0"/>
        <bgColor indexed="64"/>
      </patternFill>
    </fill>
    <fill>
      <patternFill patternType="solid">
        <fgColor rgb="FF3366CC"/>
        <bgColor indexed="64"/>
      </patternFill>
    </fill>
    <fill>
      <patternFill patternType="solid">
        <fgColor rgb="FFE6EFFD"/>
        <bgColor indexed="64"/>
      </patternFill>
    </fill>
    <fill>
      <patternFill patternType="solid">
        <fgColor theme="4" tint="-0.249977111117893"/>
        <bgColor indexed="64"/>
      </patternFill>
    </fill>
    <fill>
      <patternFill patternType="solid">
        <fgColor rgb="FF0070C0"/>
        <bgColor indexed="64"/>
      </patternFill>
    </fill>
    <fill>
      <patternFill patternType="solid">
        <fgColor rgb="FFFFFF00"/>
        <bgColor indexed="64"/>
      </patternFill>
    </fill>
    <fill>
      <patternFill patternType="solid">
        <fgColor theme="5" tint="0.79998168889431442"/>
        <bgColor indexed="64"/>
      </patternFill>
    </fill>
  </fills>
  <borders count="27">
    <border>
      <left/>
      <right/>
      <top/>
      <bottom/>
      <diagonal/>
    </border>
    <border>
      <left style="thin">
        <color auto="1"/>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top style="hair">
        <color theme="1" tint="0.499984740745262"/>
      </top>
      <bottom/>
      <diagonal/>
    </border>
    <border>
      <left/>
      <right/>
      <top style="hair">
        <color theme="1" tint="0.499984740745262"/>
      </top>
      <bottom/>
      <diagonal/>
    </border>
    <border>
      <left/>
      <right style="hair">
        <color theme="1" tint="0.499984740745262"/>
      </right>
      <top style="hair">
        <color theme="1" tint="0.499984740745262"/>
      </top>
      <bottom/>
      <diagonal/>
    </border>
    <border>
      <left style="hair">
        <color theme="1" tint="0.499984740745262"/>
      </left>
      <right/>
      <top/>
      <bottom/>
      <diagonal/>
    </border>
    <border>
      <left/>
      <right style="hair">
        <color theme="1" tint="0.499984740745262"/>
      </right>
      <top/>
      <bottom/>
      <diagonal/>
    </border>
    <border>
      <left style="hair">
        <color theme="1" tint="0.499984740745262"/>
      </left>
      <right/>
      <top/>
      <bottom style="hair">
        <color theme="1" tint="0.499984740745262"/>
      </bottom>
      <diagonal/>
    </border>
    <border>
      <left/>
      <right/>
      <top/>
      <bottom style="hair">
        <color theme="1" tint="0.499984740745262"/>
      </bottom>
      <diagonal/>
    </border>
    <border>
      <left/>
      <right style="hair">
        <color theme="1" tint="0.499984740745262"/>
      </right>
      <top/>
      <bottom style="hair">
        <color theme="1" tint="0.499984740745262"/>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style="hair">
        <color rgb="FF7F7F7F"/>
      </left>
      <right style="hair">
        <color rgb="FF7F7F7F"/>
      </right>
      <top style="hair">
        <color rgb="FF7F7F7F"/>
      </top>
      <bottom style="hair">
        <color rgb="FF7F7F7F"/>
      </bottom>
      <diagonal/>
    </border>
  </borders>
  <cellStyleXfs count="11">
    <xf numFmtId="0" fontId="0" fillId="0" borderId="0"/>
    <xf numFmtId="43" fontId="1"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41" fontId="1" fillId="0" borderId="0" applyFont="0" applyFill="0" applyBorder="0" applyAlignment="0" applyProtection="0"/>
    <xf numFmtId="0" fontId="13" fillId="0" borderId="0" applyNumberFormat="0" applyFill="0" applyBorder="0" applyAlignment="0" applyProtection="0"/>
    <xf numFmtId="42"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cellStyleXfs>
  <cellXfs count="191">
    <xf numFmtId="0" fontId="0" fillId="0" borderId="0" xfId="0"/>
    <xf numFmtId="0" fontId="2" fillId="2" borderId="4" xfId="0" applyFont="1" applyFill="1" applyBorder="1" applyAlignment="1">
      <alignment horizontal="center" vertical="center" wrapText="1"/>
    </xf>
    <xf numFmtId="9" fontId="2" fillId="2" borderId="4" xfId="3" applyFont="1" applyFill="1" applyBorder="1" applyAlignment="1">
      <alignment horizontal="center" vertical="center"/>
    </xf>
    <xf numFmtId="164" fontId="6" fillId="3" borderId="4" xfId="0" applyNumberFormat="1" applyFont="1" applyFill="1" applyBorder="1" applyAlignment="1">
      <alignment horizontal="center" vertical="center" wrapText="1"/>
    </xf>
    <xf numFmtId="9" fontId="2" fillId="0" borderId="4" xfId="3" applyFont="1" applyFill="1" applyBorder="1" applyAlignment="1">
      <alignment horizontal="center" vertical="center"/>
    </xf>
    <xf numFmtId="164" fontId="2" fillId="2" borderId="0" xfId="0" applyNumberFormat="1" applyFont="1" applyFill="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wrapText="1"/>
    </xf>
    <xf numFmtId="0" fontId="2" fillId="0" borderId="0" xfId="0" applyFont="1" applyAlignment="1">
      <alignment horizontal="center" vertical="center"/>
    </xf>
    <xf numFmtId="9" fontId="6" fillId="3" borderId="4" xfId="3"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wrapText="1"/>
    </xf>
    <xf numFmtId="0" fontId="6" fillId="3" borderId="4" xfId="0" applyFont="1" applyFill="1" applyBorder="1" applyAlignment="1">
      <alignment horizontal="center" vertical="center" wrapText="1"/>
    </xf>
    <xf numFmtId="0" fontId="2" fillId="2" borderId="0" xfId="0" applyFont="1" applyFill="1" applyAlignment="1">
      <alignment horizontal="center" vertical="center"/>
    </xf>
    <xf numFmtId="0" fontId="2" fillId="2" borderId="4" xfId="0" applyFont="1" applyFill="1" applyBorder="1" applyAlignment="1">
      <alignment horizontal="center" vertical="center"/>
    </xf>
    <xf numFmtId="0" fontId="14" fillId="2" borderId="14" xfId="0" applyFont="1" applyFill="1" applyBorder="1" applyAlignment="1">
      <alignment horizontal="center" vertical="center" wrapText="1"/>
    </xf>
    <xf numFmtId="0" fontId="14" fillId="0" borderId="0" xfId="0" applyFont="1"/>
    <xf numFmtId="0" fontId="14" fillId="0" borderId="14" xfId="0" applyFont="1" applyBorder="1" applyAlignment="1">
      <alignment horizontal="center" vertical="center" wrapText="1"/>
    </xf>
    <xf numFmtId="0" fontId="10" fillId="0" borderId="0" xfId="0" applyFont="1" applyAlignment="1">
      <alignment horizontal="center"/>
    </xf>
    <xf numFmtId="0" fontId="10" fillId="0" borderId="0" xfId="0" applyFont="1" applyAlignment="1">
      <alignment horizontal="center" vertical="center"/>
    </xf>
    <xf numFmtId="0" fontId="10" fillId="0" borderId="0" xfId="0" applyFont="1" applyAlignment="1">
      <alignment horizontal="left" vertical="center"/>
    </xf>
    <xf numFmtId="41" fontId="10" fillId="0" borderId="0" xfId="0" applyNumberFormat="1" applyFont="1" applyAlignment="1">
      <alignment horizontal="right" vertical="center"/>
    </xf>
    <xf numFmtId="0" fontId="10" fillId="2" borderId="0" xfId="0" applyFont="1" applyFill="1"/>
    <xf numFmtId="0" fontId="10" fillId="0" borderId="0" xfId="0" applyFont="1"/>
    <xf numFmtId="0" fontId="16" fillId="3" borderId="14" xfId="0" applyFont="1" applyFill="1" applyBorder="1" applyAlignment="1">
      <alignment horizontal="center" vertical="center" wrapText="1"/>
    </xf>
    <xf numFmtId="0" fontId="17" fillId="0" borderId="14" xfId="0" applyFont="1" applyBorder="1" applyAlignment="1">
      <alignment horizontal="center" vertical="center" wrapText="1"/>
    </xf>
    <xf numFmtId="0" fontId="18" fillId="0" borderId="14" xfId="0" applyFont="1" applyBorder="1" applyAlignment="1">
      <alignment horizontal="center" vertical="center" wrapText="1"/>
    </xf>
    <xf numFmtId="0" fontId="13" fillId="0" borderId="14" xfId="6" applyFill="1" applyBorder="1" applyAlignment="1" applyProtection="1">
      <alignment horizontal="center" vertical="center" wrapText="1"/>
      <protection locked="0"/>
    </xf>
    <xf numFmtId="0" fontId="17" fillId="0" borderId="14" xfId="0" applyFont="1" applyBorder="1" applyAlignment="1">
      <alignment horizontal="justify" vertical="center" wrapText="1"/>
    </xf>
    <xf numFmtId="165" fontId="17" fillId="0" borderId="14" xfId="0" applyNumberFormat="1" applyFont="1" applyBorder="1" applyAlignment="1">
      <alignment vertical="center" wrapText="1"/>
    </xf>
    <xf numFmtId="41" fontId="17" fillId="0" borderId="14" xfId="2" applyFont="1" applyFill="1" applyBorder="1" applyAlignment="1">
      <alignment horizontal="right" vertical="center" wrapText="1"/>
    </xf>
    <xf numFmtId="165" fontId="17" fillId="0" borderId="14" xfId="0" applyNumberFormat="1" applyFont="1" applyBorder="1" applyAlignment="1">
      <alignment horizontal="center" vertical="center" wrapText="1"/>
    </xf>
    <xf numFmtId="0" fontId="17" fillId="5" borderId="14" xfId="0" applyFont="1" applyFill="1" applyBorder="1" applyAlignment="1">
      <alignment horizontal="center" vertical="center" wrapText="1"/>
    </xf>
    <xf numFmtId="0" fontId="17" fillId="5" borderId="14" xfId="0" applyFont="1" applyFill="1" applyBorder="1" applyAlignment="1">
      <alignment vertical="center" wrapText="1"/>
    </xf>
    <xf numFmtId="0" fontId="20" fillId="6" borderId="14" xfId="0" applyFont="1" applyFill="1" applyBorder="1" applyAlignment="1" applyProtection="1">
      <alignment horizontal="justify" vertical="center" wrapText="1"/>
      <protection locked="0"/>
    </xf>
    <xf numFmtId="0" fontId="20" fillId="6" borderId="14" xfId="0" applyFont="1" applyFill="1" applyBorder="1" applyAlignment="1">
      <alignment horizontal="justify" vertical="center" wrapText="1"/>
    </xf>
    <xf numFmtId="0" fontId="20" fillId="6" borderId="14" xfId="0" applyFont="1" applyFill="1" applyBorder="1" applyAlignment="1" applyProtection="1">
      <alignment horizontal="left" vertical="center" wrapText="1"/>
      <protection locked="0"/>
    </xf>
    <xf numFmtId="166" fontId="20" fillId="6" borderId="14" xfId="1" applyNumberFormat="1" applyFont="1" applyFill="1" applyBorder="1" applyAlignment="1" applyProtection="1">
      <alignment horizontal="left" vertical="center" wrapText="1"/>
      <protection locked="0"/>
    </xf>
    <xf numFmtId="41" fontId="20" fillId="6" borderId="14" xfId="2" applyFont="1" applyFill="1" applyBorder="1" applyAlignment="1">
      <alignment horizontal="right" vertical="center" wrapText="1"/>
    </xf>
    <xf numFmtId="41" fontId="17" fillId="0" borderId="23" xfId="2" applyFont="1" applyFill="1" applyBorder="1" applyAlignment="1">
      <alignment vertical="center" wrapText="1"/>
    </xf>
    <xf numFmtId="41" fontId="17" fillId="0" borderId="14" xfId="2" applyFont="1" applyFill="1" applyBorder="1" applyAlignment="1">
      <alignment horizontal="center" vertical="center" wrapText="1"/>
    </xf>
    <xf numFmtId="43" fontId="20" fillId="6" borderId="14" xfId="1" applyFont="1" applyFill="1" applyBorder="1" applyAlignment="1" applyProtection="1">
      <alignment horizontal="left" vertical="center" wrapText="1"/>
      <protection locked="0"/>
    </xf>
    <xf numFmtId="9" fontId="18" fillId="0" borderId="14" xfId="0" applyNumberFormat="1" applyFont="1" applyBorder="1" applyAlignment="1">
      <alignment horizontal="center" vertical="center" wrapText="1"/>
    </xf>
    <xf numFmtId="41" fontId="17" fillId="0" borderId="14" xfId="5" applyFont="1" applyFill="1" applyBorder="1" applyAlignment="1">
      <alignment horizontal="right" vertical="center" wrapText="1"/>
    </xf>
    <xf numFmtId="0" fontId="18" fillId="0" borderId="23" xfId="0" applyFont="1" applyBorder="1" applyAlignment="1">
      <alignment horizontal="center" vertical="center" wrapText="1"/>
    </xf>
    <xf numFmtId="41" fontId="17" fillId="0" borderId="14" xfId="2" applyFont="1" applyFill="1" applyBorder="1" applyAlignment="1">
      <alignment vertical="center" wrapText="1"/>
    </xf>
    <xf numFmtId="165" fontId="17" fillId="0" borderId="23" xfId="0" applyNumberFormat="1" applyFont="1" applyBorder="1" applyAlignment="1">
      <alignment vertical="center" wrapText="1"/>
    </xf>
    <xf numFmtId="0" fontId="17" fillId="0" borderId="25" xfId="0" applyFont="1" applyBorder="1" applyAlignment="1">
      <alignment horizontal="center" vertical="center" wrapText="1"/>
    </xf>
    <xf numFmtId="0" fontId="17" fillId="0" borderId="14" xfId="0" applyFont="1" applyBorder="1" applyAlignment="1">
      <alignment vertical="center" wrapText="1"/>
    </xf>
    <xf numFmtId="41" fontId="18" fillId="0" borderId="0" xfId="0" applyNumberFormat="1" applyFont="1"/>
    <xf numFmtId="41" fontId="17" fillId="0" borderId="14" xfId="0" applyNumberFormat="1" applyFont="1" applyBorder="1" applyAlignment="1">
      <alignment horizontal="center" vertical="center" wrapText="1"/>
    </xf>
    <xf numFmtId="41" fontId="17" fillId="0" borderId="0" xfId="0" applyNumberFormat="1" applyFont="1" applyAlignment="1">
      <alignment horizontal="center" vertical="center" wrapText="1"/>
    </xf>
    <xf numFmtId="49" fontId="17" fillId="0" borderId="14" xfId="2" applyNumberFormat="1" applyFont="1" applyFill="1" applyBorder="1" applyAlignment="1">
      <alignment horizontal="center" vertical="center" wrapText="1"/>
    </xf>
    <xf numFmtId="167" fontId="18" fillId="0" borderId="26" xfId="0" applyNumberFormat="1" applyFont="1" applyBorder="1" applyAlignment="1">
      <alignment horizontal="center" vertical="center" wrapText="1"/>
    </xf>
    <xf numFmtId="0" fontId="17" fillId="5" borderId="14" xfId="0" applyFont="1" applyFill="1" applyBorder="1" applyAlignment="1">
      <alignment vertical="center"/>
    </xf>
    <xf numFmtId="0" fontId="18" fillId="0" borderId="14" xfId="0" applyFont="1" applyBorder="1" applyAlignment="1">
      <alignment vertical="center" wrapText="1"/>
    </xf>
    <xf numFmtId="0" fontId="18" fillId="0" borderId="14" xfId="0" applyFont="1" applyBorder="1" applyAlignment="1">
      <alignment horizontal="justify" vertical="center" wrapText="1"/>
    </xf>
    <xf numFmtId="41" fontId="18" fillId="0" borderId="14" xfId="2" applyFont="1" applyFill="1" applyBorder="1" applyAlignment="1">
      <alignment horizontal="right" vertical="center" wrapText="1"/>
    </xf>
    <xf numFmtId="0" fontId="18" fillId="0" borderId="14" xfId="0" applyFont="1" applyBorder="1" applyAlignment="1">
      <alignment horizontal="left" vertical="center" wrapText="1"/>
    </xf>
    <xf numFmtId="0" fontId="22" fillId="0" borderId="14" xfId="0" applyFont="1" applyBorder="1" applyAlignment="1">
      <alignment horizontal="left" vertical="center" wrapText="1"/>
    </xf>
    <xf numFmtId="0" fontId="18" fillId="0" borderId="14" xfId="0" applyFont="1" applyBorder="1" applyAlignment="1" applyProtection="1">
      <alignment horizontal="left" vertical="center" wrapText="1"/>
      <protection locked="0"/>
    </xf>
    <xf numFmtId="0" fontId="22" fillId="0" borderId="14" xfId="0" applyFont="1" applyBorder="1" applyAlignment="1">
      <alignment horizontal="center" vertical="center" wrapText="1"/>
    </xf>
    <xf numFmtId="0" fontId="17" fillId="0" borderId="25" xfId="0" applyFont="1" applyBorder="1" applyAlignment="1">
      <alignment vertical="center" wrapText="1"/>
    </xf>
    <xf numFmtId="0" fontId="22" fillId="0" borderId="25" xfId="0" applyFont="1" applyBorder="1" applyAlignment="1">
      <alignment horizontal="left" vertical="center" wrapText="1"/>
    </xf>
    <xf numFmtId="0" fontId="17" fillId="0" borderId="23" xfId="0" applyFont="1" applyBorder="1" applyAlignment="1">
      <alignment vertical="center" wrapText="1"/>
    </xf>
    <xf numFmtId="0" fontId="17" fillId="0" borderId="14" xfId="0" applyFont="1" applyBorder="1" applyAlignment="1">
      <alignment horizontal="left" vertical="center" wrapText="1"/>
    </xf>
    <xf numFmtId="41" fontId="14" fillId="0" borderId="0" xfId="0" applyNumberFormat="1" applyFont="1"/>
    <xf numFmtId="0" fontId="7" fillId="2" borderId="0" xfId="0" applyFont="1" applyFill="1" applyAlignment="1">
      <alignment horizontal="center" vertical="center" wrapText="1"/>
    </xf>
    <xf numFmtId="0" fontId="11" fillId="2" borderId="0" xfId="0" applyFont="1" applyFill="1" applyAlignment="1">
      <alignment horizontal="center" vertical="center"/>
    </xf>
    <xf numFmtId="0" fontId="2" fillId="0" borderId="4" xfId="0" applyFont="1" applyBorder="1" applyAlignment="1">
      <alignment horizontal="center" vertical="center"/>
    </xf>
    <xf numFmtId="168" fontId="2" fillId="2" borderId="4" xfId="8" applyNumberFormat="1" applyFont="1" applyFill="1" applyBorder="1" applyAlignment="1">
      <alignment horizontal="right" vertical="center"/>
    </xf>
    <xf numFmtId="168" fontId="2" fillId="2" borderId="4" xfId="0" applyNumberFormat="1" applyFont="1" applyFill="1" applyBorder="1" applyAlignment="1">
      <alignment horizontal="right" vertical="center"/>
    </xf>
    <xf numFmtId="168" fontId="2" fillId="0" borderId="4" xfId="0" applyNumberFormat="1" applyFont="1" applyBorder="1" applyAlignment="1">
      <alignment horizontal="right" vertical="center"/>
    </xf>
    <xf numFmtId="9" fontId="2" fillId="2" borderId="4" xfId="3" applyFont="1" applyFill="1" applyBorder="1" applyAlignment="1">
      <alignment horizontal="right" vertical="center"/>
    </xf>
    <xf numFmtId="44" fontId="2" fillId="0" borderId="4" xfId="8" applyFont="1" applyFill="1" applyBorder="1" applyAlignment="1">
      <alignment horizontal="right" vertical="center"/>
    </xf>
    <xf numFmtId="0" fontId="2" fillId="3" borderId="4" xfId="0" applyFont="1" applyFill="1" applyBorder="1" applyAlignment="1">
      <alignment horizontal="center" vertical="center"/>
    </xf>
    <xf numFmtId="0" fontId="2" fillId="0" borderId="0" xfId="0" applyFont="1" applyAlignment="1">
      <alignment horizontal="left" vertical="center"/>
    </xf>
    <xf numFmtId="168" fontId="2" fillId="2" borderId="4" xfId="8" applyNumberFormat="1" applyFont="1" applyFill="1" applyBorder="1" applyAlignment="1">
      <alignment horizontal="center" vertical="center"/>
    </xf>
    <xf numFmtId="168" fontId="2" fillId="0" borderId="4" xfId="8" applyNumberFormat="1" applyFont="1" applyFill="1" applyBorder="1" applyAlignment="1">
      <alignment horizontal="center" vertical="center"/>
    </xf>
    <xf numFmtId="9" fontId="2" fillId="0" borderId="4" xfId="0" applyNumberFormat="1" applyFont="1" applyBorder="1" applyAlignment="1">
      <alignment horizontal="center" vertical="center"/>
    </xf>
    <xf numFmtId="44" fontId="2" fillId="0" borderId="4" xfId="8" applyFont="1" applyFill="1" applyBorder="1" applyAlignment="1">
      <alignment horizontal="center" vertical="center"/>
    </xf>
    <xf numFmtId="43" fontId="2" fillId="2" borderId="0" xfId="1" applyFont="1" applyFill="1" applyBorder="1" applyAlignment="1">
      <alignment horizontal="center" vertical="center"/>
    </xf>
    <xf numFmtId="11" fontId="2" fillId="3" borderId="4" xfId="0" applyNumberFormat="1" applyFont="1" applyFill="1" applyBorder="1" applyAlignment="1">
      <alignment horizontal="center" vertical="center"/>
    </xf>
    <xf numFmtId="44" fontId="11" fillId="0" borderId="4" xfId="8" applyFont="1" applyFill="1" applyBorder="1" applyAlignment="1">
      <alignment horizontal="center" vertical="center"/>
    </xf>
    <xf numFmtId="9" fontId="11" fillId="0" borderId="4" xfId="3" applyFont="1" applyFill="1" applyBorder="1" applyAlignment="1">
      <alignment horizontal="center" vertical="center"/>
    </xf>
    <xf numFmtId="9" fontId="11" fillId="2" borderId="4" xfId="3" applyFont="1" applyFill="1" applyBorder="1" applyAlignment="1">
      <alignment horizontal="center" vertical="center"/>
    </xf>
    <xf numFmtId="0" fontId="21" fillId="4" borderId="4" xfId="0" applyFont="1" applyFill="1" applyBorder="1" applyAlignment="1" applyProtection="1">
      <alignment horizontal="center" vertical="center" wrapText="1"/>
      <protection locked="0"/>
    </xf>
    <xf numFmtId="165" fontId="21" fillId="4" borderId="4" xfId="0" applyNumberFormat="1" applyFont="1" applyFill="1" applyBorder="1" applyAlignment="1">
      <alignment horizontal="center" vertical="center" wrapText="1"/>
    </xf>
    <xf numFmtId="9" fontId="21" fillId="4" borderId="4" xfId="3" applyFont="1" applyFill="1" applyBorder="1" applyAlignment="1">
      <alignment horizontal="center" vertical="center" wrapText="1"/>
    </xf>
    <xf numFmtId="168" fontId="2" fillId="2" borderId="0" xfId="0" applyNumberFormat="1" applyFont="1" applyFill="1" applyAlignment="1">
      <alignment horizontal="right" vertical="center"/>
    </xf>
    <xf numFmtId="165" fontId="2" fillId="2" borderId="0" xfId="0" applyNumberFormat="1" applyFont="1" applyFill="1" applyAlignment="1">
      <alignment horizontal="center" vertical="center"/>
    </xf>
    <xf numFmtId="168" fontId="2" fillId="2" borderId="0" xfId="0" applyNumberFormat="1" applyFont="1" applyFill="1" applyAlignment="1">
      <alignment horizontal="center" vertical="center"/>
    </xf>
    <xf numFmtId="0" fontId="27" fillId="2" borderId="4" xfId="0" applyFont="1" applyFill="1" applyBorder="1" applyAlignment="1">
      <alignment horizontal="center" vertical="center" wrapText="1"/>
    </xf>
    <xf numFmtId="0" fontId="7" fillId="4" borderId="4" xfId="0" applyFont="1" applyFill="1" applyBorder="1" applyAlignment="1" applyProtection="1">
      <alignment horizontal="center" vertical="center" wrapText="1"/>
      <protection locked="0"/>
    </xf>
    <xf numFmtId="165" fontId="7" fillId="4" borderId="4" xfId="0" applyNumberFormat="1" applyFont="1" applyFill="1" applyBorder="1" applyAlignment="1">
      <alignment horizontal="center" vertical="center" wrapText="1"/>
    </xf>
    <xf numFmtId="9" fontId="7" fillId="4" borderId="4" xfId="3" applyFont="1" applyFill="1" applyBorder="1" applyAlignment="1">
      <alignment horizontal="center" vertical="center" wrapText="1"/>
    </xf>
    <xf numFmtId="10" fontId="6" fillId="3" borderId="4" xfId="3" applyNumberFormat="1" applyFont="1" applyFill="1" applyBorder="1" applyAlignment="1">
      <alignment horizontal="center" vertical="center" wrapText="1"/>
    </xf>
    <xf numFmtId="0" fontId="2" fillId="7" borderId="4" xfId="0" applyFont="1" applyFill="1" applyBorder="1" applyAlignment="1">
      <alignment horizontal="center" vertical="center"/>
    </xf>
    <xf numFmtId="0" fontId="2" fillId="2" borderId="4" xfId="0" applyFont="1" applyFill="1" applyBorder="1" applyAlignment="1">
      <alignment horizontal="left" vertical="center" wrapText="1"/>
    </xf>
    <xf numFmtId="168" fontId="2" fillId="2" borderId="4" xfId="9" applyNumberFormat="1" applyFont="1" applyFill="1" applyBorder="1" applyAlignment="1">
      <alignment horizontal="right" vertical="center"/>
    </xf>
    <xf numFmtId="44" fontId="2" fillId="0" borderId="4" xfId="9" applyFont="1" applyFill="1" applyBorder="1" applyAlignment="1">
      <alignment horizontal="right" vertical="center"/>
    </xf>
    <xf numFmtId="168" fontId="2" fillId="2" borderId="4" xfId="9" applyNumberFormat="1" applyFont="1" applyFill="1" applyBorder="1" applyAlignment="1">
      <alignment horizontal="center" vertical="center"/>
    </xf>
    <xf numFmtId="168" fontId="2" fillId="0" borderId="4" xfId="9" applyNumberFormat="1" applyFont="1" applyFill="1" applyBorder="1" applyAlignment="1">
      <alignment horizontal="center" vertical="center"/>
    </xf>
    <xf numFmtId="44" fontId="2" fillId="0" borderId="4" xfId="9" applyFont="1" applyFill="1" applyBorder="1" applyAlignment="1">
      <alignment horizontal="center" vertical="center"/>
    </xf>
    <xf numFmtId="0" fontId="2" fillId="2" borderId="4" xfId="0" applyFont="1" applyFill="1" applyBorder="1" applyAlignment="1">
      <alignment horizontal="left" vertical="top" wrapText="1"/>
    </xf>
    <xf numFmtId="49" fontId="2" fillId="2" borderId="4" xfId="9" applyNumberFormat="1" applyFont="1" applyFill="1" applyBorder="1" applyAlignment="1">
      <alignment horizontal="left" vertical="center" wrapText="1"/>
    </xf>
    <xf numFmtId="0" fontId="2" fillId="0" borderId="4" xfId="0" applyFont="1" applyBorder="1" applyAlignment="1">
      <alignment vertical="center" wrapText="1"/>
    </xf>
    <xf numFmtId="8" fontId="11" fillId="0" borderId="4" xfId="9" applyNumberFormat="1" applyFont="1" applyFill="1" applyBorder="1" applyAlignment="1">
      <alignment horizontal="center" vertical="center"/>
    </xf>
    <xf numFmtId="44" fontId="11" fillId="0" borderId="4" xfId="9" applyFont="1" applyFill="1" applyBorder="1" applyAlignment="1">
      <alignment horizontal="center" vertical="center"/>
    </xf>
    <xf numFmtId="0" fontId="2" fillId="2" borderId="4" xfId="0" applyFont="1" applyFill="1" applyBorder="1" applyAlignment="1">
      <alignment horizontal="left" vertical="center"/>
    </xf>
    <xf numFmtId="0" fontId="28" fillId="2" borderId="0" xfId="0" applyFont="1" applyFill="1" applyAlignment="1">
      <alignment horizontal="center" vertical="center"/>
    </xf>
    <xf numFmtId="41" fontId="17" fillId="0" borderId="14" xfId="10" applyNumberFormat="1" applyFont="1" applyFill="1" applyBorder="1" applyAlignment="1">
      <alignment horizontal="right" vertical="center" wrapText="1"/>
    </xf>
    <xf numFmtId="42" fontId="20" fillId="6" borderId="14" xfId="10" applyFont="1" applyFill="1" applyBorder="1" applyAlignment="1" applyProtection="1">
      <alignment horizontal="justify" vertical="center" wrapText="1"/>
      <protection locked="0"/>
    </xf>
    <xf numFmtId="41" fontId="20" fillId="6" borderId="14" xfId="10" applyNumberFormat="1" applyFont="1" applyFill="1" applyBorder="1" applyAlignment="1" applyProtection="1">
      <alignment horizontal="justify" vertical="center" wrapText="1"/>
      <protection locked="0"/>
    </xf>
    <xf numFmtId="44" fontId="20" fillId="6" borderId="14" xfId="9" applyFont="1" applyFill="1" applyBorder="1" applyAlignment="1">
      <alignment horizontal="right" vertical="center" wrapText="1"/>
    </xf>
    <xf numFmtId="44" fontId="17" fillId="0" borderId="14" xfId="9" applyFont="1" applyFill="1" applyBorder="1" applyAlignment="1">
      <alignment horizontal="right" vertical="center" wrapText="1"/>
    </xf>
    <xf numFmtId="44" fontId="17" fillId="0" borderId="14" xfId="9" applyFont="1" applyFill="1" applyBorder="1" applyAlignment="1">
      <alignment horizontal="center" vertical="center" wrapText="1"/>
    </xf>
    <xf numFmtId="44" fontId="29" fillId="0" borderId="4" xfId="8" applyFont="1" applyFill="1" applyBorder="1" applyAlignment="1">
      <alignment horizontal="center" vertical="center"/>
    </xf>
    <xf numFmtId="0" fontId="29" fillId="7" borderId="4" xfId="0" applyFont="1" applyFill="1" applyBorder="1" applyAlignment="1">
      <alignment horizontal="center" vertical="center"/>
    </xf>
    <xf numFmtId="0" fontId="14" fillId="2" borderId="14" xfId="0" applyFont="1" applyFill="1" applyBorder="1" applyAlignment="1">
      <alignment horizontal="center"/>
    </xf>
    <xf numFmtId="0" fontId="15" fillId="2" borderId="15" xfId="0" applyFont="1" applyFill="1" applyBorder="1" applyAlignment="1">
      <alignment horizontal="center" vertical="center"/>
    </xf>
    <xf numFmtId="0" fontId="15" fillId="2" borderId="16" xfId="0" applyFont="1" applyFill="1" applyBorder="1" applyAlignment="1">
      <alignment horizontal="center" vertical="center"/>
    </xf>
    <xf numFmtId="0" fontId="15" fillId="2" borderId="17"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0" xfId="0" applyFont="1" applyFill="1" applyAlignment="1">
      <alignment horizontal="center" vertical="center"/>
    </xf>
    <xf numFmtId="0" fontId="15" fillId="2" borderId="19" xfId="0" applyFont="1" applyFill="1" applyBorder="1" applyAlignment="1">
      <alignment horizontal="center" vertical="center"/>
    </xf>
    <xf numFmtId="0" fontId="15" fillId="2" borderId="20"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22" xfId="0" applyFont="1" applyFill="1" applyBorder="1" applyAlignment="1">
      <alignment horizontal="center" vertical="center"/>
    </xf>
    <xf numFmtId="0" fontId="16" fillId="3" borderId="14" xfId="0" applyFont="1" applyFill="1" applyBorder="1" applyAlignment="1">
      <alignment horizontal="center" vertical="center" wrapText="1"/>
    </xf>
    <xf numFmtId="41" fontId="16" fillId="3" borderId="14" xfId="0" applyNumberFormat="1" applyFont="1" applyFill="1" applyBorder="1" applyAlignment="1">
      <alignment horizontal="center" vertical="center" wrapText="1"/>
    </xf>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14" xfId="0" applyFont="1" applyBorder="1" applyAlignment="1">
      <alignment horizontal="center" vertical="center" wrapText="1"/>
    </xf>
    <xf numFmtId="0" fontId="13" fillId="0" borderId="14" xfId="6" applyFill="1" applyBorder="1" applyAlignment="1">
      <alignment horizontal="center" vertical="center" wrapText="1"/>
    </xf>
    <xf numFmtId="0" fontId="18" fillId="0" borderId="23" xfId="0" applyFont="1" applyBorder="1" applyAlignment="1">
      <alignment horizontal="center" vertical="center" wrapText="1"/>
    </xf>
    <xf numFmtId="0" fontId="18" fillId="0" borderId="25" xfId="0" applyFont="1" applyBorder="1" applyAlignment="1">
      <alignment horizontal="center" vertical="center" wrapText="1"/>
    </xf>
    <xf numFmtId="0" fontId="13" fillId="0" borderId="14" xfId="6" applyFill="1" applyBorder="1" applyAlignment="1" applyProtection="1">
      <alignment horizontal="center" vertical="center" wrapText="1"/>
      <protection locked="0"/>
    </xf>
    <xf numFmtId="0" fontId="13" fillId="0" borderId="23" xfId="6" applyFill="1" applyBorder="1" applyAlignment="1" applyProtection="1">
      <alignment horizontal="center" vertical="center" wrapText="1"/>
      <protection locked="0"/>
    </xf>
    <xf numFmtId="0" fontId="13" fillId="0" borderId="24" xfId="6" applyFill="1" applyBorder="1" applyAlignment="1" applyProtection="1">
      <alignment horizontal="center" vertical="center" wrapText="1"/>
      <protection locked="0"/>
    </xf>
    <xf numFmtId="0" fontId="13" fillId="0" borderId="25" xfId="6" applyFill="1" applyBorder="1" applyAlignment="1" applyProtection="1">
      <alignment horizontal="center" vertical="center" wrapText="1"/>
      <protection locked="0"/>
    </xf>
    <xf numFmtId="9" fontId="17" fillId="0" borderId="23" xfId="0" applyNumberFormat="1" applyFont="1" applyBorder="1" applyAlignment="1">
      <alignment horizontal="center" vertical="center" wrapText="1"/>
    </xf>
    <xf numFmtId="9" fontId="17" fillId="0" borderId="24" xfId="0" applyNumberFormat="1" applyFont="1" applyBorder="1" applyAlignment="1">
      <alignment horizontal="center" vertical="center" wrapText="1"/>
    </xf>
    <xf numFmtId="0" fontId="6" fillId="3" borderId="4"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0" xfId="0" applyFont="1" applyFill="1" applyAlignment="1">
      <alignment horizontal="center" vertical="center"/>
    </xf>
    <xf numFmtId="0" fontId="3" fillId="2" borderId="5"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5" fillId="3" borderId="1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7" fillId="4" borderId="4"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0" borderId="12"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xf>
    <xf numFmtId="0" fontId="2" fillId="0" borderId="11" xfId="0" applyFont="1" applyBorder="1" applyAlignment="1">
      <alignment horizontal="center" vertical="center"/>
    </xf>
    <xf numFmtId="0" fontId="6" fillId="3" borderId="4" xfId="0" applyFont="1" applyFill="1" applyBorder="1" applyAlignment="1">
      <alignment horizontal="center" vertical="center"/>
    </xf>
    <xf numFmtId="0" fontId="2" fillId="2" borderId="11" xfId="0" applyFont="1" applyFill="1" applyBorder="1" applyAlignment="1">
      <alignment horizontal="center" vertical="center" wrapText="1"/>
    </xf>
    <xf numFmtId="0" fontId="2" fillId="2" borderId="11" xfId="0" applyFont="1" applyFill="1" applyBorder="1" applyAlignment="1">
      <alignment horizontal="center" vertical="center"/>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3" xfId="0" applyFont="1" applyBorder="1" applyAlignment="1">
      <alignment horizontal="center" vertical="center"/>
    </xf>
    <xf numFmtId="0" fontId="8" fillId="0" borderId="0" xfId="0" applyFont="1" applyAlignment="1">
      <alignment horizontal="left"/>
    </xf>
    <xf numFmtId="0" fontId="26" fillId="2" borderId="2" xfId="0" applyFont="1" applyFill="1" applyBorder="1" applyAlignment="1">
      <alignment horizontal="center" vertical="center" wrapText="1"/>
    </xf>
    <xf numFmtId="0" fontId="26" fillId="2" borderId="2"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0" xfId="0" applyFont="1" applyFill="1" applyAlignment="1">
      <alignment horizontal="center" vertical="center"/>
    </xf>
    <xf numFmtId="0" fontId="26" fillId="2" borderId="5" xfId="0" applyFont="1" applyFill="1" applyBorder="1" applyAlignment="1">
      <alignment horizontal="center" vertical="center"/>
    </xf>
    <xf numFmtId="0" fontId="26" fillId="2" borderId="9" xfId="0" applyFont="1" applyFill="1" applyBorder="1" applyAlignment="1">
      <alignment horizontal="center" vertical="center"/>
    </xf>
    <xf numFmtId="0" fontId="26" fillId="2" borderId="10" xfId="0" applyFont="1" applyFill="1" applyBorder="1" applyAlignment="1">
      <alignment horizontal="center" vertical="center"/>
    </xf>
    <xf numFmtId="0" fontId="9" fillId="7" borderId="12" xfId="0" applyFont="1" applyFill="1" applyBorder="1" applyAlignment="1">
      <alignment horizontal="center" vertical="center"/>
    </xf>
    <xf numFmtId="0" fontId="9" fillId="7" borderId="13" xfId="0" applyFont="1" applyFill="1" applyBorder="1" applyAlignment="1">
      <alignment horizontal="center" vertical="center"/>
    </xf>
    <xf numFmtId="0" fontId="9" fillId="7" borderId="11" xfId="0" applyFont="1" applyFill="1" applyBorder="1" applyAlignment="1">
      <alignment horizontal="center" vertical="center"/>
    </xf>
    <xf numFmtId="0" fontId="2" fillId="8" borderId="4" xfId="0" applyFont="1" applyFill="1" applyBorder="1" applyAlignment="1">
      <alignment horizontal="center" vertical="center" wrapText="1"/>
    </xf>
  </cellXfs>
  <cellStyles count="11">
    <cellStyle name="Hipervínculo" xfId="6" builtinId="8"/>
    <cellStyle name="Millares" xfId="1" builtinId="3"/>
    <cellStyle name="Millares [0]" xfId="2" builtinId="6"/>
    <cellStyle name="Millares [0] 2" xfId="5" xr:uid="{12BAEEA1-2C7E-4856-B1BF-44312FB18D89}"/>
    <cellStyle name="Moneda" xfId="9" builtinId="4"/>
    <cellStyle name="Moneda [0]" xfId="10" builtinId="7"/>
    <cellStyle name="Moneda [0] 2" xfId="4" xr:uid="{C1612B73-54E3-485E-A262-910E6F6E27C9}"/>
    <cellStyle name="Moneda [0] 3" xfId="7" xr:uid="{113C07CE-1C67-4B4F-8FFA-164D1FDF7DEE}"/>
    <cellStyle name="Moneda 2" xfId="8" xr:uid="{75C9D96D-A444-46BD-9B48-2FA08ADF62C2}"/>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95250</xdr:rowOff>
    </xdr:from>
    <xdr:to>
      <xdr:col>3</xdr:col>
      <xdr:colOff>1000125</xdr:colOff>
      <xdr:row>3</xdr:row>
      <xdr:rowOff>0</xdr:rowOff>
    </xdr:to>
    <xdr:pic>
      <xdr:nvPicPr>
        <xdr:cNvPr id="2" name="Imagen 1">
          <a:extLst>
            <a:ext uri="{FF2B5EF4-FFF2-40B4-BE49-F238E27FC236}">
              <a16:creationId xmlns:a16="http://schemas.microsoft.com/office/drawing/2014/main" id="{11183E0E-FCDF-49E3-9DCA-7A7FA2FB6436}"/>
            </a:ext>
          </a:extLst>
        </xdr:cNvPr>
        <xdr:cNvPicPr/>
      </xdr:nvPicPr>
      <xdr:blipFill>
        <a:blip xmlns:r="http://schemas.openxmlformats.org/officeDocument/2006/relationships" r:embed="rId1"/>
        <a:stretch>
          <a:fillRect/>
        </a:stretch>
      </xdr:blipFill>
      <xdr:spPr>
        <a:xfrm>
          <a:off x="28575" y="95250"/>
          <a:ext cx="4000500" cy="962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0</xdr:row>
      <xdr:rowOff>0</xdr:rowOff>
    </xdr:from>
    <xdr:to>
      <xdr:col>4</xdr:col>
      <xdr:colOff>1221441</xdr:colOff>
      <xdr:row>3</xdr:row>
      <xdr:rowOff>0</xdr:rowOff>
    </xdr:to>
    <xdr:pic>
      <xdr:nvPicPr>
        <xdr:cNvPr id="2" name="Imagen 1">
          <a:extLst>
            <a:ext uri="{FF2B5EF4-FFF2-40B4-BE49-F238E27FC236}">
              <a16:creationId xmlns:a16="http://schemas.microsoft.com/office/drawing/2014/main" id="{887E237E-E5F9-436B-A6D0-3CA8B4CB61BE}"/>
            </a:ext>
          </a:extLst>
        </xdr:cNvPr>
        <xdr:cNvPicPr/>
      </xdr:nvPicPr>
      <xdr:blipFill>
        <a:blip xmlns:r="http://schemas.openxmlformats.org/officeDocument/2006/relationships" r:embed="rId1"/>
        <a:stretch>
          <a:fillRect/>
        </a:stretch>
      </xdr:blipFill>
      <xdr:spPr>
        <a:xfrm>
          <a:off x="295274" y="0"/>
          <a:ext cx="5488642" cy="971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xdr:colOff>
      <xdr:row>0</xdr:row>
      <xdr:rowOff>0</xdr:rowOff>
    </xdr:from>
    <xdr:to>
      <xdr:col>4</xdr:col>
      <xdr:colOff>476759</xdr:colOff>
      <xdr:row>3</xdr:row>
      <xdr:rowOff>0</xdr:rowOff>
    </xdr:to>
    <xdr:pic>
      <xdr:nvPicPr>
        <xdr:cNvPr id="2" name="Imagen 1">
          <a:extLst>
            <a:ext uri="{FF2B5EF4-FFF2-40B4-BE49-F238E27FC236}">
              <a16:creationId xmlns:a16="http://schemas.microsoft.com/office/drawing/2014/main" id="{722B5EC8-310F-4C3C-9E1A-65466A1FFDB7}"/>
            </a:ext>
          </a:extLst>
        </xdr:cNvPr>
        <xdr:cNvPicPr/>
      </xdr:nvPicPr>
      <xdr:blipFill>
        <a:blip xmlns:r="http://schemas.openxmlformats.org/officeDocument/2006/relationships" r:embed="rId1"/>
        <a:stretch>
          <a:fillRect/>
        </a:stretch>
      </xdr:blipFill>
      <xdr:spPr>
        <a:xfrm>
          <a:off x="295274" y="0"/>
          <a:ext cx="5488642" cy="9715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spi.dnp.gov.co/Consultas/Detalle.aspx?vigencia=2022&amp;periodo=2&amp;proyecto=2017011000194" TargetMode="External"/><Relationship Id="rId3" Type="http://schemas.openxmlformats.org/officeDocument/2006/relationships/hyperlink" Target="https://spi.dnp.gov.co/Consultas/Detalle.aspx?vigencia=2022&amp;periodo=2&amp;proyecto=2017011000151" TargetMode="External"/><Relationship Id="rId7" Type="http://schemas.openxmlformats.org/officeDocument/2006/relationships/hyperlink" Target="https://spi.dnp.gov.co/Consultas/Detalle.aspx?vigencia=2022&amp;periodo=2&amp;proyecto=2017011000252" TargetMode="External"/><Relationship Id="rId12" Type="http://schemas.openxmlformats.org/officeDocument/2006/relationships/comments" Target="../comments1.xml"/><Relationship Id="rId2" Type="http://schemas.openxmlformats.org/officeDocument/2006/relationships/hyperlink" Target="https://spi.dnp.gov.co/Consultas/Detalle.aspx?vigencia=2022&amp;periodo=2&amp;proyecto=2019011000124" TargetMode="External"/><Relationship Id="rId1" Type="http://schemas.openxmlformats.org/officeDocument/2006/relationships/hyperlink" Target="https://spi.dnp.gov.co/Consultas/Detalle.aspx?vigencia=2022&amp;periodo=2&amp;proyecto=2021011000123" TargetMode="External"/><Relationship Id="rId6" Type="http://schemas.openxmlformats.org/officeDocument/2006/relationships/hyperlink" Target="https://spi.dnp.gov.co/Consultas/Detalle.aspx?vigencia=2022&amp;periodo=2&amp;proyecto=2017011000193" TargetMode="External"/><Relationship Id="rId11" Type="http://schemas.openxmlformats.org/officeDocument/2006/relationships/vmlDrawing" Target="../drawings/vmlDrawing1.vml"/><Relationship Id="rId5" Type="http://schemas.openxmlformats.org/officeDocument/2006/relationships/hyperlink" Target="https://spi.dnp.gov.co/Consultas/Detalle.aspx?vigencia=2022&amp;periodo=2&amp;proyecto=2020011000151" TargetMode="External"/><Relationship Id="rId10" Type="http://schemas.openxmlformats.org/officeDocument/2006/relationships/drawing" Target="../drawings/drawing1.xml"/><Relationship Id="rId4" Type="http://schemas.openxmlformats.org/officeDocument/2006/relationships/hyperlink" Target="https://spi.dnp.gov.co/Consultas/Detalle.aspx?vigencia=2022&amp;periodo=2&amp;proyecto=2021011000106"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EADDC-4F08-4D53-A149-AAEB2A5E2BE7}">
  <sheetPr>
    <tabColor rgb="FFFFFF00"/>
  </sheetPr>
  <dimension ref="A1:Q71"/>
  <sheetViews>
    <sheetView showGridLines="0" topLeftCell="A54" zoomScaleNormal="100" zoomScaleSheetLayoutView="30" workbookViewId="0">
      <selection activeCell="A72" sqref="A72"/>
    </sheetView>
  </sheetViews>
  <sheetFormatPr baseColWidth="10" defaultColWidth="11.5703125" defaultRowHeight="16.5" x14ac:dyDescent="0.3"/>
  <cols>
    <col min="1" max="1" width="11.28515625" style="17" customWidth="1"/>
    <col min="2" max="2" width="16.5703125" style="17" customWidth="1"/>
    <col min="3" max="3" width="17.5703125" style="17" customWidth="1"/>
    <col min="4" max="4" width="15.42578125" style="17" customWidth="1"/>
    <col min="5" max="5" width="18.85546875" style="17" customWidth="1"/>
    <col min="6" max="6" width="16.5703125" style="17" customWidth="1"/>
    <col min="7" max="7" width="10.42578125" style="17" customWidth="1"/>
    <col min="8" max="8" width="15.42578125" style="17" customWidth="1"/>
    <col min="9" max="9" width="24.28515625" style="17" customWidth="1"/>
    <col min="10" max="10" width="16.42578125" style="17" customWidth="1"/>
    <col min="11" max="11" width="17.140625" style="17" customWidth="1"/>
    <col min="12" max="12" width="15.42578125" style="67" customWidth="1"/>
    <col min="13" max="13" width="16.7109375" style="17" customWidth="1"/>
    <col min="14" max="14" width="11.140625" style="17" customWidth="1"/>
    <col min="15" max="15" width="15.85546875" style="17" customWidth="1"/>
    <col min="16" max="16" width="13.28515625" style="17" customWidth="1"/>
    <col min="17" max="17" width="19.28515625" style="17" customWidth="1"/>
    <col min="18" max="16384" width="11.5703125" style="17"/>
  </cols>
  <sheetData>
    <row r="1" spans="1:17" ht="33" customHeight="1" x14ac:dyDescent="0.3">
      <c r="A1" s="120"/>
      <c r="B1" s="120"/>
      <c r="C1" s="120"/>
      <c r="D1" s="120"/>
      <c r="E1" s="121" t="s">
        <v>67</v>
      </c>
      <c r="F1" s="122"/>
      <c r="G1" s="122"/>
      <c r="H1" s="122"/>
      <c r="I1" s="122"/>
      <c r="J1" s="122"/>
      <c r="K1" s="122"/>
      <c r="L1" s="122"/>
      <c r="M1" s="122"/>
      <c r="N1" s="122"/>
      <c r="O1" s="122"/>
      <c r="P1" s="123"/>
      <c r="Q1" s="16" t="s">
        <v>123</v>
      </c>
    </row>
    <row r="2" spans="1:17" ht="26.25" customHeight="1" x14ac:dyDescent="0.3">
      <c r="A2" s="120"/>
      <c r="B2" s="120"/>
      <c r="C2" s="120"/>
      <c r="D2" s="120"/>
      <c r="E2" s="124"/>
      <c r="F2" s="125"/>
      <c r="G2" s="125"/>
      <c r="H2" s="125"/>
      <c r="I2" s="125"/>
      <c r="J2" s="125"/>
      <c r="K2" s="125"/>
      <c r="L2" s="125"/>
      <c r="M2" s="125"/>
      <c r="N2" s="125"/>
      <c r="O2" s="125"/>
      <c r="P2" s="126"/>
      <c r="Q2" s="18" t="s">
        <v>124</v>
      </c>
    </row>
    <row r="3" spans="1:17" ht="24" customHeight="1" x14ac:dyDescent="0.3">
      <c r="A3" s="120"/>
      <c r="B3" s="120"/>
      <c r="C3" s="120"/>
      <c r="D3" s="120"/>
      <c r="E3" s="127"/>
      <c r="F3" s="128"/>
      <c r="G3" s="128"/>
      <c r="H3" s="128"/>
      <c r="I3" s="128"/>
      <c r="J3" s="128"/>
      <c r="K3" s="128"/>
      <c r="L3" s="128"/>
      <c r="M3" s="128"/>
      <c r="N3" s="128"/>
      <c r="O3" s="128"/>
      <c r="P3" s="129"/>
      <c r="Q3" s="18" t="s">
        <v>125</v>
      </c>
    </row>
    <row r="4" spans="1:17" ht="25.5" customHeight="1" x14ac:dyDescent="0.3">
      <c r="A4" s="19"/>
      <c r="B4" s="19"/>
      <c r="C4" s="19"/>
      <c r="D4" s="19"/>
      <c r="E4" s="20"/>
      <c r="F4" s="20"/>
      <c r="G4" s="20"/>
      <c r="H4" s="21"/>
      <c r="I4" s="21"/>
      <c r="J4" s="20"/>
      <c r="K4" s="20"/>
      <c r="L4" s="22"/>
      <c r="M4" s="23"/>
      <c r="N4" s="24"/>
      <c r="O4" s="24"/>
      <c r="P4" s="24"/>
      <c r="Q4" s="24"/>
    </row>
    <row r="5" spans="1:17" ht="33" customHeight="1" x14ac:dyDescent="0.3">
      <c r="A5" s="130" t="s">
        <v>68</v>
      </c>
      <c r="B5" s="130" t="s">
        <v>69</v>
      </c>
      <c r="C5" s="130" t="s">
        <v>70</v>
      </c>
      <c r="D5" s="130" t="s">
        <v>71</v>
      </c>
      <c r="E5" s="130" t="s">
        <v>72</v>
      </c>
      <c r="F5" s="130" t="s">
        <v>73</v>
      </c>
      <c r="G5" s="130" t="s">
        <v>74</v>
      </c>
      <c r="H5" s="130" t="s">
        <v>75</v>
      </c>
      <c r="I5" s="130" t="s">
        <v>126</v>
      </c>
      <c r="J5" s="130" t="s">
        <v>76</v>
      </c>
      <c r="K5" s="130" t="s">
        <v>77</v>
      </c>
      <c r="L5" s="130" t="s">
        <v>12</v>
      </c>
      <c r="M5" s="130"/>
      <c r="N5" s="130"/>
      <c r="O5" s="130"/>
      <c r="P5" s="130"/>
      <c r="Q5" s="130"/>
    </row>
    <row r="6" spans="1:17" ht="39" customHeight="1" x14ac:dyDescent="0.3">
      <c r="A6" s="130"/>
      <c r="B6" s="130"/>
      <c r="C6" s="130"/>
      <c r="D6" s="130"/>
      <c r="E6" s="130"/>
      <c r="F6" s="130"/>
      <c r="G6" s="130"/>
      <c r="H6" s="130"/>
      <c r="I6" s="130"/>
      <c r="J6" s="130"/>
      <c r="K6" s="130"/>
      <c r="L6" s="131" t="s">
        <v>78</v>
      </c>
      <c r="M6" s="130" t="s">
        <v>79</v>
      </c>
      <c r="N6" s="130" t="s">
        <v>15</v>
      </c>
      <c r="O6" s="130"/>
      <c r="P6" s="130" t="s">
        <v>80</v>
      </c>
      <c r="Q6" s="130" t="s">
        <v>81</v>
      </c>
    </row>
    <row r="7" spans="1:17" ht="39" customHeight="1" x14ac:dyDescent="0.3">
      <c r="A7" s="130"/>
      <c r="B7" s="130"/>
      <c r="C7" s="130"/>
      <c r="D7" s="130"/>
      <c r="E7" s="130"/>
      <c r="F7" s="130"/>
      <c r="G7" s="130"/>
      <c r="H7" s="130"/>
      <c r="I7" s="130"/>
      <c r="J7" s="130"/>
      <c r="K7" s="130"/>
      <c r="L7" s="131"/>
      <c r="M7" s="130"/>
      <c r="N7" s="25" t="s">
        <v>82</v>
      </c>
      <c r="O7" s="25" t="s">
        <v>83</v>
      </c>
      <c r="P7" s="130"/>
      <c r="Q7" s="130"/>
    </row>
    <row r="8" spans="1:17" ht="173.25" customHeight="1" x14ac:dyDescent="0.3">
      <c r="A8" s="26" t="s">
        <v>84</v>
      </c>
      <c r="B8" s="27" t="s">
        <v>127</v>
      </c>
      <c r="C8" s="26" t="s">
        <v>86</v>
      </c>
      <c r="D8" s="26" t="s">
        <v>87</v>
      </c>
      <c r="E8" s="28" t="s">
        <v>29</v>
      </c>
      <c r="F8" s="26" t="s">
        <v>128</v>
      </c>
      <c r="G8" s="26">
        <v>32</v>
      </c>
      <c r="H8" s="29" t="s">
        <v>30</v>
      </c>
      <c r="I8" s="29" t="s">
        <v>129</v>
      </c>
      <c r="J8" s="30" t="s">
        <v>88</v>
      </c>
      <c r="K8" s="26" t="s">
        <v>130</v>
      </c>
      <c r="L8" s="31">
        <v>63000000000</v>
      </c>
      <c r="M8" s="32">
        <v>0</v>
      </c>
      <c r="N8" s="32">
        <v>0</v>
      </c>
      <c r="O8" s="32">
        <v>0</v>
      </c>
      <c r="P8" s="32">
        <v>0</v>
      </c>
      <c r="Q8" s="32">
        <f>+L8+M8+N8-O8-P8</f>
        <v>63000000000</v>
      </c>
    </row>
    <row r="9" spans="1:17" ht="21.75" customHeight="1" x14ac:dyDescent="0.3">
      <c r="A9" s="33"/>
      <c r="B9" s="33"/>
      <c r="C9" s="33"/>
      <c r="D9" s="34"/>
      <c r="E9" s="35"/>
      <c r="F9" s="36"/>
      <c r="G9" s="36"/>
      <c r="H9" s="36"/>
      <c r="I9" s="36"/>
      <c r="J9" s="37"/>
      <c r="K9" s="37"/>
      <c r="L9" s="38">
        <f>SUM(L8)</f>
        <v>63000000000</v>
      </c>
      <c r="M9" s="39">
        <f t="shared" ref="M9:P9" si="0">SUM(M8:M8)</f>
        <v>0</v>
      </c>
      <c r="N9" s="39">
        <f t="shared" si="0"/>
        <v>0</v>
      </c>
      <c r="O9" s="39">
        <f t="shared" si="0"/>
        <v>0</v>
      </c>
      <c r="P9" s="39">
        <f t="shared" si="0"/>
        <v>0</v>
      </c>
      <c r="Q9" s="39">
        <f>SUM(Q8:Q8)</f>
        <v>63000000000</v>
      </c>
    </row>
    <row r="10" spans="1:17" ht="51" customHeight="1" x14ac:dyDescent="0.3">
      <c r="A10" s="135" t="s">
        <v>89</v>
      </c>
      <c r="B10" s="135" t="s">
        <v>131</v>
      </c>
      <c r="C10" s="135" t="s">
        <v>86</v>
      </c>
      <c r="D10" s="135" t="s">
        <v>87</v>
      </c>
      <c r="E10" s="136" t="s">
        <v>132</v>
      </c>
      <c r="F10" s="132" t="s">
        <v>31</v>
      </c>
      <c r="G10" s="26">
        <v>280</v>
      </c>
      <c r="H10" s="29" t="s">
        <v>133</v>
      </c>
      <c r="I10" s="29" t="s">
        <v>129</v>
      </c>
      <c r="J10" s="40" t="s">
        <v>90</v>
      </c>
      <c r="K10" s="40" t="s">
        <v>134</v>
      </c>
      <c r="L10" s="30">
        <v>200000000</v>
      </c>
      <c r="M10" s="30">
        <v>0</v>
      </c>
      <c r="N10" s="30">
        <v>0</v>
      </c>
      <c r="O10" s="30">
        <v>0</v>
      </c>
      <c r="P10" s="30">
        <v>0</v>
      </c>
      <c r="Q10" s="30">
        <f>+L10+M10+N10-O10-P10</f>
        <v>200000000</v>
      </c>
    </row>
    <row r="11" spans="1:17" ht="51" customHeight="1" x14ac:dyDescent="0.3">
      <c r="A11" s="135"/>
      <c r="B11" s="135"/>
      <c r="C11" s="135"/>
      <c r="D11" s="135"/>
      <c r="E11" s="136"/>
      <c r="F11" s="133"/>
      <c r="G11" s="26">
        <v>150</v>
      </c>
      <c r="H11" s="29" t="s">
        <v>135</v>
      </c>
      <c r="I11" s="29" t="s">
        <v>129</v>
      </c>
      <c r="J11" s="40" t="s">
        <v>90</v>
      </c>
      <c r="K11" s="40" t="s">
        <v>134</v>
      </c>
      <c r="L11" s="30">
        <v>150000000</v>
      </c>
      <c r="M11" s="30">
        <v>0</v>
      </c>
      <c r="N11" s="30">
        <v>0</v>
      </c>
      <c r="O11" s="30">
        <v>0</v>
      </c>
      <c r="P11" s="30">
        <v>0</v>
      </c>
      <c r="Q11" s="30">
        <f t="shared" ref="Q11:Q19" si="1">+L11+M11+N11-O11-P11</f>
        <v>150000000</v>
      </c>
    </row>
    <row r="12" spans="1:17" ht="51" customHeight="1" x14ac:dyDescent="0.3">
      <c r="A12" s="135"/>
      <c r="B12" s="135"/>
      <c r="C12" s="135"/>
      <c r="D12" s="135"/>
      <c r="E12" s="136"/>
      <c r="F12" s="133"/>
      <c r="G12" s="26">
        <v>1</v>
      </c>
      <c r="H12" s="29" t="s">
        <v>136</v>
      </c>
      <c r="I12" s="29" t="s">
        <v>129</v>
      </c>
      <c r="J12" s="40" t="s">
        <v>90</v>
      </c>
      <c r="K12" s="40" t="s">
        <v>134</v>
      </c>
      <c r="L12" s="30">
        <v>100000000</v>
      </c>
      <c r="M12" s="30">
        <v>0</v>
      </c>
      <c r="N12" s="30">
        <v>0</v>
      </c>
      <c r="O12" s="30">
        <v>0</v>
      </c>
      <c r="P12" s="30">
        <v>0</v>
      </c>
      <c r="Q12" s="30">
        <f t="shared" si="1"/>
        <v>100000000</v>
      </c>
    </row>
    <row r="13" spans="1:17" ht="51" customHeight="1" x14ac:dyDescent="0.3">
      <c r="A13" s="135"/>
      <c r="B13" s="135"/>
      <c r="C13" s="135"/>
      <c r="D13" s="135"/>
      <c r="E13" s="136"/>
      <c r="F13" s="133"/>
      <c r="G13" s="26">
        <v>1275</v>
      </c>
      <c r="H13" s="29" t="s">
        <v>137</v>
      </c>
      <c r="I13" s="29" t="s">
        <v>129</v>
      </c>
      <c r="J13" s="40" t="s">
        <v>90</v>
      </c>
      <c r="K13" s="40" t="s">
        <v>134</v>
      </c>
      <c r="L13" s="30">
        <v>4886000000</v>
      </c>
      <c r="M13" s="30">
        <v>0</v>
      </c>
      <c r="N13" s="30">
        <v>0</v>
      </c>
      <c r="O13" s="30">
        <v>0</v>
      </c>
      <c r="P13" s="30">
        <v>0</v>
      </c>
      <c r="Q13" s="30">
        <f t="shared" si="1"/>
        <v>4886000000</v>
      </c>
    </row>
    <row r="14" spans="1:17" ht="51" customHeight="1" x14ac:dyDescent="0.3">
      <c r="A14" s="135"/>
      <c r="B14" s="135"/>
      <c r="C14" s="135"/>
      <c r="D14" s="135"/>
      <c r="E14" s="136"/>
      <c r="F14" s="134"/>
      <c r="G14" s="26"/>
      <c r="H14" s="29" t="s">
        <v>138</v>
      </c>
      <c r="I14" s="29" t="s">
        <v>129</v>
      </c>
      <c r="J14" s="40" t="s">
        <v>90</v>
      </c>
      <c r="K14" s="40" t="s">
        <v>134</v>
      </c>
      <c r="L14" s="30">
        <v>64000000</v>
      </c>
      <c r="M14" s="30">
        <v>0</v>
      </c>
      <c r="N14" s="30">
        <v>0</v>
      </c>
      <c r="O14" s="30">
        <v>0</v>
      </c>
      <c r="P14" s="30">
        <v>0</v>
      </c>
      <c r="Q14" s="30">
        <f t="shared" si="1"/>
        <v>64000000</v>
      </c>
    </row>
    <row r="15" spans="1:17" ht="51" customHeight="1" x14ac:dyDescent="0.3">
      <c r="A15" s="135"/>
      <c r="B15" s="135"/>
      <c r="C15" s="135"/>
      <c r="D15" s="135"/>
      <c r="E15" s="136"/>
      <c r="F15" s="26" t="s">
        <v>139</v>
      </c>
      <c r="G15" s="26">
        <v>6</v>
      </c>
      <c r="H15" s="29" t="s">
        <v>140</v>
      </c>
      <c r="I15" s="29" t="s">
        <v>129</v>
      </c>
      <c r="J15" s="41" t="s">
        <v>141</v>
      </c>
      <c r="K15" s="41" t="s">
        <v>142</v>
      </c>
      <c r="L15" s="30">
        <v>3605000000</v>
      </c>
      <c r="M15" s="30">
        <v>0</v>
      </c>
      <c r="N15" s="30">
        <v>0</v>
      </c>
      <c r="O15" s="30">
        <v>0</v>
      </c>
      <c r="P15" s="30">
        <v>0</v>
      </c>
      <c r="Q15" s="30">
        <f t="shared" si="1"/>
        <v>3605000000</v>
      </c>
    </row>
    <row r="16" spans="1:17" ht="51" customHeight="1" x14ac:dyDescent="0.3">
      <c r="A16" s="135"/>
      <c r="B16" s="135"/>
      <c r="C16" s="135"/>
      <c r="D16" s="135"/>
      <c r="E16" s="136"/>
      <c r="F16" s="132" t="s">
        <v>143</v>
      </c>
      <c r="G16" s="26">
        <v>64</v>
      </c>
      <c r="H16" s="29" t="s">
        <v>144</v>
      </c>
      <c r="I16" s="29" t="s">
        <v>129</v>
      </c>
      <c r="J16" s="40" t="s">
        <v>91</v>
      </c>
      <c r="K16" s="41" t="s">
        <v>145</v>
      </c>
      <c r="L16" s="30">
        <v>1906597472</v>
      </c>
      <c r="M16" s="30">
        <v>0</v>
      </c>
      <c r="N16" s="30">
        <v>0</v>
      </c>
      <c r="O16" s="30">
        <v>0</v>
      </c>
      <c r="P16" s="30">
        <v>0</v>
      </c>
      <c r="Q16" s="30">
        <f t="shared" si="1"/>
        <v>1906597472</v>
      </c>
    </row>
    <row r="17" spans="1:17" ht="51" customHeight="1" x14ac:dyDescent="0.3">
      <c r="A17" s="135"/>
      <c r="B17" s="135"/>
      <c r="C17" s="135"/>
      <c r="D17" s="135"/>
      <c r="E17" s="136"/>
      <c r="F17" s="133"/>
      <c r="G17" s="26">
        <v>5</v>
      </c>
      <c r="H17" s="29" t="s">
        <v>146</v>
      </c>
      <c r="I17" s="29" t="s">
        <v>129</v>
      </c>
      <c r="J17" s="40" t="s">
        <v>91</v>
      </c>
      <c r="K17" s="41" t="s">
        <v>145</v>
      </c>
      <c r="L17" s="30">
        <v>1012000000</v>
      </c>
      <c r="M17" s="30">
        <v>0</v>
      </c>
      <c r="N17" s="30">
        <v>0</v>
      </c>
      <c r="O17" s="30">
        <v>0</v>
      </c>
      <c r="P17" s="30">
        <v>0</v>
      </c>
      <c r="Q17" s="30">
        <f t="shared" si="1"/>
        <v>1012000000</v>
      </c>
    </row>
    <row r="18" spans="1:17" ht="51" customHeight="1" x14ac:dyDescent="0.3">
      <c r="A18" s="135"/>
      <c r="B18" s="135"/>
      <c r="C18" s="135"/>
      <c r="D18" s="135"/>
      <c r="E18" s="136"/>
      <c r="F18" s="133"/>
      <c r="G18" s="26">
        <v>16</v>
      </c>
      <c r="H18" s="29" t="s">
        <v>147</v>
      </c>
      <c r="I18" s="29" t="s">
        <v>129</v>
      </c>
      <c r="J18" s="40" t="s">
        <v>91</v>
      </c>
      <c r="K18" s="41" t="s">
        <v>145</v>
      </c>
      <c r="L18" s="30">
        <v>7000000000</v>
      </c>
      <c r="M18" s="30">
        <v>0</v>
      </c>
      <c r="N18" s="30">
        <v>0</v>
      </c>
      <c r="O18" s="30">
        <v>0</v>
      </c>
      <c r="P18" s="30">
        <v>0</v>
      </c>
      <c r="Q18" s="30">
        <f t="shared" si="1"/>
        <v>7000000000</v>
      </c>
    </row>
    <row r="19" spans="1:17" ht="51" customHeight="1" x14ac:dyDescent="0.3">
      <c r="A19" s="135"/>
      <c r="B19" s="135"/>
      <c r="C19" s="135"/>
      <c r="D19" s="135"/>
      <c r="E19" s="136"/>
      <c r="F19" s="133"/>
      <c r="G19" s="26">
        <v>6</v>
      </c>
      <c r="H19" s="29" t="s">
        <v>148</v>
      </c>
      <c r="I19" s="29" t="s">
        <v>129</v>
      </c>
      <c r="J19" s="40" t="s">
        <v>91</v>
      </c>
      <c r="K19" s="41" t="s">
        <v>145</v>
      </c>
      <c r="L19" s="30">
        <v>1977835800</v>
      </c>
      <c r="M19" s="30">
        <v>0</v>
      </c>
      <c r="N19" s="30">
        <v>0</v>
      </c>
      <c r="O19" s="30">
        <v>0</v>
      </c>
      <c r="P19" s="30">
        <v>0</v>
      </c>
      <c r="Q19" s="30">
        <f t="shared" si="1"/>
        <v>1977835800</v>
      </c>
    </row>
    <row r="20" spans="1:17" ht="21.75" customHeight="1" x14ac:dyDescent="0.3">
      <c r="A20" s="33"/>
      <c r="B20" s="33"/>
      <c r="C20" s="33"/>
      <c r="D20" s="34"/>
      <c r="E20" s="35"/>
      <c r="F20" s="36"/>
      <c r="G20" s="36"/>
      <c r="H20" s="36"/>
      <c r="I20" s="36"/>
      <c r="J20" s="37"/>
      <c r="K20" s="37"/>
      <c r="L20" s="42">
        <f t="shared" ref="L20:Q20" si="2">SUM(L10:L19)</f>
        <v>20901433272</v>
      </c>
      <c r="M20" s="39">
        <f t="shared" si="2"/>
        <v>0</v>
      </c>
      <c r="N20" s="39">
        <f t="shared" si="2"/>
        <v>0</v>
      </c>
      <c r="O20" s="39">
        <f t="shared" si="2"/>
        <v>0</v>
      </c>
      <c r="P20" s="39">
        <f t="shared" si="2"/>
        <v>0</v>
      </c>
      <c r="Q20" s="39">
        <f t="shared" si="2"/>
        <v>20901433272</v>
      </c>
    </row>
    <row r="21" spans="1:17" ht="51" customHeight="1" x14ac:dyDescent="0.3">
      <c r="A21" s="132" t="s">
        <v>92</v>
      </c>
      <c r="B21" s="132" t="s">
        <v>149</v>
      </c>
      <c r="C21" s="132" t="s">
        <v>86</v>
      </c>
      <c r="D21" s="132" t="s">
        <v>51</v>
      </c>
      <c r="E21" s="140" t="s">
        <v>52</v>
      </c>
      <c r="F21" s="27" t="s">
        <v>53</v>
      </c>
      <c r="G21" s="43">
        <v>1</v>
      </c>
      <c r="H21" s="29" t="s">
        <v>54</v>
      </c>
      <c r="I21" s="29" t="s">
        <v>150</v>
      </c>
      <c r="J21" s="26" t="s">
        <v>94</v>
      </c>
      <c r="K21" s="26" t="s">
        <v>151</v>
      </c>
      <c r="L21" s="44">
        <v>650000000</v>
      </c>
      <c r="M21" s="32">
        <v>0</v>
      </c>
      <c r="N21" s="32">
        <v>0</v>
      </c>
      <c r="O21" s="32">
        <v>0</v>
      </c>
      <c r="P21" s="32">
        <v>0</v>
      </c>
      <c r="Q21" s="30">
        <f>+L21+M21+N21-O21-P21</f>
        <v>650000000</v>
      </c>
    </row>
    <row r="22" spans="1:17" ht="51" customHeight="1" x14ac:dyDescent="0.3">
      <c r="A22" s="133"/>
      <c r="B22" s="133"/>
      <c r="C22" s="133"/>
      <c r="D22" s="133"/>
      <c r="E22" s="141"/>
      <c r="F22" s="137" t="s">
        <v>58</v>
      </c>
      <c r="G22" s="137">
        <v>135</v>
      </c>
      <c r="H22" s="29" t="s">
        <v>97</v>
      </c>
      <c r="I22" s="29" t="s">
        <v>150</v>
      </c>
      <c r="J22" s="26" t="s">
        <v>95</v>
      </c>
      <c r="K22" s="26" t="s">
        <v>152</v>
      </c>
      <c r="L22" s="31">
        <v>7650000000</v>
      </c>
      <c r="M22" s="32">
        <v>0</v>
      </c>
      <c r="N22" s="32">
        <v>0</v>
      </c>
      <c r="O22" s="32">
        <v>0</v>
      </c>
      <c r="P22" s="32">
        <v>0</v>
      </c>
      <c r="Q22" s="30">
        <f t="shared" ref="Q22:Q25" si="3">+L22+M22+N22-O22-P22</f>
        <v>7650000000</v>
      </c>
    </row>
    <row r="23" spans="1:17" ht="51" customHeight="1" x14ac:dyDescent="0.3">
      <c r="A23" s="133"/>
      <c r="B23" s="133"/>
      <c r="C23" s="133"/>
      <c r="D23" s="133"/>
      <c r="E23" s="141"/>
      <c r="F23" s="138"/>
      <c r="G23" s="138"/>
      <c r="H23" s="29" t="s">
        <v>59</v>
      </c>
      <c r="I23" s="29" t="s">
        <v>150</v>
      </c>
      <c r="J23" s="26" t="s">
        <v>98</v>
      </c>
      <c r="K23" s="26" t="s">
        <v>153</v>
      </c>
      <c r="L23" s="31">
        <v>3000000000</v>
      </c>
      <c r="M23" s="32"/>
      <c r="N23" s="32"/>
      <c r="O23" s="32"/>
      <c r="P23" s="32"/>
      <c r="Q23" s="30">
        <f t="shared" si="3"/>
        <v>3000000000</v>
      </c>
    </row>
    <row r="24" spans="1:17" ht="51" customHeight="1" x14ac:dyDescent="0.3">
      <c r="A24" s="133"/>
      <c r="B24" s="133"/>
      <c r="C24" s="133"/>
      <c r="D24" s="133"/>
      <c r="E24" s="141"/>
      <c r="F24" s="45" t="s">
        <v>55</v>
      </c>
      <c r="G24" s="45">
        <v>620</v>
      </c>
      <c r="H24" s="29" t="s">
        <v>57</v>
      </c>
      <c r="I24" s="29" t="s">
        <v>150</v>
      </c>
      <c r="J24" s="26" t="s">
        <v>154</v>
      </c>
      <c r="K24" s="26" t="s">
        <v>155</v>
      </c>
      <c r="L24" s="31">
        <v>10000000000</v>
      </c>
      <c r="M24" s="32">
        <v>0</v>
      </c>
      <c r="N24" s="32">
        <v>0</v>
      </c>
      <c r="O24" s="32">
        <v>0</v>
      </c>
      <c r="P24" s="32">
        <v>0</v>
      </c>
      <c r="Q24" s="30">
        <f t="shared" si="3"/>
        <v>10000000000</v>
      </c>
    </row>
    <row r="25" spans="1:17" ht="51" customHeight="1" x14ac:dyDescent="0.3">
      <c r="A25" s="134"/>
      <c r="B25" s="134"/>
      <c r="C25" s="134"/>
      <c r="D25" s="134"/>
      <c r="E25" s="142"/>
      <c r="F25" s="45" t="s">
        <v>56</v>
      </c>
      <c r="G25" s="45">
        <v>18</v>
      </c>
      <c r="H25" s="29" t="s">
        <v>96</v>
      </c>
      <c r="I25" s="29" t="s">
        <v>150</v>
      </c>
      <c r="J25" s="26" t="s">
        <v>154</v>
      </c>
      <c r="K25" s="26" t="s">
        <v>155</v>
      </c>
      <c r="L25" s="31">
        <v>2200000000</v>
      </c>
      <c r="M25" s="32">
        <v>0</v>
      </c>
      <c r="N25" s="32">
        <v>0</v>
      </c>
      <c r="O25" s="32">
        <v>0</v>
      </c>
      <c r="P25" s="32">
        <v>0</v>
      </c>
      <c r="Q25" s="30">
        <f t="shared" si="3"/>
        <v>2200000000</v>
      </c>
    </row>
    <row r="26" spans="1:17" ht="16.5" customHeight="1" x14ac:dyDescent="0.3">
      <c r="A26" s="33"/>
      <c r="B26" s="33"/>
      <c r="C26" s="33"/>
      <c r="D26" s="34"/>
      <c r="E26" s="35"/>
      <c r="F26" s="36"/>
      <c r="G26" s="36"/>
      <c r="H26" s="36"/>
      <c r="I26" s="36"/>
      <c r="J26" s="37"/>
      <c r="K26" s="37"/>
      <c r="L26" s="39">
        <f t="shared" ref="L26:P26" si="4">SUM(L21:L25)</f>
        <v>23500000000</v>
      </c>
      <c r="M26" s="39">
        <f t="shared" si="4"/>
        <v>0</v>
      </c>
      <c r="N26" s="39">
        <f t="shared" si="4"/>
        <v>0</v>
      </c>
      <c r="O26" s="39">
        <f t="shared" si="4"/>
        <v>0</v>
      </c>
      <c r="P26" s="39">
        <f t="shared" si="4"/>
        <v>0</v>
      </c>
      <c r="Q26" s="39">
        <f>SUM(Q21:Q25)</f>
        <v>23500000000</v>
      </c>
    </row>
    <row r="27" spans="1:17" ht="51" customHeight="1" x14ac:dyDescent="0.3">
      <c r="A27" s="135" t="s">
        <v>156</v>
      </c>
      <c r="B27" s="135" t="s">
        <v>100</v>
      </c>
      <c r="C27" s="135" t="s">
        <v>86</v>
      </c>
      <c r="D27" s="135" t="s">
        <v>51</v>
      </c>
      <c r="E27" s="139" t="s">
        <v>157</v>
      </c>
      <c r="F27" s="26" t="s">
        <v>61</v>
      </c>
      <c r="G27" s="26">
        <v>4</v>
      </c>
      <c r="H27" s="29" t="s">
        <v>62</v>
      </c>
      <c r="I27" s="29" t="s">
        <v>150</v>
      </c>
      <c r="J27" s="29" t="s">
        <v>101</v>
      </c>
      <c r="K27" s="29" t="s">
        <v>158</v>
      </c>
      <c r="L27" s="46">
        <v>1308408542</v>
      </c>
      <c r="M27" s="47">
        <v>0</v>
      </c>
      <c r="N27" s="47">
        <v>0</v>
      </c>
      <c r="O27" s="47">
        <v>0</v>
      </c>
      <c r="P27" s="47">
        <v>0</v>
      </c>
      <c r="Q27" s="30">
        <f t="shared" ref="Q27:Q30" si="5">+L27+M27+N27-O27-P27</f>
        <v>1308408542</v>
      </c>
    </row>
    <row r="28" spans="1:17" ht="51" customHeight="1" x14ac:dyDescent="0.3">
      <c r="A28" s="135"/>
      <c r="B28" s="135"/>
      <c r="C28" s="135"/>
      <c r="D28" s="135"/>
      <c r="E28" s="139"/>
      <c r="F28" s="26" t="s">
        <v>55</v>
      </c>
      <c r="G28" s="26">
        <v>4</v>
      </c>
      <c r="H28" s="29" t="s">
        <v>62</v>
      </c>
      <c r="I28" s="29" t="s">
        <v>150</v>
      </c>
      <c r="J28" s="29" t="s">
        <v>102</v>
      </c>
      <c r="K28" s="29" t="s">
        <v>159</v>
      </c>
      <c r="L28" s="46">
        <v>11000000000</v>
      </c>
      <c r="M28" s="47">
        <v>0</v>
      </c>
      <c r="N28" s="47">
        <v>0</v>
      </c>
      <c r="O28" s="47">
        <v>0</v>
      </c>
      <c r="P28" s="47">
        <v>0</v>
      </c>
      <c r="Q28" s="30">
        <f t="shared" si="5"/>
        <v>11000000000</v>
      </c>
    </row>
    <row r="29" spans="1:17" ht="51" customHeight="1" x14ac:dyDescent="0.3">
      <c r="A29" s="135"/>
      <c r="B29" s="135"/>
      <c r="C29" s="135"/>
      <c r="D29" s="135"/>
      <c r="E29" s="139"/>
      <c r="F29" s="48" t="s">
        <v>56</v>
      </c>
      <c r="G29" s="26">
        <v>4</v>
      </c>
      <c r="H29" s="29" t="s">
        <v>160</v>
      </c>
      <c r="I29" s="29" t="s">
        <v>150</v>
      </c>
      <c r="J29" s="29" t="s">
        <v>103</v>
      </c>
      <c r="K29" s="29" t="s">
        <v>161</v>
      </c>
      <c r="L29" s="46">
        <v>4000000000</v>
      </c>
      <c r="M29" s="47">
        <v>0</v>
      </c>
      <c r="N29" s="47">
        <v>0</v>
      </c>
      <c r="O29" s="47">
        <v>0</v>
      </c>
      <c r="P29" s="47">
        <v>0</v>
      </c>
      <c r="Q29" s="30">
        <f t="shared" si="5"/>
        <v>4000000000</v>
      </c>
    </row>
    <row r="30" spans="1:17" ht="51" customHeight="1" x14ac:dyDescent="0.3">
      <c r="A30" s="135"/>
      <c r="B30" s="135"/>
      <c r="C30" s="135"/>
      <c r="D30" s="135"/>
      <c r="E30" s="139"/>
      <c r="F30" s="48" t="s">
        <v>63</v>
      </c>
      <c r="G30" s="26">
        <v>3</v>
      </c>
      <c r="H30" s="29" t="s">
        <v>162</v>
      </c>
      <c r="I30" s="29" t="s">
        <v>150</v>
      </c>
      <c r="J30" s="29" t="s">
        <v>103</v>
      </c>
      <c r="K30" s="29" t="s">
        <v>161</v>
      </c>
      <c r="L30" s="46">
        <v>1191591458</v>
      </c>
      <c r="M30" s="47">
        <v>0</v>
      </c>
      <c r="N30" s="47">
        <v>0</v>
      </c>
      <c r="O30" s="47">
        <v>0</v>
      </c>
      <c r="P30" s="47">
        <v>0</v>
      </c>
      <c r="Q30" s="30">
        <f t="shared" si="5"/>
        <v>1191591458</v>
      </c>
    </row>
    <row r="31" spans="1:17" ht="18" customHeight="1" x14ac:dyDescent="0.3">
      <c r="A31" s="33"/>
      <c r="B31" s="33"/>
      <c r="C31" s="33"/>
      <c r="D31" s="33"/>
      <c r="E31" s="35"/>
      <c r="F31" s="36"/>
      <c r="G31" s="36"/>
      <c r="H31" s="36"/>
      <c r="I31" s="36"/>
      <c r="J31" s="37"/>
      <c r="K31" s="37"/>
      <c r="L31" s="39">
        <f t="shared" ref="L31:P31" si="6">SUM(L27:L30)</f>
        <v>17500000000</v>
      </c>
      <c r="M31" s="39">
        <f t="shared" si="6"/>
        <v>0</v>
      </c>
      <c r="N31" s="39">
        <f t="shared" si="6"/>
        <v>0</v>
      </c>
      <c r="O31" s="39">
        <f t="shared" si="6"/>
        <v>0</v>
      </c>
      <c r="P31" s="39">
        <f t="shared" si="6"/>
        <v>0</v>
      </c>
      <c r="Q31" s="39">
        <f>SUM(Q27:Q30)</f>
        <v>17500000000</v>
      </c>
    </row>
    <row r="32" spans="1:17" ht="51" customHeight="1" x14ac:dyDescent="0.3">
      <c r="A32" s="135" t="s">
        <v>99</v>
      </c>
      <c r="B32" s="135" t="s">
        <v>163</v>
      </c>
      <c r="C32" s="135" t="s">
        <v>105</v>
      </c>
      <c r="D32" s="135" t="s">
        <v>106</v>
      </c>
      <c r="E32" s="139" t="s">
        <v>25</v>
      </c>
      <c r="F32" s="49" t="s">
        <v>26</v>
      </c>
      <c r="G32" s="26">
        <v>1000</v>
      </c>
      <c r="H32" s="49" t="s">
        <v>27</v>
      </c>
      <c r="I32" s="29" t="s">
        <v>129</v>
      </c>
      <c r="J32" s="26" t="s">
        <v>107</v>
      </c>
      <c r="K32" s="32" t="s">
        <v>164</v>
      </c>
      <c r="L32" s="50">
        <v>0</v>
      </c>
      <c r="M32" s="51">
        <v>61410613000</v>
      </c>
      <c r="N32" s="32">
        <v>0</v>
      </c>
      <c r="O32" s="32">
        <v>0</v>
      </c>
      <c r="P32" s="32">
        <v>0</v>
      </c>
      <c r="Q32" s="32">
        <f>+L32+M32+N32-O32-P32</f>
        <v>61410613000</v>
      </c>
    </row>
    <row r="33" spans="1:17" ht="51" customHeight="1" x14ac:dyDescent="0.3">
      <c r="A33" s="135"/>
      <c r="B33" s="135"/>
      <c r="C33" s="135"/>
      <c r="D33" s="135"/>
      <c r="E33" s="139"/>
      <c r="F33" s="49" t="s">
        <v>165</v>
      </c>
      <c r="G33" s="27">
        <v>9</v>
      </c>
      <c r="H33" s="29" t="s">
        <v>166</v>
      </c>
      <c r="I33" s="29" t="s">
        <v>129</v>
      </c>
      <c r="J33" s="26" t="s">
        <v>108</v>
      </c>
      <c r="K33" s="41" t="s">
        <v>167</v>
      </c>
      <c r="L33" s="51">
        <v>1740623784</v>
      </c>
      <c r="M33" s="32">
        <v>0</v>
      </c>
      <c r="N33" s="32">
        <v>0</v>
      </c>
      <c r="O33" s="32">
        <v>0</v>
      </c>
      <c r="P33" s="32">
        <v>0</v>
      </c>
      <c r="Q33" s="32">
        <f t="shared" ref="Q33:Q40" si="7">+L33+M33+N33-O33-P33</f>
        <v>1740623784</v>
      </c>
    </row>
    <row r="34" spans="1:17" ht="51" customHeight="1" x14ac:dyDescent="0.3">
      <c r="A34" s="135"/>
      <c r="B34" s="135"/>
      <c r="C34" s="135"/>
      <c r="D34" s="135"/>
      <c r="E34" s="139"/>
      <c r="F34" s="49" t="s">
        <v>168</v>
      </c>
      <c r="G34" s="27">
        <v>195</v>
      </c>
      <c r="H34" s="29" t="s">
        <v>169</v>
      </c>
      <c r="I34" s="29" t="s">
        <v>129</v>
      </c>
      <c r="J34" s="26" t="s">
        <v>109</v>
      </c>
      <c r="K34" s="26" t="s">
        <v>170</v>
      </c>
      <c r="L34" s="52">
        <v>0</v>
      </c>
      <c r="M34" s="51">
        <v>64848763216</v>
      </c>
      <c r="N34" s="32">
        <v>0</v>
      </c>
      <c r="O34" s="32">
        <v>0</v>
      </c>
      <c r="P34" s="32">
        <v>0</v>
      </c>
      <c r="Q34" s="32">
        <f t="shared" si="7"/>
        <v>64848763216</v>
      </c>
    </row>
    <row r="35" spans="1:17" ht="20.25" customHeight="1" x14ac:dyDescent="0.3">
      <c r="A35" s="33"/>
      <c r="B35" s="33"/>
      <c r="C35" s="33"/>
      <c r="D35" s="34"/>
      <c r="E35" s="35"/>
      <c r="F35" s="36"/>
      <c r="G35" s="36"/>
      <c r="H35" s="36"/>
      <c r="I35" s="36"/>
      <c r="J35" s="37"/>
      <c r="K35" s="37"/>
      <c r="L35" s="39">
        <f>SUM(L32:L34)</f>
        <v>1740623784</v>
      </c>
      <c r="M35" s="39">
        <f>SUM(M32:M34)</f>
        <v>126259376216</v>
      </c>
      <c r="N35" s="39">
        <f>SUM(N32:N34)</f>
        <v>0</v>
      </c>
      <c r="O35" s="39">
        <f>SUM(O32:O34)</f>
        <v>0</v>
      </c>
      <c r="P35" s="39"/>
      <c r="Q35" s="39">
        <f>SUM(Q32:Q34)</f>
        <v>128000000000</v>
      </c>
    </row>
    <row r="36" spans="1:17" ht="62.25" customHeight="1" x14ac:dyDescent="0.3">
      <c r="A36" s="132" t="s">
        <v>99</v>
      </c>
      <c r="B36" s="132" t="s">
        <v>163</v>
      </c>
      <c r="C36" s="132" t="s">
        <v>105</v>
      </c>
      <c r="D36" s="132" t="s">
        <v>106</v>
      </c>
      <c r="E36" s="140" t="s">
        <v>171</v>
      </c>
      <c r="F36" s="26" t="s">
        <v>172</v>
      </c>
      <c r="G36" s="26">
        <v>120</v>
      </c>
      <c r="H36" s="29" t="s">
        <v>173</v>
      </c>
      <c r="I36" s="29" t="s">
        <v>174</v>
      </c>
      <c r="J36" s="26" t="s">
        <v>175</v>
      </c>
      <c r="K36" s="26" t="s">
        <v>176</v>
      </c>
      <c r="L36" s="112">
        <v>5682000000</v>
      </c>
      <c r="M36" s="32">
        <v>0</v>
      </c>
      <c r="N36" s="32">
        <v>0</v>
      </c>
      <c r="O36" s="32">
        <v>0</v>
      </c>
      <c r="P36" s="32">
        <v>0</v>
      </c>
      <c r="Q36" s="32">
        <f t="shared" si="7"/>
        <v>5682000000</v>
      </c>
    </row>
    <row r="37" spans="1:17" ht="44.25" customHeight="1" x14ac:dyDescent="0.3">
      <c r="A37" s="133"/>
      <c r="B37" s="133"/>
      <c r="C37" s="133"/>
      <c r="D37" s="133"/>
      <c r="E37" s="141"/>
      <c r="F37" s="132" t="s">
        <v>177</v>
      </c>
      <c r="G37" s="26">
        <v>1</v>
      </c>
      <c r="H37" s="29" t="s">
        <v>178</v>
      </c>
      <c r="I37" s="29" t="s">
        <v>174</v>
      </c>
      <c r="J37" s="132" t="s">
        <v>179</v>
      </c>
      <c r="K37" s="132" t="s">
        <v>180</v>
      </c>
      <c r="L37" s="112">
        <v>1498000000</v>
      </c>
      <c r="M37" s="32">
        <v>0</v>
      </c>
      <c r="N37" s="32">
        <v>0</v>
      </c>
      <c r="O37" s="32">
        <v>0</v>
      </c>
      <c r="P37" s="32">
        <v>0</v>
      </c>
      <c r="Q37" s="32">
        <f t="shared" si="7"/>
        <v>1498000000</v>
      </c>
    </row>
    <row r="38" spans="1:17" ht="54" x14ac:dyDescent="0.3">
      <c r="A38" s="133"/>
      <c r="B38" s="133"/>
      <c r="C38" s="133"/>
      <c r="D38" s="133"/>
      <c r="E38" s="141"/>
      <c r="F38" s="134"/>
      <c r="G38" s="26">
        <v>1</v>
      </c>
      <c r="H38" s="29" t="s">
        <v>181</v>
      </c>
      <c r="I38" s="29" t="s">
        <v>174</v>
      </c>
      <c r="J38" s="134"/>
      <c r="K38" s="134"/>
      <c r="L38" s="112">
        <v>1000000000</v>
      </c>
      <c r="M38" s="32">
        <v>0</v>
      </c>
      <c r="N38" s="32">
        <v>0</v>
      </c>
      <c r="O38" s="32">
        <v>0</v>
      </c>
      <c r="P38" s="32">
        <v>0</v>
      </c>
      <c r="Q38" s="32">
        <f t="shared" si="7"/>
        <v>1000000000</v>
      </c>
    </row>
    <row r="39" spans="1:17" ht="67.5" customHeight="1" x14ac:dyDescent="0.3">
      <c r="A39" s="133"/>
      <c r="B39" s="133"/>
      <c r="C39" s="133"/>
      <c r="D39" s="133"/>
      <c r="E39" s="141"/>
      <c r="F39" s="132" t="s">
        <v>182</v>
      </c>
      <c r="G39" s="132">
        <v>5</v>
      </c>
      <c r="H39" s="29" t="s">
        <v>183</v>
      </c>
      <c r="I39" s="29" t="s">
        <v>174</v>
      </c>
      <c r="J39" s="132" t="s">
        <v>184</v>
      </c>
      <c r="K39" s="132" t="s">
        <v>185</v>
      </c>
      <c r="L39" s="112">
        <v>808400000</v>
      </c>
      <c r="M39" s="32">
        <v>0</v>
      </c>
      <c r="N39" s="32">
        <v>0</v>
      </c>
      <c r="O39" s="32">
        <v>0</v>
      </c>
      <c r="P39" s="32">
        <v>0</v>
      </c>
      <c r="Q39" s="32">
        <f t="shared" si="7"/>
        <v>808400000</v>
      </c>
    </row>
    <row r="40" spans="1:17" ht="94.5" customHeight="1" x14ac:dyDescent="0.3">
      <c r="A40" s="134"/>
      <c r="B40" s="134"/>
      <c r="C40" s="134"/>
      <c r="D40" s="134"/>
      <c r="E40" s="142"/>
      <c r="F40" s="134"/>
      <c r="G40" s="134"/>
      <c r="H40" s="29" t="s">
        <v>186</v>
      </c>
      <c r="I40" s="29" t="s">
        <v>174</v>
      </c>
      <c r="J40" s="134"/>
      <c r="K40" s="134"/>
      <c r="L40" s="112">
        <v>1011600000</v>
      </c>
      <c r="M40" s="32">
        <v>0</v>
      </c>
      <c r="N40" s="32">
        <v>0</v>
      </c>
      <c r="O40" s="32">
        <v>0</v>
      </c>
      <c r="P40" s="32">
        <v>0</v>
      </c>
      <c r="Q40" s="32">
        <f t="shared" si="7"/>
        <v>1011600000</v>
      </c>
    </row>
    <row r="41" spans="1:17" x14ac:dyDescent="0.3">
      <c r="A41" s="33"/>
      <c r="B41" s="33"/>
      <c r="C41" s="33"/>
      <c r="D41" s="34"/>
      <c r="E41" s="35"/>
      <c r="F41" s="36"/>
      <c r="G41" s="36"/>
      <c r="H41" s="36"/>
      <c r="I41" s="36"/>
      <c r="J41" s="37"/>
      <c r="K41" s="37"/>
      <c r="L41" s="39">
        <f>SUM(L36:L40)</f>
        <v>10000000000</v>
      </c>
      <c r="M41" s="39">
        <f>SUM(M36:M40)</f>
        <v>0</v>
      </c>
      <c r="N41" s="39">
        <f>SUM(N36:N40)</f>
        <v>0</v>
      </c>
      <c r="O41" s="39">
        <f>SUM(O36:O40)</f>
        <v>0</v>
      </c>
      <c r="P41" s="39"/>
      <c r="Q41" s="39">
        <f>SUM(Q36:Q40)</f>
        <v>10000000000</v>
      </c>
    </row>
    <row r="42" spans="1:17" ht="35.25" customHeight="1" x14ac:dyDescent="0.3">
      <c r="A42" s="132" t="s">
        <v>99</v>
      </c>
      <c r="B42" s="132" t="s">
        <v>187</v>
      </c>
      <c r="C42" s="132" t="s">
        <v>105</v>
      </c>
      <c r="D42" s="132" t="s">
        <v>110</v>
      </c>
      <c r="E42" s="140" t="s">
        <v>188</v>
      </c>
      <c r="F42" s="132" t="s">
        <v>189</v>
      </c>
      <c r="G42" s="26">
        <v>1</v>
      </c>
      <c r="H42" s="29" t="s">
        <v>190</v>
      </c>
      <c r="I42" s="29" t="s">
        <v>174</v>
      </c>
      <c r="J42" s="53" t="s">
        <v>191</v>
      </c>
      <c r="K42" s="53" t="s">
        <v>192</v>
      </c>
      <c r="L42" s="54">
        <v>1000000000</v>
      </c>
      <c r="M42" s="32">
        <v>0</v>
      </c>
      <c r="N42" s="32">
        <v>0</v>
      </c>
      <c r="O42" s="32">
        <v>0</v>
      </c>
      <c r="P42" s="32">
        <v>0</v>
      </c>
      <c r="Q42" s="32">
        <f t="shared" ref="Q42:Q50" si="8">+L42+M42+N42-O42-P42</f>
        <v>1000000000</v>
      </c>
    </row>
    <row r="43" spans="1:17" ht="35.25" customHeight="1" x14ac:dyDescent="0.3">
      <c r="A43" s="133"/>
      <c r="B43" s="133"/>
      <c r="C43" s="133"/>
      <c r="D43" s="133"/>
      <c r="E43" s="141"/>
      <c r="F43" s="133"/>
      <c r="G43" s="26">
        <v>1</v>
      </c>
      <c r="H43" s="29" t="s">
        <v>193</v>
      </c>
      <c r="I43" s="29" t="s">
        <v>174</v>
      </c>
      <c r="J43" s="53" t="s">
        <v>191</v>
      </c>
      <c r="K43" s="53" t="s">
        <v>192</v>
      </c>
      <c r="L43" s="54">
        <v>350000000</v>
      </c>
      <c r="M43" s="32">
        <v>0</v>
      </c>
      <c r="N43" s="32">
        <v>0</v>
      </c>
      <c r="O43" s="32">
        <v>0</v>
      </c>
      <c r="P43" s="32">
        <v>0</v>
      </c>
      <c r="Q43" s="32">
        <f t="shared" si="8"/>
        <v>350000000</v>
      </c>
    </row>
    <row r="44" spans="1:17" ht="35.25" customHeight="1" x14ac:dyDescent="0.3">
      <c r="A44" s="133"/>
      <c r="B44" s="133"/>
      <c r="C44" s="133"/>
      <c r="D44" s="133"/>
      <c r="E44" s="141"/>
      <c r="F44" s="134"/>
      <c r="G44" s="26">
        <v>1</v>
      </c>
      <c r="H44" s="29" t="s">
        <v>194</v>
      </c>
      <c r="I44" s="29" t="s">
        <v>174</v>
      </c>
      <c r="J44" s="53" t="s">
        <v>191</v>
      </c>
      <c r="K44" s="53" t="s">
        <v>192</v>
      </c>
      <c r="L44" s="54">
        <v>650000000</v>
      </c>
      <c r="M44" s="32">
        <v>0</v>
      </c>
      <c r="N44" s="32">
        <v>0</v>
      </c>
      <c r="O44" s="32">
        <v>0</v>
      </c>
      <c r="P44" s="32">
        <v>0</v>
      </c>
      <c r="Q44" s="32">
        <f t="shared" si="8"/>
        <v>650000000</v>
      </c>
    </row>
    <row r="45" spans="1:17" ht="35.25" customHeight="1" x14ac:dyDescent="0.3">
      <c r="A45" s="133"/>
      <c r="B45" s="133"/>
      <c r="C45" s="133"/>
      <c r="D45" s="133"/>
      <c r="E45" s="141"/>
      <c r="F45" s="132" t="s">
        <v>195</v>
      </c>
      <c r="G45" s="26">
        <v>1</v>
      </c>
      <c r="H45" s="29" t="s">
        <v>196</v>
      </c>
      <c r="I45" s="29" t="s">
        <v>174</v>
      </c>
      <c r="J45" s="53" t="s">
        <v>197</v>
      </c>
      <c r="K45" s="53" t="s">
        <v>198</v>
      </c>
      <c r="L45" s="54">
        <v>170000000</v>
      </c>
      <c r="M45" s="32">
        <v>0</v>
      </c>
      <c r="N45" s="32">
        <v>0</v>
      </c>
      <c r="O45" s="32">
        <v>0</v>
      </c>
      <c r="P45" s="32">
        <v>0</v>
      </c>
      <c r="Q45" s="32">
        <f t="shared" si="8"/>
        <v>170000000</v>
      </c>
    </row>
    <row r="46" spans="1:17" ht="35.25" customHeight="1" x14ac:dyDescent="0.3">
      <c r="A46" s="133"/>
      <c r="B46" s="133"/>
      <c r="C46" s="133"/>
      <c r="D46" s="133"/>
      <c r="E46" s="141"/>
      <c r="F46" s="133"/>
      <c r="G46" s="26">
        <v>1</v>
      </c>
      <c r="H46" s="29" t="s">
        <v>199</v>
      </c>
      <c r="I46" s="29" t="s">
        <v>174</v>
      </c>
      <c r="J46" s="53" t="s">
        <v>197</v>
      </c>
      <c r="K46" s="53" t="s">
        <v>198</v>
      </c>
      <c r="L46" s="54">
        <v>350000000</v>
      </c>
      <c r="M46" s="32">
        <v>0</v>
      </c>
      <c r="N46" s="32">
        <v>0</v>
      </c>
      <c r="O46" s="32">
        <v>0</v>
      </c>
      <c r="P46" s="32">
        <v>0</v>
      </c>
      <c r="Q46" s="32">
        <f t="shared" si="8"/>
        <v>350000000</v>
      </c>
    </row>
    <row r="47" spans="1:17" ht="35.25" customHeight="1" x14ac:dyDescent="0.3">
      <c r="A47" s="133"/>
      <c r="B47" s="133"/>
      <c r="C47" s="133"/>
      <c r="D47" s="133"/>
      <c r="E47" s="141"/>
      <c r="F47" s="133"/>
      <c r="G47" s="26">
        <v>1</v>
      </c>
      <c r="H47" s="29" t="s">
        <v>200</v>
      </c>
      <c r="I47" s="29" t="s">
        <v>174</v>
      </c>
      <c r="J47" s="53" t="s">
        <v>197</v>
      </c>
      <c r="K47" s="53" t="s">
        <v>198</v>
      </c>
      <c r="L47" s="54">
        <v>200000000</v>
      </c>
      <c r="M47" s="32">
        <v>0</v>
      </c>
      <c r="N47" s="32">
        <v>0</v>
      </c>
      <c r="O47" s="32">
        <v>0</v>
      </c>
      <c r="P47" s="32">
        <v>0</v>
      </c>
      <c r="Q47" s="32">
        <f t="shared" si="8"/>
        <v>200000000</v>
      </c>
    </row>
    <row r="48" spans="1:17" ht="35.25" customHeight="1" x14ac:dyDescent="0.3">
      <c r="A48" s="133"/>
      <c r="B48" s="133"/>
      <c r="C48" s="133"/>
      <c r="D48" s="133"/>
      <c r="E48" s="141"/>
      <c r="F48" s="133"/>
      <c r="G48" s="26">
        <v>1</v>
      </c>
      <c r="H48" s="29" t="s">
        <v>201</v>
      </c>
      <c r="I48" s="29" t="s">
        <v>174</v>
      </c>
      <c r="J48" s="53" t="s">
        <v>197</v>
      </c>
      <c r="K48" s="53" t="s">
        <v>198</v>
      </c>
      <c r="L48" s="54">
        <v>280000000</v>
      </c>
      <c r="M48" s="32">
        <v>0</v>
      </c>
      <c r="N48" s="32">
        <v>0</v>
      </c>
      <c r="O48" s="32">
        <v>0</v>
      </c>
      <c r="P48" s="32">
        <v>0</v>
      </c>
      <c r="Q48" s="32">
        <f t="shared" si="8"/>
        <v>280000000</v>
      </c>
    </row>
    <row r="49" spans="1:17" ht="35.25" customHeight="1" x14ac:dyDescent="0.3">
      <c r="A49" s="133"/>
      <c r="B49" s="133"/>
      <c r="C49" s="133"/>
      <c r="D49" s="133"/>
      <c r="E49" s="141"/>
      <c r="F49" s="132" t="s">
        <v>202</v>
      </c>
      <c r="G49" s="26">
        <v>1</v>
      </c>
      <c r="H49" s="29" t="s">
        <v>203</v>
      </c>
      <c r="I49" s="29" t="s">
        <v>174</v>
      </c>
      <c r="J49" s="53" t="s">
        <v>204</v>
      </c>
      <c r="K49" s="53" t="s">
        <v>205</v>
      </c>
      <c r="L49" s="54">
        <v>2600000000</v>
      </c>
      <c r="M49" s="32">
        <v>0</v>
      </c>
      <c r="N49" s="32">
        <v>0</v>
      </c>
      <c r="O49" s="32">
        <v>0</v>
      </c>
      <c r="P49" s="32">
        <v>0</v>
      </c>
      <c r="Q49" s="32">
        <f t="shared" si="8"/>
        <v>2600000000</v>
      </c>
    </row>
    <row r="50" spans="1:17" ht="35.25" customHeight="1" x14ac:dyDescent="0.3">
      <c r="A50" s="134"/>
      <c r="B50" s="134"/>
      <c r="C50" s="134"/>
      <c r="D50" s="134"/>
      <c r="E50" s="142"/>
      <c r="F50" s="134"/>
      <c r="G50" s="26">
        <v>1</v>
      </c>
      <c r="H50" s="29" t="s">
        <v>206</v>
      </c>
      <c r="I50" s="29" t="s">
        <v>174</v>
      </c>
      <c r="J50" s="53" t="s">
        <v>204</v>
      </c>
      <c r="K50" s="53" t="s">
        <v>205</v>
      </c>
      <c r="L50" s="54">
        <v>400000000</v>
      </c>
      <c r="M50" s="32">
        <v>0</v>
      </c>
      <c r="N50" s="32">
        <v>0</v>
      </c>
      <c r="O50" s="32">
        <v>0</v>
      </c>
      <c r="P50" s="32">
        <v>0</v>
      </c>
      <c r="Q50" s="32">
        <f t="shared" si="8"/>
        <v>400000000</v>
      </c>
    </row>
    <row r="51" spans="1:17" x14ac:dyDescent="0.3">
      <c r="A51" s="33"/>
      <c r="B51" s="55"/>
      <c r="C51" s="55"/>
      <c r="D51" s="34"/>
      <c r="E51" s="35"/>
      <c r="F51" s="36"/>
      <c r="G51" s="36"/>
      <c r="H51" s="36"/>
      <c r="I51" s="36"/>
      <c r="J51" s="37"/>
      <c r="K51" s="37"/>
      <c r="L51" s="39">
        <f t="shared" ref="L51:Q51" si="9">SUM(L42:L50)</f>
        <v>6000000000</v>
      </c>
      <c r="M51" s="39">
        <f t="shared" si="9"/>
        <v>0</v>
      </c>
      <c r="N51" s="39">
        <f t="shared" si="9"/>
        <v>0</v>
      </c>
      <c r="O51" s="39">
        <f t="shared" si="9"/>
        <v>0</v>
      </c>
      <c r="P51" s="39">
        <f t="shared" si="9"/>
        <v>0</v>
      </c>
      <c r="Q51" s="39">
        <f t="shared" si="9"/>
        <v>6000000000</v>
      </c>
    </row>
    <row r="52" spans="1:17" ht="49.5" customHeight="1" x14ac:dyDescent="0.3">
      <c r="A52" s="135" t="s">
        <v>99</v>
      </c>
      <c r="B52" s="135" t="s">
        <v>207</v>
      </c>
      <c r="C52" s="135" t="s">
        <v>105</v>
      </c>
      <c r="D52" s="135" t="s">
        <v>110</v>
      </c>
      <c r="E52" s="136" t="s">
        <v>208</v>
      </c>
      <c r="F52" s="56" t="s">
        <v>209</v>
      </c>
      <c r="G52" s="27" t="s">
        <v>210</v>
      </c>
      <c r="H52" s="57" t="s">
        <v>211</v>
      </c>
      <c r="I52" s="57" t="s">
        <v>212</v>
      </c>
      <c r="J52" s="27" t="s">
        <v>213</v>
      </c>
      <c r="K52" s="27" t="s">
        <v>214</v>
      </c>
      <c r="L52" s="58">
        <v>2740000000</v>
      </c>
      <c r="M52" s="32">
        <v>0</v>
      </c>
      <c r="N52" s="32">
        <v>0</v>
      </c>
      <c r="O52" s="32">
        <v>0</v>
      </c>
      <c r="P52" s="32">
        <v>0</v>
      </c>
      <c r="Q52" s="32">
        <f t="shared" ref="Q52:Q65" si="10">+L52+M52+N52-O52-P52</f>
        <v>2740000000</v>
      </c>
    </row>
    <row r="53" spans="1:17" ht="34.5" customHeight="1" x14ac:dyDescent="0.3">
      <c r="A53" s="135"/>
      <c r="B53" s="135"/>
      <c r="C53" s="135"/>
      <c r="D53" s="135"/>
      <c r="E53" s="136"/>
      <c r="F53" s="56" t="s">
        <v>215</v>
      </c>
      <c r="G53" s="27" t="s">
        <v>216</v>
      </c>
      <c r="H53" s="57" t="s">
        <v>217</v>
      </c>
      <c r="I53" s="57" t="s">
        <v>212</v>
      </c>
      <c r="J53" s="27" t="s">
        <v>218</v>
      </c>
      <c r="K53" s="27" t="s">
        <v>219</v>
      </c>
      <c r="L53" s="58">
        <v>200000000</v>
      </c>
      <c r="M53" s="32">
        <v>0</v>
      </c>
      <c r="N53" s="32">
        <v>0</v>
      </c>
      <c r="O53" s="32">
        <v>0</v>
      </c>
      <c r="P53" s="32">
        <v>0</v>
      </c>
      <c r="Q53" s="32">
        <f t="shared" si="10"/>
        <v>200000000</v>
      </c>
    </row>
    <row r="54" spans="1:17" ht="30" customHeight="1" x14ac:dyDescent="0.3">
      <c r="A54" s="135"/>
      <c r="B54" s="135"/>
      <c r="C54" s="135"/>
      <c r="D54" s="135"/>
      <c r="E54" s="136"/>
      <c r="F54" s="56" t="s">
        <v>220</v>
      </c>
      <c r="G54" s="27" t="s">
        <v>221</v>
      </c>
      <c r="H54" s="57" t="s">
        <v>222</v>
      </c>
      <c r="I54" s="57" t="s">
        <v>212</v>
      </c>
      <c r="J54" s="27" t="s">
        <v>223</v>
      </c>
      <c r="K54" s="27" t="s">
        <v>224</v>
      </c>
      <c r="L54" s="58">
        <v>20000000</v>
      </c>
      <c r="M54" s="32">
        <v>0</v>
      </c>
      <c r="N54" s="32">
        <v>0</v>
      </c>
      <c r="O54" s="32">
        <v>0</v>
      </c>
      <c r="P54" s="32">
        <v>0</v>
      </c>
      <c r="Q54" s="32">
        <f t="shared" si="10"/>
        <v>20000000</v>
      </c>
    </row>
    <row r="55" spans="1:17" ht="57" customHeight="1" x14ac:dyDescent="0.3">
      <c r="A55" s="135"/>
      <c r="B55" s="135"/>
      <c r="C55" s="135"/>
      <c r="D55" s="135"/>
      <c r="E55" s="136"/>
      <c r="F55" s="59" t="s">
        <v>225</v>
      </c>
      <c r="G55" s="27" t="s">
        <v>226</v>
      </c>
      <c r="H55" s="57" t="s">
        <v>227</v>
      </c>
      <c r="I55" s="57" t="s">
        <v>212</v>
      </c>
      <c r="J55" s="27" t="s">
        <v>228</v>
      </c>
      <c r="K55" s="27" t="s">
        <v>229</v>
      </c>
      <c r="L55" s="58">
        <v>40000000</v>
      </c>
      <c r="M55" s="32">
        <v>0</v>
      </c>
      <c r="N55" s="32">
        <v>0</v>
      </c>
      <c r="O55" s="32">
        <v>0</v>
      </c>
      <c r="P55" s="32">
        <v>0</v>
      </c>
      <c r="Q55" s="32">
        <f t="shared" si="10"/>
        <v>40000000</v>
      </c>
    </row>
    <row r="56" spans="1:17" x14ac:dyDescent="0.3">
      <c r="A56" s="33"/>
      <c r="B56" s="33"/>
      <c r="C56" s="33"/>
      <c r="D56" s="34"/>
      <c r="E56" s="35"/>
      <c r="F56" s="36"/>
      <c r="G56" s="36"/>
      <c r="H56" s="36"/>
      <c r="I56" s="36"/>
      <c r="J56" s="37"/>
      <c r="K56" s="37"/>
      <c r="L56" s="39">
        <f>SUM(L52:L55)</f>
        <v>3000000000</v>
      </c>
      <c r="M56" s="39">
        <f t="shared" ref="M56:O56" si="11">SUM(M52:M54)</f>
        <v>0</v>
      </c>
      <c r="N56" s="39">
        <f t="shared" si="11"/>
        <v>0</v>
      </c>
      <c r="O56" s="39">
        <f t="shared" si="11"/>
        <v>0</v>
      </c>
      <c r="P56" s="39"/>
      <c r="Q56" s="39">
        <f>SUM(Q52:Q55)</f>
        <v>3000000000</v>
      </c>
    </row>
    <row r="57" spans="1:17" ht="83.25" customHeight="1" x14ac:dyDescent="0.3">
      <c r="A57" s="132" t="s">
        <v>99</v>
      </c>
      <c r="B57" s="132" t="s">
        <v>163</v>
      </c>
      <c r="C57" s="132" t="s">
        <v>105</v>
      </c>
      <c r="D57" s="132" t="s">
        <v>110</v>
      </c>
      <c r="E57" s="140" t="s">
        <v>46</v>
      </c>
      <c r="F57" s="26" t="s">
        <v>230</v>
      </c>
      <c r="G57" s="49" t="s">
        <v>231</v>
      </c>
      <c r="H57" s="60" t="s">
        <v>48</v>
      </c>
      <c r="I57" s="57" t="s">
        <v>212</v>
      </c>
      <c r="J57" s="61" t="s">
        <v>232</v>
      </c>
      <c r="K57" s="62" t="s">
        <v>233</v>
      </c>
      <c r="L57" s="31">
        <v>433000000</v>
      </c>
      <c r="M57" s="32">
        <v>0</v>
      </c>
      <c r="N57" s="32">
        <v>0</v>
      </c>
      <c r="O57" s="32">
        <v>0</v>
      </c>
      <c r="P57" s="32">
        <v>0</v>
      </c>
      <c r="Q57" s="32">
        <f t="shared" si="10"/>
        <v>433000000</v>
      </c>
    </row>
    <row r="58" spans="1:17" ht="81" x14ac:dyDescent="0.3">
      <c r="A58" s="133"/>
      <c r="B58" s="133"/>
      <c r="C58" s="133"/>
      <c r="D58" s="133"/>
      <c r="E58" s="141"/>
      <c r="F58" s="48" t="s">
        <v>234</v>
      </c>
      <c r="G58" s="63" t="s">
        <v>235</v>
      </c>
      <c r="H58" s="64" t="s">
        <v>47</v>
      </c>
      <c r="I58" s="57" t="s">
        <v>212</v>
      </c>
      <c r="J58" s="61" t="s">
        <v>236</v>
      </c>
      <c r="K58" s="62" t="s">
        <v>237</v>
      </c>
      <c r="L58" s="31">
        <v>132000000</v>
      </c>
      <c r="M58" s="32">
        <v>0</v>
      </c>
      <c r="N58" s="32">
        <v>0</v>
      </c>
      <c r="O58" s="32">
        <v>0</v>
      </c>
      <c r="P58" s="32">
        <v>0</v>
      </c>
      <c r="Q58" s="32">
        <f t="shared" si="10"/>
        <v>132000000</v>
      </c>
    </row>
    <row r="59" spans="1:17" ht="94.5" x14ac:dyDescent="0.3">
      <c r="A59" s="134"/>
      <c r="B59" s="134"/>
      <c r="C59" s="134"/>
      <c r="D59" s="134"/>
      <c r="E59" s="142"/>
      <c r="F59" s="26" t="s">
        <v>33</v>
      </c>
      <c r="G59" s="26" t="s">
        <v>238</v>
      </c>
      <c r="H59" s="60" t="s">
        <v>50</v>
      </c>
      <c r="I59" s="57" t="s">
        <v>212</v>
      </c>
      <c r="J59" s="61" t="s">
        <v>239</v>
      </c>
      <c r="K59" s="62" t="s">
        <v>240</v>
      </c>
      <c r="L59" s="31">
        <v>1435000000</v>
      </c>
      <c r="M59" s="32">
        <v>0</v>
      </c>
      <c r="N59" s="32">
        <v>0</v>
      </c>
      <c r="O59" s="32">
        <v>0</v>
      </c>
      <c r="P59" s="32">
        <v>0</v>
      </c>
      <c r="Q59" s="32">
        <f t="shared" si="10"/>
        <v>1435000000</v>
      </c>
    </row>
    <row r="60" spans="1:17" x14ac:dyDescent="0.3">
      <c r="A60" s="34"/>
      <c r="B60" s="34"/>
      <c r="C60" s="34"/>
      <c r="D60" s="34"/>
      <c r="E60" s="113"/>
      <c r="F60" s="113"/>
      <c r="G60" s="113"/>
      <c r="H60" s="113"/>
      <c r="I60" s="113"/>
      <c r="J60" s="113"/>
      <c r="K60" s="113"/>
      <c r="L60" s="114">
        <f>SUM(L57:L59)</f>
        <v>2000000000</v>
      </c>
      <c r="M60" s="114">
        <f t="shared" ref="M60:P60" si="12">SUM(M57:M59)</f>
        <v>0</v>
      </c>
      <c r="N60" s="114">
        <f t="shared" si="12"/>
        <v>0</v>
      </c>
      <c r="O60" s="114">
        <f t="shared" si="12"/>
        <v>0</v>
      </c>
      <c r="P60" s="114">
        <f t="shared" si="12"/>
        <v>0</v>
      </c>
      <c r="Q60" s="114">
        <f>SUM(Q57:Q59)</f>
        <v>2000000000</v>
      </c>
    </row>
    <row r="61" spans="1:17" ht="81" x14ac:dyDescent="0.3">
      <c r="A61" s="135" t="s">
        <v>99</v>
      </c>
      <c r="B61" s="135" t="s">
        <v>241</v>
      </c>
      <c r="C61" s="135"/>
      <c r="D61" s="135" t="s">
        <v>113</v>
      </c>
      <c r="E61" s="139" t="s">
        <v>114</v>
      </c>
      <c r="F61" s="29" t="s">
        <v>33</v>
      </c>
      <c r="G61" s="26">
        <v>280</v>
      </c>
      <c r="H61" s="29" t="s">
        <v>34</v>
      </c>
      <c r="I61" s="57" t="s">
        <v>212</v>
      </c>
      <c r="J61" s="26" t="s">
        <v>115</v>
      </c>
      <c r="K61" s="26" t="s">
        <v>242</v>
      </c>
      <c r="L61" s="31">
        <v>1500000000</v>
      </c>
      <c r="M61" s="32">
        <v>0</v>
      </c>
      <c r="N61" s="32">
        <v>0</v>
      </c>
      <c r="O61" s="32">
        <v>0</v>
      </c>
      <c r="P61" s="32">
        <v>0</v>
      </c>
      <c r="Q61" s="32">
        <f t="shared" si="10"/>
        <v>1500000000</v>
      </c>
    </row>
    <row r="62" spans="1:17" ht="81" x14ac:dyDescent="0.3">
      <c r="A62" s="135"/>
      <c r="B62" s="135"/>
      <c r="C62" s="135"/>
      <c r="D62" s="135"/>
      <c r="E62" s="139"/>
      <c r="F62" s="29" t="s">
        <v>35</v>
      </c>
      <c r="G62" s="26">
        <v>37</v>
      </c>
      <c r="H62" s="29" t="s">
        <v>36</v>
      </c>
      <c r="I62" s="57" t="s">
        <v>212</v>
      </c>
      <c r="J62" s="26" t="s">
        <v>115</v>
      </c>
      <c r="K62" s="26" t="s">
        <v>242</v>
      </c>
      <c r="L62" s="31">
        <v>15000000000</v>
      </c>
      <c r="M62" s="32">
        <v>0</v>
      </c>
      <c r="N62" s="32">
        <v>0</v>
      </c>
      <c r="O62" s="32">
        <v>0</v>
      </c>
      <c r="P62" s="32">
        <v>0</v>
      </c>
      <c r="Q62" s="32">
        <f t="shared" si="10"/>
        <v>15000000000</v>
      </c>
    </row>
    <row r="63" spans="1:17" ht="81" x14ac:dyDescent="0.3">
      <c r="A63" s="135"/>
      <c r="B63" s="135"/>
      <c r="C63" s="135"/>
      <c r="D63" s="135"/>
      <c r="E63" s="139"/>
      <c r="F63" s="29" t="s">
        <v>116</v>
      </c>
      <c r="G63" s="26">
        <v>1</v>
      </c>
      <c r="H63" s="29" t="s">
        <v>117</v>
      </c>
      <c r="I63" s="57" t="s">
        <v>212</v>
      </c>
      <c r="J63" s="26" t="s">
        <v>118</v>
      </c>
      <c r="K63" s="26" t="s">
        <v>243</v>
      </c>
      <c r="L63" s="31">
        <v>500000000</v>
      </c>
      <c r="M63" s="32">
        <v>0</v>
      </c>
      <c r="N63" s="32">
        <v>0</v>
      </c>
      <c r="O63" s="32">
        <v>0</v>
      </c>
      <c r="P63" s="32">
        <v>0</v>
      </c>
      <c r="Q63" s="32">
        <f t="shared" si="10"/>
        <v>500000000</v>
      </c>
    </row>
    <row r="64" spans="1:17" ht="81" customHeight="1" x14ac:dyDescent="0.3">
      <c r="A64" s="135"/>
      <c r="B64" s="135"/>
      <c r="C64" s="135"/>
      <c r="D64" s="135"/>
      <c r="E64" s="139"/>
      <c r="F64" s="29" t="s">
        <v>37</v>
      </c>
      <c r="G64" s="26">
        <v>2500</v>
      </c>
      <c r="H64" s="29" t="s">
        <v>38</v>
      </c>
      <c r="I64" s="57" t="s">
        <v>212</v>
      </c>
      <c r="J64" s="26" t="s">
        <v>118</v>
      </c>
      <c r="K64" s="26" t="s">
        <v>243</v>
      </c>
      <c r="L64" s="58">
        <v>500000000</v>
      </c>
      <c r="M64" s="32">
        <v>0</v>
      </c>
      <c r="N64" s="32">
        <v>0</v>
      </c>
      <c r="O64" s="32">
        <v>0</v>
      </c>
      <c r="P64" s="32">
        <v>0</v>
      </c>
      <c r="Q64" s="32">
        <f t="shared" si="10"/>
        <v>500000000</v>
      </c>
    </row>
    <row r="65" spans="1:17" ht="67.5" x14ac:dyDescent="0.3">
      <c r="A65" s="135"/>
      <c r="B65" s="135"/>
      <c r="C65" s="135"/>
      <c r="D65" s="135"/>
      <c r="E65" s="139"/>
      <c r="F65" s="49" t="s">
        <v>39</v>
      </c>
      <c r="G65" s="26">
        <v>2</v>
      </c>
      <c r="H65" s="29" t="s">
        <v>40</v>
      </c>
      <c r="I65" s="57" t="s">
        <v>212</v>
      </c>
      <c r="J65" s="26" t="s">
        <v>119</v>
      </c>
      <c r="K65" s="26" t="s">
        <v>244</v>
      </c>
      <c r="L65" s="58">
        <v>1500000000</v>
      </c>
      <c r="M65" s="32">
        <v>0</v>
      </c>
      <c r="N65" s="32">
        <v>0</v>
      </c>
      <c r="O65" s="32">
        <v>0</v>
      </c>
      <c r="P65" s="32">
        <v>0</v>
      </c>
      <c r="Q65" s="32">
        <f t="shared" si="10"/>
        <v>1500000000</v>
      </c>
    </row>
    <row r="66" spans="1:17" x14ac:dyDescent="0.3">
      <c r="A66" s="33"/>
      <c r="B66" s="33"/>
      <c r="C66" s="33"/>
      <c r="D66" s="34"/>
      <c r="E66" s="35"/>
      <c r="F66" s="36"/>
      <c r="G66" s="36"/>
      <c r="H66" s="36"/>
      <c r="I66" s="36"/>
      <c r="J66" s="37"/>
      <c r="K66" s="37"/>
      <c r="L66" s="115">
        <f>SUM(L61:L65)</f>
        <v>19000000000</v>
      </c>
      <c r="M66" s="115">
        <f t="shared" ref="M66:Q66" si="13">SUM(M61:M65)</f>
        <v>0</v>
      </c>
      <c r="N66" s="115">
        <f t="shared" si="13"/>
        <v>0</v>
      </c>
      <c r="O66" s="115">
        <f t="shared" si="13"/>
        <v>0</v>
      </c>
      <c r="P66" s="115">
        <f t="shared" si="13"/>
        <v>0</v>
      </c>
      <c r="Q66" s="39">
        <f t="shared" si="13"/>
        <v>19000000000</v>
      </c>
    </row>
    <row r="67" spans="1:17" ht="60" customHeight="1" x14ac:dyDescent="0.3">
      <c r="A67" s="132" t="s">
        <v>99</v>
      </c>
      <c r="B67" s="132" t="s">
        <v>241</v>
      </c>
      <c r="C67" s="132"/>
      <c r="D67" s="132" t="s">
        <v>41</v>
      </c>
      <c r="E67" s="140" t="s">
        <v>42</v>
      </c>
      <c r="F67" s="135" t="s">
        <v>122</v>
      </c>
      <c r="G67" s="143" t="s">
        <v>245</v>
      </c>
      <c r="H67" s="65" t="s">
        <v>43</v>
      </c>
      <c r="I67" s="57" t="s">
        <v>212</v>
      </c>
      <c r="J67" s="26" t="s">
        <v>120</v>
      </c>
      <c r="K67" s="66" t="s">
        <v>121</v>
      </c>
      <c r="L67" s="116">
        <v>4686000000</v>
      </c>
      <c r="M67" s="117">
        <v>0</v>
      </c>
      <c r="N67" s="117">
        <v>0</v>
      </c>
      <c r="O67" s="117">
        <v>0</v>
      </c>
      <c r="P67" s="117">
        <v>0</v>
      </c>
      <c r="Q67" s="32">
        <f t="shared" ref="Q67:Q69" si="14">+L67+M67+N67-O67-P67</f>
        <v>4686000000</v>
      </c>
    </row>
    <row r="68" spans="1:17" ht="60" customHeight="1" x14ac:dyDescent="0.3">
      <c r="A68" s="133"/>
      <c r="B68" s="133"/>
      <c r="C68" s="133"/>
      <c r="D68" s="133"/>
      <c r="E68" s="141"/>
      <c r="F68" s="135"/>
      <c r="G68" s="144"/>
      <c r="H68" s="63" t="s">
        <v>44</v>
      </c>
      <c r="I68" s="57" t="s">
        <v>212</v>
      </c>
      <c r="J68" s="26" t="s">
        <v>120</v>
      </c>
      <c r="K68" s="66" t="s">
        <v>121</v>
      </c>
      <c r="L68" s="116">
        <v>1020000000</v>
      </c>
      <c r="M68" s="117">
        <v>0</v>
      </c>
      <c r="N68" s="117">
        <v>0</v>
      </c>
      <c r="O68" s="117">
        <v>0</v>
      </c>
      <c r="P68" s="117">
        <v>0</v>
      </c>
      <c r="Q68" s="32">
        <f t="shared" si="14"/>
        <v>1020000000</v>
      </c>
    </row>
    <row r="69" spans="1:17" ht="60" customHeight="1" x14ac:dyDescent="0.3">
      <c r="A69" s="133"/>
      <c r="B69" s="133"/>
      <c r="C69" s="133"/>
      <c r="D69" s="133"/>
      <c r="E69" s="141"/>
      <c r="F69" s="135"/>
      <c r="G69" s="144"/>
      <c r="H69" s="63" t="s">
        <v>45</v>
      </c>
      <c r="I69" s="57" t="s">
        <v>212</v>
      </c>
      <c r="J69" s="26" t="s">
        <v>120</v>
      </c>
      <c r="K69" s="26" t="s">
        <v>121</v>
      </c>
      <c r="L69" s="117">
        <v>4294000000</v>
      </c>
      <c r="M69" s="117">
        <v>0</v>
      </c>
      <c r="N69" s="117">
        <v>0</v>
      </c>
      <c r="O69" s="117">
        <v>0</v>
      </c>
      <c r="P69" s="117">
        <v>0</v>
      </c>
      <c r="Q69" s="32">
        <f t="shared" si="14"/>
        <v>4294000000</v>
      </c>
    </row>
    <row r="70" spans="1:17" x14ac:dyDescent="0.3">
      <c r="A70" s="33"/>
      <c r="B70" s="33"/>
      <c r="C70" s="33"/>
      <c r="D70" s="34"/>
      <c r="E70" s="35"/>
      <c r="F70" s="36"/>
      <c r="G70" s="36"/>
      <c r="H70" s="36"/>
      <c r="I70" s="36"/>
      <c r="J70" s="37"/>
      <c r="K70" s="37"/>
      <c r="L70" s="39">
        <f t="shared" ref="L70:Q70" si="15">SUM(L67:L69)</f>
        <v>10000000000</v>
      </c>
      <c r="M70" s="39">
        <f t="shared" si="15"/>
        <v>0</v>
      </c>
      <c r="N70" s="39">
        <f t="shared" si="15"/>
        <v>0</v>
      </c>
      <c r="O70" s="39">
        <f t="shared" si="15"/>
        <v>0</v>
      </c>
      <c r="P70" s="39">
        <f t="shared" si="15"/>
        <v>0</v>
      </c>
      <c r="Q70" s="39">
        <f t="shared" si="15"/>
        <v>10000000000</v>
      </c>
    </row>
    <row r="71" spans="1:17" x14ac:dyDescent="0.3">
      <c r="A71" s="35"/>
      <c r="B71" s="35"/>
      <c r="C71" s="35"/>
      <c r="D71" s="35"/>
      <c r="E71" s="35"/>
      <c r="F71" s="36"/>
      <c r="G71" s="36"/>
      <c r="H71" s="36"/>
      <c r="I71" s="36"/>
      <c r="J71" s="37"/>
      <c r="K71" s="37"/>
      <c r="L71" s="39">
        <f>+L9+L20+L26+L31+L35+L41+L51+L56+L60+L66+L70</f>
        <v>176642057056</v>
      </c>
      <c r="M71" s="39">
        <f>+M9+M20+M26+M31+M35+M41+M51+M56+M60+M66+M70+N35</f>
        <v>126259376216</v>
      </c>
      <c r="N71" s="39">
        <f>+N9+N20+N26+N31+N35+N41+N51+N56+N60+N66+N70+O35</f>
        <v>0</v>
      </c>
      <c r="O71" s="39">
        <f>+O9+O20+O26+O31+O35+O41+O51+O56+O60+O66+O70+P35</f>
        <v>0</v>
      </c>
      <c r="P71" s="39">
        <f>+P9+P20+P26+P31+P35+P41+P51+P56+P60+P66+P70</f>
        <v>0</v>
      </c>
      <c r="Q71" s="39">
        <f>+Q9+Q20+Q26+Q31+Q35+Q41+Q51+Q56+Q60+Q66+Q70+R35</f>
        <v>302901433272</v>
      </c>
    </row>
  </sheetData>
  <mergeCells count="85">
    <mergeCell ref="F67:F69"/>
    <mergeCell ref="G67:G69"/>
    <mergeCell ref="A61:A65"/>
    <mergeCell ref="B61:B65"/>
    <mergeCell ref="C61:C65"/>
    <mergeCell ref="D61:D65"/>
    <mergeCell ref="E61:E65"/>
    <mergeCell ref="A67:A69"/>
    <mergeCell ref="B67:B69"/>
    <mergeCell ref="C67:C69"/>
    <mergeCell ref="D67:D69"/>
    <mergeCell ref="E67:E69"/>
    <mergeCell ref="A52:A55"/>
    <mergeCell ref="B52:B55"/>
    <mergeCell ref="C52:C55"/>
    <mergeCell ref="D52:D55"/>
    <mergeCell ref="E52:E55"/>
    <mergeCell ref="A57:A59"/>
    <mergeCell ref="B57:B59"/>
    <mergeCell ref="C57:C59"/>
    <mergeCell ref="D57:D59"/>
    <mergeCell ref="E57:E59"/>
    <mergeCell ref="A42:A50"/>
    <mergeCell ref="B42:B50"/>
    <mergeCell ref="C42:C50"/>
    <mergeCell ref="D42:D50"/>
    <mergeCell ref="E42:E50"/>
    <mergeCell ref="F42:F44"/>
    <mergeCell ref="F45:F48"/>
    <mergeCell ref="F49:F50"/>
    <mergeCell ref="F37:F38"/>
    <mergeCell ref="J37:J38"/>
    <mergeCell ref="K37:K38"/>
    <mergeCell ref="F39:F40"/>
    <mergeCell ref="G39:G40"/>
    <mergeCell ref="J39:J40"/>
    <mergeCell ref="K39:K40"/>
    <mergeCell ref="A32:A34"/>
    <mergeCell ref="B32:B34"/>
    <mergeCell ref="C32:C34"/>
    <mergeCell ref="D32:D34"/>
    <mergeCell ref="E32:E34"/>
    <mergeCell ref="A36:A40"/>
    <mergeCell ref="B36:B40"/>
    <mergeCell ref="C36:C40"/>
    <mergeCell ref="D36:D40"/>
    <mergeCell ref="E36:E40"/>
    <mergeCell ref="G22:G23"/>
    <mergeCell ref="A27:A30"/>
    <mergeCell ref="B27:B30"/>
    <mergeCell ref="C27:C30"/>
    <mergeCell ref="D27:D30"/>
    <mergeCell ref="E27:E30"/>
    <mergeCell ref="A21:A25"/>
    <mergeCell ref="B21:B25"/>
    <mergeCell ref="C21:C25"/>
    <mergeCell ref="D21:D25"/>
    <mergeCell ref="E21:E25"/>
    <mergeCell ref="F22:F23"/>
    <mergeCell ref="A10:A19"/>
    <mergeCell ref="B10:B19"/>
    <mergeCell ref="C10:C19"/>
    <mergeCell ref="D10:D19"/>
    <mergeCell ref="E10:E19"/>
    <mergeCell ref="F10:F14"/>
    <mergeCell ref="F16:F19"/>
    <mergeCell ref="I5:I7"/>
    <mergeCell ref="J5:J7"/>
    <mergeCell ref="K5:K7"/>
    <mergeCell ref="A1:D3"/>
    <mergeCell ref="E1:P3"/>
    <mergeCell ref="A5:A7"/>
    <mergeCell ref="B5:B7"/>
    <mergeCell ref="C5:C7"/>
    <mergeCell ref="D5:D7"/>
    <mergeCell ref="E5:E7"/>
    <mergeCell ref="F5:F7"/>
    <mergeCell ref="G5:G7"/>
    <mergeCell ref="H5:H7"/>
    <mergeCell ref="L5:Q5"/>
    <mergeCell ref="L6:L7"/>
    <mergeCell ref="M6:M7"/>
    <mergeCell ref="N6:O6"/>
    <mergeCell ref="P6:P7"/>
    <mergeCell ref="Q6:Q7"/>
  </mergeCells>
  <dataValidations count="5">
    <dataValidation showInputMessage="1" showErrorMessage="1" sqref="K34 J52:K55 K57:K59 K10:K19" xr:uid="{C7216F29-7B7B-4F1E-837E-55996136BD81}"/>
    <dataValidation type="list" showInputMessage="1" showErrorMessage="1" sqref="K51 K41 K60 K35 J11:J19 K56 J21:K25" xr:uid="{D6F3C6F2-0EB7-417C-84D0-6F9B9D68F119}">
      <formula1>#REF!</formula1>
    </dataValidation>
    <dataValidation showInputMessage="1" showErrorMessage="1" promptTitle="Elegir" sqref="J32:J34 J52:J55 J57:J59" xr:uid="{DD90ED6C-B71B-4CED-AB2B-FD8A77380FF2}"/>
    <dataValidation showDropDown="1" showInputMessage="1" showErrorMessage="1" sqref="J10" xr:uid="{9E227E00-90B3-4705-8B7F-0A7EACF222A6}"/>
    <dataValidation type="list" showInputMessage="1" showErrorMessage="1" promptTitle="Elegir" sqref="J35 J41 J51 J56 J60" xr:uid="{859C5CC7-F9D2-46A3-BDF0-E5848357E61A}">
      <formula1>#REF!</formula1>
    </dataValidation>
  </dataValidations>
  <hyperlinks>
    <hyperlink ref="E10:E19" r:id="rId1" display="Fortalecimiento de las capacidades para la generación de conocimiento a nivel nacional" xr:uid="{04540411-663D-4A75-B136-942C99FC5B56}"/>
    <hyperlink ref="E27:E30" r:id="rId2" display="Incremento de las actividades de Ciencia, Tecnología e Innovación en la construcción de la Bioeconomía a nivel Nacional" xr:uid="{7021B75E-7D9F-49DA-A914-0898FA3799F1}"/>
    <hyperlink ref="E32:E34" r:id="rId3" display="Capacitación de recursos humanos para la investigación Nacional" xr:uid="{9F31A61F-3805-4790-BBC8-CEA1474F937C}"/>
    <hyperlink ref="E52:E55" r:id="rId4" display="Fortalecimiento de la insercion de actores del SNCTI en el contexto internacional de ciencia, tecnologia e innovacion Nacional" xr:uid="{814ECC90-C9DE-4AFF-9B10-A2ACB7B5F3A2}"/>
    <hyperlink ref="E57:E59" r:id="rId5" display="Fortalecimiento Capacidades Regionales en Ciencia, Tecnologia e Innovacion  Nacional" xr:uid="{6F4F0855-63D4-45D2-A6BC-31C109F1EEFA}"/>
    <hyperlink ref="E61:E65" r:id="rId6" display="Administración sistema nacional de ciencia y tecnología  nacional" xr:uid="{3D26D5A4-9B77-4040-9E23-604183CBE853}"/>
    <hyperlink ref="E67:E69" r:id="rId7" display="Apoyo al proceso de transformación digital para la gestión y prestación de servicios de ti en el sector CTI y a nivel  nacional" xr:uid="{4CFB0F0A-8370-4965-A626-6EB91682ABF1}"/>
    <hyperlink ref="E8" r:id="rId8" xr:uid="{23C95D6F-1D57-437B-9844-760D9C27D315}"/>
  </hyperlinks>
  <printOptions horizontalCentered="1"/>
  <pageMargins left="0.39370078740157483" right="0.39370078740157483" top="0.39370078740157483" bottom="0.39370078740157483" header="0.31496062992125984" footer="0.31496062992125984"/>
  <pageSetup scale="35" orientation="portrait" r:id="rId9"/>
  <drawing r:id="rId10"/>
  <legacy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2C195-C0C0-4A59-A764-AFB135E89D44}">
  <sheetPr>
    <tabColor rgb="FF00B050"/>
  </sheetPr>
  <dimension ref="B1:U78"/>
  <sheetViews>
    <sheetView topLeftCell="F64" zoomScale="85" zoomScaleNormal="85" workbookViewId="0">
      <selection activeCell="M70" sqref="M70"/>
    </sheetView>
  </sheetViews>
  <sheetFormatPr baseColWidth="10" defaultColWidth="11.5703125" defaultRowHeight="18" x14ac:dyDescent="0.25"/>
  <cols>
    <col min="1" max="1" width="4.42578125" style="14" customWidth="1"/>
    <col min="2" max="2" width="24" style="14" customWidth="1"/>
    <col min="3" max="4" width="20" style="14" customWidth="1"/>
    <col min="5" max="5" width="34.7109375" style="14" customWidth="1"/>
    <col min="6" max="7" width="24.140625" style="14" customWidth="1"/>
    <col min="8" max="8" width="24.140625" style="111" customWidth="1"/>
    <col min="9" max="9" width="24.28515625" style="14" customWidth="1"/>
    <col min="10" max="11" width="20.7109375" style="14" customWidth="1"/>
    <col min="12" max="13" width="23.28515625" style="14" customWidth="1"/>
    <col min="14" max="14" width="20.5703125" style="14" customWidth="1"/>
    <col min="15" max="15" width="22.42578125" style="14" customWidth="1"/>
    <col min="16" max="16" width="11.5703125" style="14"/>
    <col min="17" max="17" width="19" style="14" customWidth="1"/>
    <col min="18" max="18" width="13.5703125" style="14" customWidth="1"/>
    <col min="19" max="19" width="59.28515625" style="14" customWidth="1"/>
    <col min="20" max="20" width="18.85546875" style="14" bestFit="1" customWidth="1"/>
    <col min="21" max="16384" width="11.5703125" style="14"/>
  </cols>
  <sheetData>
    <row r="1" spans="2:21" ht="25.5" customHeight="1" x14ac:dyDescent="0.25">
      <c r="B1" s="146"/>
      <c r="C1" s="147"/>
      <c r="D1" s="147"/>
      <c r="E1" s="147"/>
      <c r="F1" s="150" t="s">
        <v>0</v>
      </c>
      <c r="G1" s="150"/>
      <c r="H1" s="150"/>
      <c r="I1" s="150"/>
      <c r="J1" s="150"/>
      <c r="K1" s="150"/>
      <c r="L1" s="150"/>
      <c r="M1" s="150"/>
      <c r="N1" s="150"/>
      <c r="O1" s="150"/>
      <c r="P1" s="151"/>
      <c r="Q1" s="156" t="s">
        <v>1</v>
      </c>
      <c r="R1" s="156"/>
    </row>
    <row r="2" spans="2:21" ht="25.5" customHeight="1" x14ac:dyDescent="0.25">
      <c r="B2" s="146"/>
      <c r="C2" s="147"/>
      <c r="D2" s="147"/>
      <c r="E2" s="147"/>
      <c r="F2" s="152"/>
      <c r="G2" s="152"/>
      <c r="H2" s="152"/>
      <c r="I2" s="152"/>
      <c r="J2" s="152"/>
      <c r="K2" s="152"/>
      <c r="L2" s="152"/>
      <c r="M2" s="152"/>
      <c r="N2" s="152"/>
      <c r="O2" s="152"/>
      <c r="P2" s="153"/>
      <c r="Q2" s="157" t="s">
        <v>295</v>
      </c>
      <c r="R2" s="158"/>
      <c r="S2" s="68"/>
    </row>
    <row r="3" spans="2:21" ht="25.5" customHeight="1" x14ac:dyDescent="0.25">
      <c r="B3" s="148"/>
      <c r="C3" s="149"/>
      <c r="D3" s="149"/>
      <c r="E3" s="149"/>
      <c r="F3" s="154"/>
      <c r="G3" s="154"/>
      <c r="H3" s="154"/>
      <c r="I3" s="154"/>
      <c r="J3" s="154"/>
      <c r="K3" s="154"/>
      <c r="L3" s="154"/>
      <c r="M3" s="154"/>
      <c r="N3" s="154"/>
      <c r="O3" s="154"/>
      <c r="P3" s="155"/>
      <c r="Q3" s="157" t="s">
        <v>296</v>
      </c>
      <c r="R3" s="158"/>
      <c r="S3" s="69"/>
    </row>
    <row r="4" spans="2:21" ht="34.5" customHeight="1" x14ac:dyDescent="0.25">
      <c r="H4" s="8"/>
      <c r="I4" s="159" t="s">
        <v>297</v>
      </c>
      <c r="J4" s="159"/>
      <c r="K4" s="159"/>
      <c r="L4" s="159"/>
      <c r="M4" s="159"/>
      <c r="N4" s="159"/>
      <c r="O4" s="159"/>
      <c r="P4" s="159"/>
      <c r="Q4" s="159"/>
      <c r="R4" s="159"/>
    </row>
    <row r="5" spans="2:21" ht="15.75" x14ac:dyDescent="0.25">
      <c r="H5" s="8"/>
    </row>
    <row r="6" spans="2:21" ht="25.5" customHeight="1" x14ac:dyDescent="0.25">
      <c r="B6" s="145" t="s">
        <v>4</v>
      </c>
      <c r="C6" s="145" t="s">
        <v>5</v>
      </c>
      <c r="D6" s="145" t="s">
        <v>6</v>
      </c>
      <c r="E6" s="145" t="s">
        <v>7</v>
      </c>
      <c r="F6" s="145" t="s">
        <v>8</v>
      </c>
      <c r="G6" s="145" t="s">
        <v>9</v>
      </c>
      <c r="H6" s="145" t="s">
        <v>10</v>
      </c>
      <c r="I6" s="145" t="s">
        <v>11</v>
      </c>
      <c r="J6" s="171" t="s">
        <v>12</v>
      </c>
      <c r="K6" s="171"/>
      <c r="L6" s="171"/>
      <c r="M6" s="171"/>
      <c r="N6" s="171"/>
      <c r="O6" s="162" t="s">
        <v>13</v>
      </c>
      <c r="P6" s="162"/>
      <c r="Q6" s="162"/>
      <c r="R6" s="162"/>
      <c r="S6" s="160" t="s">
        <v>298</v>
      </c>
    </row>
    <row r="7" spans="2:21" ht="24.75" customHeight="1" x14ac:dyDescent="0.25">
      <c r="B7" s="145"/>
      <c r="C7" s="145"/>
      <c r="D7" s="145"/>
      <c r="E7" s="145"/>
      <c r="F7" s="145"/>
      <c r="G7" s="145"/>
      <c r="H7" s="145"/>
      <c r="I7" s="145"/>
      <c r="J7" s="145" t="s">
        <v>14</v>
      </c>
      <c r="K7" s="145"/>
      <c r="L7" s="145" t="s">
        <v>15</v>
      </c>
      <c r="M7" s="145"/>
      <c r="N7" s="145" t="s">
        <v>16</v>
      </c>
      <c r="O7" s="162" t="s">
        <v>17</v>
      </c>
      <c r="P7" s="162" t="s">
        <v>18</v>
      </c>
      <c r="Q7" s="162" t="s">
        <v>19</v>
      </c>
      <c r="R7" s="162" t="s">
        <v>20</v>
      </c>
      <c r="S7" s="161"/>
    </row>
    <row r="8" spans="2:21" ht="45.75" customHeight="1" x14ac:dyDescent="0.25">
      <c r="B8" s="145"/>
      <c r="C8" s="145"/>
      <c r="D8" s="145"/>
      <c r="E8" s="145"/>
      <c r="F8" s="145"/>
      <c r="G8" s="145"/>
      <c r="H8" s="145"/>
      <c r="I8" s="145"/>
      <c r="J8" s="13" t="s">
        <v>21</v>
      </c>
      <c r="K8" s="13" t="s">
        <v>22</v>
      </c>
      <c r="L8" s="13" t="s">
        <v>23</v>
      </c>
      <c r="M8" s="13" t="s">
        <v>24</v>
      </c>
      <c r="N8" s="145"/>
      <c r="O8" s="162"/>
      <c r="P8" s="162"/>
      <c r="Q8" s="162"/>
      <c r="R8" s="162"/>
      <c r="S8" s="161"/>
    </row>
    <row r="9" spans="2:21" ht="118.5" customHeight="1" x14ac:dyDescent="0.25">
      <c r="B9" s="1" t="s">
        <v>85</v>
      </c>
      <c r="C9" s="1" t="s">
        <v>87</v>
      </c>
      <c r="D9" s="15" t="s">
        <v>246</v>
      </c>
      <c r="E9" s="1" t="s">
        <v>29</v>
      </c>
      <c r="F9" s="1" t="s">
        <v>128</v>
      </c>
      <c r="G9" s="70">
        <v>32</v>
      </c>
      <c r="H9" s="70">
        <v>0</v>
      </c>
      <c r="I9" s="1" t="s">
        <v>30</v>
      </c>
      <c r="J9" s="100">
        <v>63000000000</v>
      </c>
      <c r="K9" s="72">
        <v>0</v>
      </c>
      <c r="L9" s="72">
        <v>0</v>
      </c>
      <c r="M9" s="72">
        <v>0</v>
      </c>
      <c r="N9" s="72">
        <f>+J9+K9+L9-M9</f>
        <v>63000000000</v>
      </c>
      <c r="O9" s="73">
        <v>0</v>
      </c>
      <c r="P9" s="74">
        <f>+O9/N9</f>
        <v>0</v>
      </c>
      <c r="Q9" s="101">
        <v>0</v>
      </c>
      <c r="R9" s="74">
        <f>+Q9/N9</f>
        <v>0</v>
      </c>
      <c r="S9" s="99" t="s">
        <v>299</v>
      </c>
    </row>
    <row r="10" spans="2:21" ht="29.25" customHeight="1" x14ac:dyDescent="0.25">
      <c r="B10" s="76"/>
      <c r="C10" s="76"/>
      <c r="D10" s="76"/>
      <c r="E10" s="13" t="s">
        <v>28</v>
      </c>
      <c r="F10" s="13"/>
      <c r="G10" s="13"/>
      <c r="H10" s="13"/>
      <c r="I10" s="13"/>
      <c r="J10" s="3">
        <f>+J9</f>
        <v>63000000000</v>
      </c>
      <c r="K10" s="3">
        <f t="shared" ref="K10:N10" si="0">+K9</f>
        <v>0</v>
      </c>
      <c r="L10" s="3">
        <f t="shared" si="0"/>
        <v>0</v>
      </c>
      <c r="M10" s="3">
        <f t="shared" si="0"/>
        <v>0</v>
      </c>
      <c r="N10" s="3">
        <f t="shared" si="0"/>
        <v>63000000000</v>
      </c>
      <c r="O10" s="3">
        <f>+O9</f>
        <v>0</v>
      </c>
      <c r="P10" s="9">
        <f>+O10/N10</f>
        <v>0</v>
      </c>
      <c r="Q10" s="3">
        <f>+Q9</f>
        <v>0</v>
      </c>
      <c r="R10" s="9">
        <f>+Q10/N10</f>
        <v>0</v>
      </c>
      <c r="S10" s="3"/>
      <c r="U10" s="77"/>
    </row>
    <row r="11" spans="2:21" ht="70.5" customHeight="1" x14ac:dyDescent="0.25">
      <c r="B11" s="163" t="s">
        <v>111</v>
      </c>
      <c r="C11" s="163" t="s">
        <v>87</v>
      </c>
      <c r="D11" s="165" t="s">
        <v>247</v>
      </c>
      <c r="E11" s="163" t="s">
        <v>248</v>
      </c>
      <c r="F11" s="70" t="s">
        <v>249</v>
      </c>
      <c r="G11" s="70">
        <v>280</v>
      </c>
      <c r="H11" s="70">
        <v>0</v>
      </c>
      <c r="I11" s="1" t="s">
        <v>133</v>
      </c>
      <c r="J11" s="102">
        <v>200000000</v>
      </c>
      <c r="K11" s="72">
        <v>0</v>
      </c>
      <c r="L11" s="72">
        <v>0</v>
      </c>
      <c r="M11" s="72">
        <v>0</v>
      </c>
      <c r="N11" s="72">
        <f>+J11+K11+L11-M11</f>
        <v>200000000</v>
      </c>
      <c r="O11" s="103">
        <v>200000000</v>
      </c>
      <c r="P11" s="4">
        <f>+O11/N11</f>
        <v>1</v>
      </c>
      <c r="Q11" s="101">
        <v>0</v>
      </c>
      <c r="R11" s="2">
        <f>+Q11/N11</f>
        <v>0</v>
      </c>
      <c r="S11" s="15"/>
    </row>
    <row r="12" spans="2:21" ht="70.5" customHeight="1" x14ac:dyDescent="0.25">
      <c r="B12" s="164"/>
      <c r="C12" s="164"/>
      <c r="D12" s="166"/>
      <c r="E12" s="164"/>
      <c r="F12" s="7" t="s">
        <v>250</v>
      </c>
      <c r="G12" s="70">
        <v>150</v>
      </c>
      <c r="H12" s="70">
        <v>0</v>
      </c>
      <c r="I12" s="1" t="s">
        <v>135</v>
      </c>
      <c r="J12" s="102">
        <v>150000000</v>
      </c>
      <c r="K12" s="72">
        <v>0</v>
      </c>
      <c r="L12" s="72">
        <v>0</v>
      </c>
      <c r="M12" s="72">
        <v>0</v>
      </c>
      <c r="N12" s="72">
        <f t="shared" ref="N12:N20" si="1">+J12+K12+L12-M12</f>
        <v>150000000</v>
      </c>
      <c r="O12" s="103">
        <v>150000000</v>
      </c>
      <c r="P12" s="4">
        <f t="shared" ref="P12:P20" si="2">+O12/N12</f>
        <v>1</v>
      </c>
      <c r="Q12" s="101">
        <v>0</v>
      </c>
      <c r="R12" s="2">
        <f t="shared" ref="R12:R20" si="3">+Q12/N12</f>
        <v>0</v>
      </c>
      <c r="S12" s="15"/>
    </row>
    <row r="13" spans="2:21" ht="70.5" customHeight="1" x14ac:dyDescent="0.25">
      <c r="B13" s="164"/>
      <c r="C13" s="164"/>
      <c r="D13" s="166"/>
      <c r="E13" s="164"/>
      <c r="F13" s="7" t="s">
        <v>251</v>
      </c>
      <c r="G13" s="70">
        <v>1</v>
      </c>
      <c r="H13" s="70">
        <v>0</v>
      </c>
      <c r="I13" s="1" t="s">
        <v>136</v>
      </c>
      <c r="J13" s="102">
        <v>100000000</v>
      </c>
      <c r="K13" s="72">
        <v>0</v>
      </c>
      <c r="L13" s="72">
        <v>0</v>
      </c>
      <c r="M13" s="72">
        <v>0</v>
      </c>
      <c r="N13" s="72">
        <f t="shared" si="1"/>
        <v>100000000</v>
      </c>
      <c r="O13" s="103">
        <v>100000000</v>
      </c>
      <c r="P13" s="4">
        <f t="shared" si="2"/>
        <v>1</v>
      </c>
      <c r="Q13" s="101">
        <v>0</v>
      </c>
      <c r="R13" s="2">
        <f t="shared" si="3"/>
        <v>0</v>
      </c>
      <c r="S13" s="15"/>
    </row>
    <row r="14" spans="2:21" ht="70.5" customHeight="1" x14ac:dyDescent="0.25">
      <c r="B14" s="164"/>
      <c r="C14" s="164"/>
      <c r="D14" s="166"/>
      <c r="E14" s="164"/>
      <c r="F14" s="167" t="s">
        <v>252</v>
      </c>
      <c r="G14" s="169">
        <v>1275</v>
      </c>
      <c r="H14" s="70">
        <v>0</v>
      </c>
      <c r="I14" s="1" t="s">
        <v>137</v>
      </c>
      <c r="J14" s="102">
        <v>4886000000</v>
      </c>
      <c r="K14" s="72">
        <v>0</v>
      </c>
      <c r="L14" s="72">
        <v>0</v>
      </c>
      <c r="M14" s="72">
        <v>0</v>
      </c>
      <c r="N14" s="72">
        <f t="shared" si="1"/>
        <v>4886000000</v>
      </c>
      <c r="O14" s="103">
        <v>4886000000</v>
      </c>
      <c r="P14" s="4">
        <f t="shared" si="2"/>
        <v>1</v>
      </c>
      <c r="Q14" s="101">
        <v>0</v>
      </c>
      <c r="R14" s="2">
        <f t="shared" si="3"/>
        <v>0</v>
      </c>
      <c r="S14" s="15"/>
    </row>
    <row r="15" spans="2:21" ht="41.25" customHeight="1" x14ac:dyDescent="0.25">
      <c r="B15" s="164"/>
      <c r="C15" s="164"/>
      <c r="D15" s="166"/>
      <c r="E15" s="164"/>
      <c r="F15" s="168"/>
      <c r="G15" s="170"/>
      <c r="H15" s="70">
        <v>0</v>
      </c>
      <c r="I15" s="1" t="s">
        <v>138</v>
      </c>
      <c r="J15" s="102">
        <v>64000000</v>
      </c>
      <c r="K15" s="72">
        <v>0</v>
      </c>
      <c r="L15" s="72">
        <v>0</v>
      </c>
      <c r="M15" s="72">
        <v>0</v>
      </c>
      <c r="N15" s="72">
        <f t="shared" si="1"/>
        <v>64000000</v>
      </c>
      <c r="O15" s="103">
        <v>64000000</v>
      </c>
      <c r="P15" s="4">
        <f t="shared" si="2"/>
        <v>1</v>
      </c>
      <c r="Q15" s="101">
        <v>0</v>
      </c>
      <c r="R15" s="2">
        <f t="shared" si="3"/>
        <v>0</v>
      </c>
      <c r="S15" s="15"/>
    </row>
    <row r="16" spans="2:21" ht="70.5" customHeight="1" x14ac:dyDescent="0.25">
      <c r="B16" s="164"/>
      <c r="C16" s="164"/>
      <c r="D16" s="166"/>
      <c r="E16" s="164"/>
      <c r="F16" s="7" t="s">
        <v>253</v>
      </c>
      <c r="G16" s="70">
        <v>6</v>
      </c>
      <c r="H16" s="70">
        <v>0</v>
      </c>
      <c r="I16" s="1" t="s">
        <v>140</v>
      </c>
      <c r="J16" s="102">
        <v>3605000000</v>
      </c>
      <c r="K16" s="72">
        <v>0</v>
      </c>
      <c r="L16" s="72">
        <v>0</v>
      </c>
      <c r="M16" s="72">
        <v>0</v>
      </c>
      <c r="N16" s="72">
        <f t="shared" si="1"/>
        <v>3605000000</v>
      </c>
      <c r="O16" s="103">
        <v>3605000000</v>
      </c>
      <c r="P16" s="4">
        <f t="shared" si="2"/>
        <v>1</v>
      </c>
      <c r="Q16" s="101">
        <v>0</v>
      </c>
      <c r="R16" s="2">
        <f t="shared" si="3"/>
        <v>0</v>
      </c>
      <c r="S16" s="15"/>
    </row>
    <row r="17" spans="2:20" ht="70.5" customHeight="1" x14ac:dyDescent="0.25">
      <c r="B17" s="164"/>
      <c r="C17" s="164"/>
      <c r="D17" s="166"/>
      <c r="E17" s="164"/>
      <c r="F17" s="70" t="s">
        <v>254</v>
      </c>
      <c r="G17" s="70">
        <v>64</v>
      </c>
      <c r="H17" s="70">
        <v>0</v>
      </c>
      <c r="I17" s="1" t="s">
        <v>144</v>
      </c>
      <c r="J17" s="103">
        <v>1906597472</v>
      </c>
      <c r="K17" s="72">
        <v>0</v>
      </c>
      <c r="L17" s="72">
        <v>0</v>
      </c>
      <c r="M17" s="72">
        <v>0</v>
      </c>
      <c r="N17" s="72">
        <f t="shared" si="1"/>
        <v>1906597472</v>
      </c>
      <c r="O17" s="103">
        <v>1906597472</v>
      </c>
      <c r="P17" s="4">
        <f t="shared" si="2"/>
        <v>1</v>
      </c>
      <c r="Q17" s="101">
        <v>0</v>
      </c>
      <c r="R17" s="2">
        <f t="shared" si="3"/>
        <v>0</v>
      </c>
      <c r="S17" s="15"/>
    </row>
    <row r="18" spans="2:20" ht="70.5" customHeight="1" x14ac:dyDescent="0.25">
      <c r="B18" s="164"/>
      <c r="C18" s="164"/>
      <c r="D18" s="166"/>
      <c r="E18" s="164"/>
      <c r="F18" s="7" t="s">
        <v>255</v>
      </c>
      <c r="G18" s="70">
        <v>5</v>
      </c>
      <c r="H18" s="70">
        <v>0</v>
      </c>
      <c r="I18" s="1" t="s">
        <v>146</v>
      </c>
      <c r="J18" s="102">
        <v>1012000000</v>
      </c>
      <c r="K18" s="72">
        <v>0</v>
      </c>
      <c r="L18" s="72">
        <v>0</v>
      </c>
      <c r="M18" s="72">
        <v>0</v>
      </c>
      <c r="N18" s="72">
        <f t="shared" si="1"/>
        <v>1012000000</v>
      </c>
      <c r="O18" s="103">
        <v>1012000000</v>
      </c>
      <c r="P18" s="4">
        <f t="shared" si="2"/>
        <v>1</v>
      </c>
      <c r="Q18" s="101">
        <v>0</v>
      </c>
      <c r="R18" s="2">
        <f t="shared" si="3"/>
        <v>0</v>
      </c>
      <c r="S18" s="15"/>
    </row>
    <row r="19" spans="2:20" ht="70.5" customHeight="1" x14ac:dyDescent="0.25">
      <c r="B19" s="164"/>
      <c r="C19" s="164"/>
      <c r="D19" s="166"/>
      <c r="E19" s="164"/>
      <c r="F19" s="7" t="s">
        <v>32</v>
      </c>
      <c r="G19" s="70">
        <v>16</v>
      </c>
      <c r="H19" s="70">
        <v>0</v>
      </c>
      <c r="I19" s="1" t="s">
        <v>147</v>
      </c>
      <c r="J19" s="102">
        <v>7000000000</v>
      </c>
      <c r="K19" s="72">
        <v>0</v>
      </c>
      <c r="L19" s="72">
        <v>0</v>
      </c>
      <c r="M19" s="72">
        <v>0</v>
      </c>
      <c r="N19" s="72">
        <f t="shared" si="1"/>
        <v>7000000000</v>
      </c>
      <c r="O19" s="103">
        <v>7000000000</v>
      </c>
      <c r="P19" s="4">
        <f t="shared" si="2"/>
        <v>1</v>
      </c>
      <c r="Q19" s="101">
        <v>3500000000</v>
      </c>
      <c r="R19" s="2">
        <f t="shared" si="3"/>
        <v>0.5</v>
      </c>
      <c r="S19" s="15"/>
    </row>
    <row r="20" spans="2:20" ht="70.5" customHeight="1" x14ac:dyDescent="0.25">
      <c r="B20" s="164"/>
      <c r="C20" s="164"/>
      <c r="D20" s="166"/>
      <c r="E20" s="164"/>
      <c r="F20" s="70" t="s">
        <v>256</v>
      </c>
      <c r="G20" s="70">
        <v>6</v>
      </c>
      <c r="H20" s="70">
        <v>0</v>
      </c>
      <c r="I20" s="1" t="s">
        <v>148</v>
      </c>
      <c r="J20" s="102">
        <v>1977835800</v>
      </c>
      <c r="K20" s="72">
        <v>0</v>
      </c>
      <c r="L20" s="72">
        <v>0</v>
      </c>
      <c r="M20" s="72">
        <v>0</v>
      </c>
      <c r="N20" s="72">
        <f t="shared" si="1"/>
        <v>1977835800</v>
      </c>
      <c r="O20" s="103">
        <v>1977835800</v>
      </c>
      <c r="P20" s="4">
        <f t="shared" si="2"/>
        <v>1</v>
      </c>
      <c r="Q20" s="101">
        <v>0</v>
      </c>
      <c r="R20" s="2">
        <f t="shared" si="3"/>
        <v>0</v>
      </c>
      <c r="S20" s="15"/>
    </row>
    <row r="21" spans="2:20" ht="19.5" customHeight="1" x14ac:dyDescent="0.25">
      <c r="B21" s="76"/>
      <c r="C21" s="76"/>
      <c r="D21" s="76"/>
      <c r="E21" s="13" t="s">
        <v>28</v>
      </c>
      <c r="F21" s="13"/>
      <c r="G21" s="13"/>
      <c r="H21" s="13"/>
      <c r="I21" s="13"/>
      <c r="J21" s="3">
        <f t="shared" ref="J21:M21" si="4">SUM(J11:J20)</f>
        <v>20901433272</v>
      </c>
      <c r="K21" s="3">
        <f t="shared" si="4"/>
        <v>0</v>
      </c>
      <c r="L21" s="3">
        <f t="shared" si="4"/>
        <v>0</v>
      </c>
      <c r="M21" s="3">
        <f t="shared" si="4"/>
        <v>0</v>
      </c>
      <c r="N21" s="3">
        <f>SUM(N11:N20)</f>
        <v>20901433272</v>
      </c>
      <c r="O21" s="3">
        <f>SUM(O11:O20)</f>
        <v>20901433272</v>
      </c>
      <c r="P21" s="9">
        <f>+O21/N21</f>
        <v>1</v>
      </c>
      <c r="Q21" s="3">
        <f>SUM(Q11:Q20)</f>
        <v>3500000000</v>
      </c>
      <c r="R21" s="9">
        <f>+Q21/N21</f>
        <v>0.16745263133168353</v>
      </c>
      <c r="S21" s="3"/>
    </row>
    <row r="22" spans="2:20" ht="70.5" customHeight="1" x14ac:dyDescent="0.25">
      <c r="B22" s="163" t="s">
        <v>93</v>
      </c>
      <c r="C22" s="163" t="s">
        <v>51</v>
      </c>
      <c r="D22" s="165" t="s">
        <v>257</v>
      </c>
      <c r="E22" s="163" t="s">
        <v>258</v>
      </c>
      <c r="F22" s="7" t="s">
        <v>259</v>
      </c>
      <c r="G22" s="80">
        <v>1</v>
      </c>
      <c r="H22" s="80">
        <v>0.5</v>
      </c>
      <c r="I22" s="7" t="s">
        <v>54</v>
      </c>
      <c r="J22" s="103">
        <v>650000000</v>
      </c>
      <c r="K22" s="72">
        <v>0</v>
      </c>
      <c r="L22" s="72">
        <v>0</v>
      </c>
      <c r="M22" s="72">
        <v>0</v>
      </c>
      <c r="N22" s="72">
        <f t="shared" ref="N22:N35" si="5">+J22+K22+L22-M22</f>
        <v>650000000</v>
      </c>
      <c r="O22" s="72">
        <v>650000000</v>
      </c>
      <c r="P22" s="2">
        <f>+O22/N22</f>
        <v>1</v>
      </c>
      <c r="Q22" s="101">
        <v>650000000</v>
      </c>
      <c r="R22" s="2">
        <f>+Q22/N22</f>
        <v>1</v>
      </c>
      <c r="S22" s="99" t="s">
        <v>300</v>
      </c>
    </row>
    <row r="23" spans="2:20" ht="70.5" customHeight="1" x14ac:dyDescent="0.25">
      <c r="B23" s="164"/>
      <c r="C23" s="164"/>
      <c r="D23" s="166"/>
      <c r="E23" s="164"/>
      <c r="F23" s="169" t="s">
        <v>58</v>
      </c>
      <c r="G23" s="169">
        <v>135</v>
      </c>
      <c r="H23" s="169">
        <v>0</v>
      </c>
      <c r="I23" s="7" t="s">
        <v>97</v>
      </c>
      <c r="J23" s="103">
        <v>7650000000</v>
      </c>
      <c r="K23" s="72">
        <v>0</v>
      </c>
      <c r="L23" s="72">
        <v>0</v>
      </c>
      <c r="M23" s="72">
        <v>0</v>
      </c>
      <c r="N23" s="72">
        <f t="shared" si="5"/>
        <v>7650000000</v>
      </c>
      <c r="O23" s="72">
        <v>7650000000</v>
      </c>
      <c r="P23" s="2">
        <f t="shared" ref="P23:P26" si="6">+O23/N23</f>
        <v>1</v>
      </c>
      <c r="Q23" s="101">
        <v>0</v>
      </c>
      <c r="R23" s="2">
        <f t="shared" ref="R23:R26" si="7">+Q23/N23</f>
        <v>0</v>
      </c>
      <c r="S23" s="15"/>
    </row>
    <row r="24" spans="2:20" ht="70.5" customHeight="1" x14ac:dyDescent="0.25">
      <c r="B24" s="164"/>
      <c r="C24" s="164"/>
      <c r="D24" s="166"/>
      <c r="E24" s="164"/>
      <c r="F24" s="170"/>
      <c r="G24" s="170"/>
      <c r="H24" s="170"/>
      <c r="I24" s="7" t="s">
        <v>59</v>
      </c>
      <c r="J24" s="103">
        <v>3000000000</v>
      </c>
      <c r="K24" s="72"/>
      <c r="L24" s="72"/>
      <c r="M24" s="72"/>
      <c r="N24" s="72">
        <f t="shared" si="5"/>
        <v>3000000000</v>
      </c>
      <c r="O24" s="72">
        <v>3000000000</v>
      </c>
      <c r="P24" s="2">
        <f t="shared" si="6"/>
        <v>1</v>
      </c>
      <c r="Q24" s="101"/>
      <c r="R24" s="2">
        <f t="shared" si="7"/>
        <v>0</v>
      </c>
      <c r="S24" s="15"/>
    </row>
    <row r="25" spans="2:20" ht="70.5" customHeight="1" x14ac:dyDescent="0.25">
      <c r="B25" s="164"/>
      <c r="C25" s="164"/>
      <c r="D25" s="166"/>
      <c r="E25" s="164"/>
      <c r="F25" s="11" t="s">
        <v>260</v>
      </c>
      <c r="G25" s="6">
        <v>620</v>
      </c>
      <c r="H25" s="6">
        <v>0</v>
      </c>
      <c r="I25" s="7" t="s">
        <v>57</v>
      </c>
      <c r="J25" s="103">
        <v>10000000000</v>
      </c>
      <c r="K25" s="72">
        <v>0</v>
      </c>
      <c r="L25" s="72">
        <v>0</v>
      </c>
      <c r="M25" s="72"/>
      <c r="N25" s="72">
        <f t="shared" si="5"/>
        <v>10000000000</v>
      </c>
      <c r="O25" s="72">
        <v>10000000000</v>
      </c>
      <c r="P25" s="2">
        <f t="shared" si="6"/>
        <v>1</v>
      </c>
      <c r="Q25" s="101">
        <v>8833148587.0699997</v>
      </c>
      <c r="R25" s="2">
        <f t="shared" si="7"/>
        <v>0.88331485870699999</v>
      </c>
      <c r="S25" s="99" t="s">
        <v>301</v>
      </c>
      <c r="T25" s="14">
        <f>1537-800</f>
        <v>737</v>
      </c>
    </row>
    <row r="26" spans="2:20" ht="70.5" customHeight="1" x14ac:dyDescent="0.25">
      <c r="B26" s="172"/>
      <c r="C26" s="172"/>
      <c r="D26" s="173"/>
      <c r="E26" s="172"/>
      <c r="F26" s="11" t="s">
        <v>56</v>
      </c>
      <c r="G26" s="6">
        <v>18</v>
      </c>
      <c r="H26" s="6">
        <v>0</v>
      </c>
      <c r="I26" s="7" t="s">
        <v>96</v>
      </c>
      <c r="J26" s="103">
        <v>2200000000</v>
      </c>
      <c r="K26" s="72">
        <v>0</v>
      </c>
      <c r="L26" s="72">
        <v>0</v>
      </c>
      <c r="M26" s="72">
        <v>0</v>
      </c>
      <c r="N26" s="72">
        <f t="shared" si="5"/>
        <v>2200000000</v>
      </c>
      <c r="O26" s="72">
        <v>2200000000</v>
      </c>
      <c r="P26" s="2">
        <f t="shared" si="6"/>
        <v>1</v>
      </c>
      <c r="Q26" s="101">
        <v>0</v>
      </c>
      <c r="R26" s="2">
        <f t="shared" si="7"/>
        <v>0</v>
      </c>
      <c r="S26" s="15"/>
    </row>
    <row r="27" spans="2:20" ht="19.5" customHeight="1" x14ac:dyDescent="0.25">
      <c r="B27" s="76"/>
      <c r="C27" s="76"/>
      <c r="D27" s="76"/>
      <c r="E27" s="13" t="s">
        <v>28</v>
      </c>
      <c r="F27" s="13"/>
      <c r="G27" s="13"/>
      <c r="H27" s="13"/>
      <c r="I27" s="13"/>
      <c r="J27" s="3">
        <f>SUM(J22:J26)</f>
        <v>23500000000</v>
      </c>
      <c r="K27" s="3">
        <f>SUM(K22:K25)</f>
        <v>0</v>
      </c>
      <c r="L27" s="3">
        <f>SUM(L22:L26)</f>
        <v>0</v>
      </c>
      <c r="M27" s="3">
        <f>SUM(M22:M25)</f>
        <v>0</v>
      </c>
      <c r="N27" s="3">
        <f>SUM(N22:N26)</f>
        <v>23500000000</v>
      </c>
      <c r="O27" s="3">
        <f>SUM(O22:O26)</f>
        <v>23500000000</v>
      </c>
      <c r="P27" s="9">
        <f>+O27/N27</f>
        <v>1</v>
      </c>
      <c r="Q27" s="3">
        <f>SUM(Q22:Q26)</f>
        <v>9483148587.0699997</v>
      </c>
      <c r="R27" s="9">
        <f>+Q27/N27</f>
        <v>0.40353823774765957</v>
      </c>
      <c r="S27" s="3"/>
    </row>
    <row r="28" spans="2:20" ht="70.5" customHeight="1" x14ac:dyDescent="0.25">
      <c r="B28" s="163" t="s">
        <v>100</v>
      </c>
      <c r="C28" s="163" t="s">
        <v>51</v>
      </c>
      <c r="D28" s="165" t="s">
        <v>60</v>
      </c>
      <c r="E28" s="163" t="s">
        <v>261</v>
      </c>
      <c r="F28" s="7" t="s">
        <v>61</v>
      </c>
      <c r="G28" s="70">
        <v>4</v>
      </c>
      <c r="H28" s="70">
        <v>0</v>
      </c>
      <c r="I28" s="1" t="s">
        <v>262</v>
      </c>
      <c r="J28" s="102">
        <v>1308408542</v>
      </c>
      <c r="K28" s="72">
        <v>0</v>
      </c>
      <c r="L28" s="72">
        <v>0</v>
      </c>
      <c r="M28" s="72">
        <v>0</v>
      </c>
      <c r="N28" s="73">
        <f>+J28+K28+L28-M28</f>
        <v>1308408542</v>
      </c>
      <c r="O28" s="103">
        <v>1308408542</v>
      </c>
      <c r="P28" s="4">
        <f>+O28/N28</f>
        <v>1</v>
      </c>
      <c r="Q28" s="104">
        <v>0</v>
      </c>
      <c r="R28" s="4">
        <f>+Q28/N28</f>
        <v>0</v>
      </c>
      <c r="S28" s="99"/>
    </row>
    <row r="29" spans="2:20" ht="165" customHeight="1" x14ac:dyDescent="0.25">
      <c r="B29" s="164"/>
      <c r="C29" s="164"/>
      <c r="D29" s="166"/>
      <c r="E29" s="164"/>
      <c r="F29" s="7" t="s">
        <v>55</v>
      </c>
      <c r="G29" s="70">
        <v>4</v>
      </c>
      <c r="H29" s="70">
        <v>0</v>
      </c>
      <c r="I29" s="1" t="s">
        <v>263</v>
      </c>
      <c r="J29" s="102">
        <v>11000000000</v>
      </c>
      <c r="K29" s="72">
        <v>0</v>
      </c>
      <c r="L29" s="72">
        <v>0</v>
      </c>
      <c r="M29" s="72">
        <v>0</v>
      </c>
      <c r="N29" s="73">
        <f t="shared" ref="N29:N31" si="8">+J29+K29+L29-M29</f>
        <v>11000000000</v>
      </c>
      <c r="O29" s="103">
        <v>11000000000</v>
      </c>
      <c r="P29" s="4">
        <f t="shared" ref="P29:P42" si="9">+O29/N29</f>
        <v>1</v>
      </c>
      <c r="Q29" s="104">
        <v>7650000000</v>
      </c>
      <c r="R29" s="4">
        <f t="shared" ref="R29:R42" si="10">+Q29/N29</f>
        <v>0.69545454545454544</v>
      </c>
      <c r="S29" s="105" t="s">
        <v>302</v>
      </c>
    </row>
    <row r="30" spans="2:20" ht="70.5" customHeight="1" x14ac:dyDescent="0.25">
      <c r="B30" s="164"/>
      <c r="C30" s="164"/>
      <c r="D30" s="166"/>
      <c r="E30" s="164"/>
      <c r="F30" s="7" t="s">
        <v>264</v>
      </c>
      <c r="G30" s="70">
        <v>4</v>
      </c>
      <c r="H30" s="70">
        <v>0</v>
      </c>
      <c r="I30" s="1" t="s">
        <v>160</v>
      </c>
      <c r="J30" s="102">
        <v>4000000000</v>
      </c>
      <c r="K30" s="72">
        <v>0</v>
      </c>
      <c r="L30" s="72">
        <v>0</v>
      </c>
      <c r="M30" s="72">
        <v>0</v>
      </c>
      <c r="N30" s="73">
        <f t="shared" si="8"/>
        <v>4000000000</v>
      </c>
      <c r="O30" s="103">
        <v>4000000000</v>
      </c>
      <c r="P30" s="4">
        <f t="shared" si="9"/>
        <v>1</v>
      </c>
      <c r="Q30" s="104">
        <v>0</v>
      </c>
      <c r="R30" s="4">
        <f t="shared" si="10"/>
        <v>0</v>
      </c>
      <c r="S30" s="99" t="s">
        <v>303</v>
      </c>
    </row>
    <row r="31" spans="2:20" ht="70.5" customHeight="1" x14ac:dyDescent="0.25">
      <c r="B31" s="164"/>
      <c r="C31" s="164"/>
      <c r="D31" s="166"/>
      <c r="E31" s="164"/>
      <c r="F31" s="7" t="s">
        <v>63</v>
      </c>
      <c r="G31" s="70">
        <v>3</v>
      </c>
      <c r="H31" s="70">
        <v>0</v>
      </c>
      <c r="I31" s="1" t="s">
        <v>162</v>
      </c>
      <c r="J31" s="102">
        <v>1191591458</v>
      </c>
      <c r="K31" s="72">
        <v>0</v>
      </c>
      <c r="L31" s="72">
        <v>0</v>
      </c>
      <c r="M31" s="72">
        <v>0</v>
      </c>
      <c r="N31" s="73">
        <f t="shared" si="8"/>
        <v>1191591458</v>
      </c>
      <c r="O31" s="103">
        <v>1191591458</v>
      </c>
      <c r="P31" s="4">
        <f t="shared" si="9"/>
        <v>1</v>
      </c>
      <c r="Q31" s="104">
        <v>533622715</v>
      </c>
      <c r="R31" s="4">
        <f t="shared" si="10"/>
        <v>0.44782354842963301</v>
      </c>
      <c r="S31" s="99" t="s">
        <v>304</v>
      </c>
    </row>
    <row r="32" spans="2:20" ht="19.5" customHeight="1" x14ac:dyDescent="0.25">
      <c r="B32" s="76"/>
      <c r="C32" s="76"/>
      <c r="D32" s="76"/>
      <c r="E32" s="13" t="s">
        <v>28</v>
      </c>
      <c r="F32" s="13"/>
      <c r="G32" s="13"/>
      <c r="H32" s="13"/>
      <c r="I32" s="13"/>
      <c r="J32" s="3">
        <f>SUM(J28:J31)</f>
        <v>17500000000</v>
      </c>
      <c r="K32" s="3">
        <f>SUM(K27:K31)</f>
        <v>0</v>
      </c>
      <c r="L32" s="3">
        <f>SUM(L27:L31)</f>
        <v>0</v>
      </c>
      <c r="M32" s="3">
        <f>SUM(M27:M31)</f>
        <v>0</v>
      </c>
      <c r="N32" s="3">
        <f>SUM(N28:N31)</f>
        <v>17500000000</v>
      </c>
      <c r="O32" s="3">
        <f>SUM(O28:O31)</f>
        <v>17500000000</v>
      </c>
      <c r="P32" s="9">
        <f t="shared" si="9"/>
        <v>1</v>
      </c>
      <c r="Q32" s="3">
        <f>SUM(Q28:Q31)</f>
        <v>8183622715</v>
      </c>
      <c r="R32" s="9">
        <f t="shared" si="10"/>
        <v>0.46763558371428571</v>
      </c>
      <c r="S32" s="3"/>
    </row>
    <row r="33" spans="2:21" ht="66.75" customHeight="1" x14ac:dyDescent="0.25">
      <c r="B33" s="163" t="s">
        <v>104</v>
      </c>
      <c r="C33" s="163" t="s">
        <v>106</v>
      </c>
      <c r="D33" s="165" t="s">
        <v>265</v>
      </c>
      <c r="E33" s="163" t="s">
        <v>266</v>
      </c>
      <c r="F33" s="70" t="s">
        <v>267</v>
      </c>
      <c r="G33" s="70">
        <v>1000</v>
      </c>
      <c r="H33" s="70">
        <v>0</v>
      </c>
      <c r="I33" s="1" t="s">
        <v>268</v>
      </c>
      <c r="K33" s="102">
        <v>61410613440</v>
      </c>
      <c r="L33" s="102">
        <v>0</v>
      </c>
      <c r="M33" s="102">
        <v>0</v>
      </c>
      <c r="N33" s="72">
        <f>+J33+K33+L33-M33</f>
        <v>61410613440</v>
      </c>
      <c r="O33" s="103">
        <v>61410613000</v>
      </c>
      <c r="P33" s="2">
        <f t="shared" si="9"/>
        <v>0.99999999283511476</v>
      </c>
      <c r="Q33" s="102">
        <v>61410613000</v>
      </c>
      <c r="R33" s="2">
        <f t="shared" si="10"/>
        <v>0.99999999283511476</v>
      </c>
      <c r="S33" s="99" t="s">
        <v>305</v>
      </c>
    </row>
    <row r="34" spans="2:21" ht="70.5" customHeight="1" x14ac:dyDescent="0.25">
      <c r="B34" s="164"/>
      <c r="C34" s="164"/>
      <c r="D34" s="166"/>
      <c r="E34" s="164"/>
      <c r="F34" s="70" t="s">
        <v>267</v>
      </c>
      <c r="G34" s="70">
        <v>195</v>
      </c>
      <c r="H34" s="70">
        <v>0</v>
      </c>
      <c r="I34" s="1" t="s">
        <v>269</v>
      </c>
      <c r="J34" s="102">
        <v>0</v>
      </c>
      <c r="K34" s="102">
        <v>0</v>
      </c>
      <c r="L34" s="102">
        <v>32329489066</v>
      </c>
      <c r="M34" s="102">
        <v>0</v>
      </c>
      <c r="N34" s="72">
        <f t="shared" si="5"/>
        <v>32329489066</v>
      </c>
      <c r="O34" s="103">
        <v>32329489066</v>
      </c>
      <c r="P34" s="2">
        <f t="shared" si="9"/>
        <v>1</v>
      </c>
      <c r="Q34" s="102">
        <v>0</v>
      </c>
      <c r="R34" s="2">
        <f t="shared" si="10"/>
        <v>0</v>
      </c>
      <c r="S34" s="99" t="s">
        <v>306</v>
      </c>
    </row>
    <row r="35" spans="2:21" ht="70.5" customHeight="1" x14ac:dyDescent="0.25">
      <c r="B35" s="164"/>
      <c r="C35" s="164"/>
      <c r="D35" s="166"/>
      <c r="E35" s="164"/>
      <c r="F35" s="7" t="s">
        <v>270</v>
      </c>
      <c r="G35" s="70">
        <v>0</v>
      </c>
      <c r="H35" s="70">
        <v>0</v>
      </c>
      <c r="I35" s="1" t="s">
        <v>271</v>
      </c>
      <c r="J35" s="102">
        <v>1740623784</v>
      </c>
      <c r="K35" s="102">
        <v>64848763216</v>
      </c>
      <c r="L35" s="102">
        <v>0</v>
      </c>
      <c r="M35" s="102">
        <f>32329489066+1740000000</f>
        <v>34069489066</v>
      </c>
      <c r="N35" s="72">
        <f t="shared" si="5"/>
        <v>32519897934</v>
      </c>
      <c r="O35" s="72">
        <v>32519897934</v>
      </c>
      <c r="P35" s="2">
        <f t="shared" si="9"/>
        <v>1</v>
      </c>
      <c r="Q35" s="104">
        <v>20721031106</v>
      </c>
      <c r="R35" s="2">
        <f t="shared" si="10"/>
        <v>0.63718007811875321</v>
      </c>
      <c r="S35" s="99" t="s">
        <v>307</v>
      </c>
    </row>
    <row r="36" spans="2:21" ht="70.5" customHeight="1" x14ac:dyDescent="0.25">
      <c r="B36" s="172"/>
      <c r="C36" s="172"/>
      <c r="D36" s="173"/>
      <c r="E36" s="172"/>
      <c r="F36" s="70" t="s">
        <v>165</v>
      </c>
      <c r="G36" s="70">
        <v>9</v>
      </c>
      <c r="H36" s="70">
        <v>0</v>
      </c>
      <c r="I36" s="1" t="s">
        <v>166</v>
      </c>
      <c r="J36" s="102">
        <v>0</v>
      </c>
      <c r="K36" s="102">
        <v>0</v>
      </c>
      <c r="L36" s="102">
        <v>1740000000</v>
      </c>
      <c r="M36" s="102">
        <v>0</v>
      </c>
      <c r="N36" s="72">
        <f>+J36+K36+L36-M36</f>
        <v>1740000000</v>
      </c>
      <c r="O36" s="103">
        <v>1740000000</v>
      </c>
      <c r="P36" s="2">
        <f t="shared" si="9"/>
        <v>1</v>
      </c>
      <c r="Q36" s="102">
        <v>0</v>
      </c>
      <c r="R36" s="2">
        <f t="shared" si="10"/>
        <v>0</v>
      </c>
      <c r="S36" s="99" t="s">
        <v>308</v>
      </c>
    </row>
    <row r="37" spans="2:21" ht="18.75" customHeight="1" x14ac:dyDescent="0.25">
      <c r="B37" s="76"/>
      <c r="C37" s="76"/>
      <c r="D37" s="76"/>
      <c r="E37" s="13" t="s">
        <v>28</v>
      </c>
      <c r="F37" s="13"/>
      <c r="G37" s="13"/>
      <c r="H37" s="13"/>
      <c r="I37" s="13"/>
      <c r="J37" s="3">
        <f>SUM(J33:J36)</f>
        <v>1740623784</v>
      </c>
      <c r="K37" s="3">
        <f>SUM(K33:K36)</f>
        <v>126259376656</v>
      </c>
      <c r="L37" s="3">
        <f t="shared" ref="L37:M37" si="11">SUM(L32:L36)</f>
        <v>34069489066</v>
      </c>
      <c r="M37" s="3">
        <f t="shared" si="11"/>
        <v>34069489066</v>
      </c>
      <c r="N37" s="3">
        <f>SUM(N33:N36)</f>
        <v>128000000440</v>
      </c>
      <c r="O37" s="3">
        <f>SUM(O33:O36)</f>
        <v>128000000000</v>
      </c>
      <c r="P37" s="9">
        <f t="shared" si="9"/>
        <v>0.99999999656250005</v>
      </c>
      <c r="Q37" s="3">
        <f>SUM(Q33:Q36)</f>
        <v>82131644106</v>
      </c>
      <c r="R37" s="9">
        <f t="shared" si="10"/>
        <v>0.64165346737244122</v>
      </c>
      <c r="S37" s="3"/>
      <c r="T37" s="82"/>
      <c r="U37" s="5"/>
    </row>
    <row r="38" spans="2:21" ht="102.75" customHeight="1" x14ac:dyDescent="0.25">
      <c r="B38" s="163" t="s">
        <v>104</v>
      </c>
      <c r="C38" s="174" t="s">
        <v>106</v>
      </c>
      <c r="D38" s="163" t="s">
        <v>272</v>
      </c>
      <c r="E38" s="163" t="s">
        <v>273</v>
      </c>
      <c r="F38" s="7" t="s">
        <v>274</v>
      </c>
      <c r="G38" s="70">
        <v>120</v>
      </c>
      <c r="H38" s="70">
        <v>0</v>
      </c>
      <c r="I38" s="1" t="s">
        <v>173</v>
      </c>
      <c r="J38" s="102">
        <v>5682000000</v>
      </c>
      <c r="K38" s="72">
        <v>0</v>
      </c>
      <c r="L38" s="72">
        <v>0</v>
      </c>
      <c r="M38" s="72">
        <v>0</v>
      </c>
      <c r="N38" s="72">
        <f t="shared" ref="N38:N71" si="12">+J38+K38+L38-M38</f>
        <v>5682000000</v>
      </c>
      <c r="O38" s="104">
        <v>5682000000</v>
      </c>
      <c r="P38" s="2">
        <f t="shared" si="9"/>
        <v>1</v>
      </c>
      <c r="Q38" s="72">
        <v>0</v>
      </c>
      <c r="R38" s="2">
        <f t="shared" si="10"/>
        <v>0</v>
      </c>
      <c r="S38" s="99" t="s">
        <v>309</v>
      </c>
    </row>
    <row r="39" spans="2:21" ht="70.5" customHeight="1" x14ac:dyDescent="0.25">
      <c r="B39" s="164"/>
      <c r="C39" s="175"/>
      <c r="D39" s="164"/>
      <c r="E39" s="164"/>
      <c r="F39" s="7" t="s">
        <v>177</v>
      </c>
      <c r="G39" s="70">
        <v>1</v>
      </c>
      <c r="H39" s="70">
        <v>0</v>
      </c>
      <c r="I39" s="1" t="s">
        <v>178</v>
      </c>
      <c r="J39" s="102">
        <v>1498000000</v>
      </c>
      <c r="K39" s="72">
        <v>0</v>
      </c>
      <c r="L39" s="72">
        <v>0</v>
      </c>
      <c r="M39" s="72">
        <v>0</v>
      </c>
      <c r="N39" s="72">
        <f t="shared" si="12"/>
        <v>1498000000</v>
      </c>
      <c r="O39" s="104">
        <v>1498000000</v>
      </c>
      <c r="P39" s="2">
        <f t="shared" si="9"/>
        <v>1</v>
      </c>
      <c r="Q39" s="72">
        <v>0</v>
      </c>
      <c r="R39" s="2">
        <f t="shared" si="10"/>
        <v>0</v>
      </c>
      <c r="S39" s="99" t="s">
        <v>310</v>
      </c>
    </row>
    <row r="40" spans="2:21" ht="70.5" customHeight="1" x14ac:dyDescent="0.25">
      <c r="B40" s="164"/>
      <c r="C40" s="175"/>
      <c r="D40" s="164"/>
      <c r="E40" s="164"/>
      <c r="F40" s="7" t="s">
        <v>177</v>
      </c>
      <c r="G40" s="70">
        <v>1</v>
      </c>
      <c r="H40" s="70">
        <v>0</v>
      </c>
      <c r="I40" s="1" t="s">
        <v>181</v>
      </c>
      <c r="J40" s="102">
        <v>1000000000</v>
      </c>
      <c r="K40" s="72">
        <v>0</v>
      </c>
      <c r="L40" s="72">
        <v>0</v>
      </c>
      <c r="M40" s="72">
        <v>0</v>
      </c>
      <c r="N40" s="72">
        <f t="shared" si="12"/>
        <v>1000000000</v>
      </c>
      <c r="O40" s="104">
        <v>1000000000</v>
      </c>
      <c r="P40" s="2">
        <f t="shared" si="9"/>
        <v>1</v>
      </c>
      <c r="Q40" s="72">
        <v>0</v>
      </c>
      <c r="R40" s="2">
        <f t="shared" si="10"/>
        <v>0</v>
      </c>
      <c r="S40" s="99" t="s">
        <v>311</v>
      </c>
    </row>
    <row r="41" spans="2:21" ht="70.5" customHeight="1" x14ac:dyDescent="0.25">
      <c r="B41" s="164"/>
      <c r="C41" s="175"/>
      <c r="D41" s="164"/>
      <c r="E41" s="164"/>
      <c r="F41" s="7" t="s">
        <v>182</v>
      </c>
      <c r="G41" s="70">
        <v>2</v>
      </c>
      <c r="H41" s="70">
        <v>0</v>
      </c>
      <c r="I41" s="1" t="s">
        <v>275</v>
      </c>
      <c r="J41" s="102">
        <v>808400000</v>
      </c>
      <c r="K41" s="72">
        <v>0</v>
      </c>
      <c r="L41" s="72">
        <v>0</v>
      </c>
      <c r="M41" s="72">
        <v>0</v>
      </c>
      <c r="N41" s="72">
        <f t="shared" si="12"/>
        <v>808400000</v>
      </c>
      <c r="O41" s="104">
        <v>808400000</v>
      </c>
      <c r="P41" s="2">
        <f t="shared" si="9"/>
        <v>1</v>
      </c>
      <c r="Q41" s="72">
        <v>0</v>
      </c>
      <c r="R41" s="2">
        <f t="shared" si="10"/>
        <v>0</v>
      </c>
      <c r="S41" s="99" t="s">
        <v>312</v>
      </c>
    </row>
    <row r="42" spans="2:21" ht="70.5" customHeight="1" x14ac:dyDescent="0.25">
      <c r="B42" s="172"/>
      <c r="C42" s="176"/>
      <c r="D42" s="172"/>
      <c r="E42" s="172"/>
      <c r="F42" s="7" t="s">
        <v>182</v>
      </c>
      <c r="G42" s="70">
        <v>3</v>
      </c>
      <c r="H42" s="70">
        <v>0</v>
      </c>
      <c r="I42" s="1" t="s">
        <v>186</v>
      </c>
      <c r="J42" s="102">
        <v>1011600000</v>
      </c>
      <c r="K42" s="72">
        <v>0</v>
      </c>
      <c r="L42" s="72">
        <v>0</v>
      </c>
      <c r="M42" s="72">
        <v>0</v>
      </c>
      <c r="N42" s="72">
        <f t="shared" si="12"/>
        <v>1011600000</v>
      </c>
      <c r="O42" s="104">
        <v>1011600000</v>
      </c>
      <c r="P42" s="2">
        <f t="shared" si="9"/>
        <v>1</v>
      </c>
      <c r="Q42" s="72">
        <v>0</v>
      </c>
      <c r="R42" s="2">
        <f t="shared" si="10"/>
        <v>0</v>
      </c>
      <c r="S42" s="99" t="s">
        <v>313</v>
      </c>
    </row>
    <row r="43" spans="2:21" ht="19.5" customHeight="1" x14ac:dyDescent="0.25">
      <c r="B43" s="83"/>
      <c r="C43" s="13"/>
      <c r="D43" s="13"/>
      <c r="E43" s="13" t="s">
        <v>28</v>
      </c>
      <c r="F43" s="13"/>
      <c r="G43" s="13"/>
      <c r="H43" s="3"/>
      <c r="I43" s="3"/>
      <c r="J43" s="3">
        <f t="shared" ref="J43:N43" si="13">SUM(J38:J42)</f>
        <v>10000000000</v>
      </c>
      <c r="K43" s="3">
        <f t="shared" si="13"/>
        <v>0</v>
      </c>
      <c r="L43" s="3">
        <f t="shared" si="13"/>
        <v>0</v>
      </c>
      <c r="M43" s="3">
        <f t="shared" si="13"/>
        <v>0</v>
      </c>
      <c r="N43" s="3">
        <f t="shared" si="13"/>
        <v>10000000000</v>
      </c>
      <c r="O43" s="3">
        <f>SUM(O38:O42)</f>
        <v>10000000000</v>
      </c>
      <c r="P43" s="9">
        <f>+O43/N43</f>
        <v>1</v>
      </c>
      <c r="Q43" s="3">
        <f>SUM(Q38:Q42)</f>
        <v>0</v>
      </c>
      <c r="R43" s="9">
        <f>+Q43/N43</f>
        <v>0</v>
      </c>
      <c r="S43" s="3"/>
    </row>
    <row r="44" spans="2:21" ht="70.5" customHeight="1" x14ac:dyDescent="0.25">
      <c r="B44" s="163" t="s">
        <v>111</v>
      </c>
      <c r="C44" s="163" t="s">
        <v>110</v>
      </c>
      <c r="D44" s="165" t="s">
        <v>276</v>
      </c>
      <c r="E44" s="167" t="s">
        <v>277</v>
      </c>
      <c r="F44" s="70" t="s">
        <v>64</v>
      </c>
      <c r="G44" s="70">
        <v>1</v>
      </c>
      <c r="H44" s="70">
        <v>0</v>
      </c>
      <c r="I44" s="1" t="s">
        <v>190</v>
      </c>
      <c r="J44" s="102">
        <v>1000000000</v>
      </c>
      <c r="K44" s="72">
        <v>0</v>
      </c>
      <c r="L44" s="72">
        <v>0</v>
      </c>
      <c r="M44" s="72">
        <v>0</v>
      </c>
      <c r="N44" s="72">
        <f t="shared" si="12"/>
        <v>1000000000</v>
      </c>
      <c r="O44" s="72">
        <v>1000000000</v>
      </c>
      <c r="P44" s="2">
        <f>+O44/N44</f>
        <v>1</v>
      </c>
      <c r="Q44" s="104">
        <v>533100000</v>
      </c>
      <c r="R44" s="2">
        <f>+Q44/N44</f>
        <v>0.53310000000000002</v>
      </c>
      <c r="S44" s="99" t="s">
        <v>314</v>
      </c>
    </row>
    <row r="45" spans="2:21" ht="70.5" customHeight="1" x14ac:dyDescent="0.25">
      <c r="B45" s="164"/>
      <c r="C45" s="164"/>
      <c r="D45" s="166"/>
      <c r="E45" s="177"/>
      <c r="F45" s="70" t="s">
        <v>64</v>
      </c>
      <c r="G45" s="70">
        <v>1</v>
      </c>
      <c r="H45" s="70">
        <v>0</v>
      </c>
      <c r="I45" s="1" t="s">
        <v>193</v>
      </c>
      <c r="J45" s="102">
        <v>350000000</v>
      </c>
      <c r="K45" s="72">
        <v>0</v>
      </c>
      <c r="L45" s="72">
        <v>0</v>
      </c>
      <c r="M45" s="72">
        <v>0</v>
      </c>
      <c r="N45" s="72">
        <f t="shared" si="12"/>
        <v>350000000</v>
      </c>
      <c r="O45" s="72">
        <v>350000000</v>
      </c>
      <c r="P45" s="2">
        <f t="shared" ref="P45:P52" si="14">+O45/N45</f>
        <v>1</v>
      </c>
      <c r="Q45" s="104">
        <v>186455000</v>
      </c>
      <c r="R45" s="2">
        <f t="shared" ref="R45:R52" si="15">+Q45/N45</f>
        <v>0.53272857142857144</v>
      </c>
      <c r="S45" s="99" t="s">
        <v>315</v>
      </c>
    </row>
    <row r="46" spans="2:21" ht="70.5" customHeight="1" x14ac:dyDescent="0.25">
      <c r="B46" s="164"/>
      <c r="C46" s="164"/>
      <c r="D46" s="166"/>
      <c r="E46" s="177"/>
      <c r="F46" s="70" t="s">
        <v>64</v>
      </c>
      <c r="G46" s="70">
        <v>1</v>
      </c>
      <c r="H46" s="70">
        <v>0</v>
      </c>
      <c r="I46" s="1" t="s">
        <v>194</v>
      </c>
      <c r="J46" s="102">
        <v>650000000</v>
      </c>
      <c r="K46" s="72">
        <v>0</v>
      </c>
      <c r="L46" s="72">
        <v>0</v>
      </c>
      <c r="M46" s="72">
        <v>0</v>
      </c>
      <c r="N46" s="72">
        <f t="shared" si="12"/>
        <v>650000000</v>
      </c>
      <c r="O46" s="72">
        <v>650000000</v>
      </c>
      <c r="P46" s="2">
        <f t="shared" si="14"/>
        <v>1</v>
      </c>
      <c r="Q46" s="104">
        <v>346445000</v>
      </c>
      <c r="R46" s="2">
        <f t="shared" si="15"/>
        <v>0.53299230769230765</v>
      </c>
      <c r="S46" s="99" t="s">
        <v>316</v>
      </c>
    </row>
    <row r="47" spans="2:21" ht="70.5" customHeight="1" x14ac:dyDescent="0.25">
      <c r="B47" s="164"/>
      <c r="C47" s="164"/>
      <c r="D47" s="166"/>
      <c r="E47" s="177"/>
      <c r="F47" s="70" t="s">
        <v>64</v>
      </c>
      <c r="G47" s="70">
        <v>1</v>
      </c>
      <c r="H47" s="70">
        <v>0</v>
      </c>
      <c r="I47" s="1" t="s">
        <v>196</v>
      </c>
      <c r="J47" s="102">
        <v>170000000</v>
      </c>
      <c r="K47" s="72">
        <v>0</v>
      </c>
      <c r="L47" s="72">
        <v>0</v>
      </c>
      <c r="M47" s="72">
        <v>0</v>
      </c>
      <c r="N47" s="72">
        <f t="shared" si="12"/>
        <v>170000000</v>
      </c>
      <c r="O47" s="72">
        <v>170000000</v>
      </c>
      <c r="P47" s="2">
        <f t="shared" si="14"/>
        <v>1</v>
      </c>
      <c r="Q47" s="104">
        <v>90661000</v>
      </c>
      <c r="R47" s="2">
        <f t="shared" si="15"/>
        <v>0.5333</v>
      </c>
      <c r="S47" s="99" t="s">
        <v>317</v>
      </c>
    </row>
    <row r="48" spans="2:21" ht="70.5" customHeight="1" x14ac:dyDescent="0.25">
      <c r="B48" s="164"/>
      <c r="C48" s="164"/>
      <c r="D48" s="166"/>
      <c r="E48" s="177"/>
      <c r="F48" s="70" t="s">
        <v>64</v>
      </c>
      <c r="G48" s="70">
        <v>1</v>
      </c>
      <c r="H48" s="70">
        <v>0</v>
      </c>
      <c r="I48" s="1" t="s">
        <v>199</v>
      </c>
      <c r="J48" s="102">
        <v>350000000</v>
      </c>
      <c r="K48" s="72">
        <v>0</v>
      </c>
      <c r="L48" s="72">
        <v>0</v>
      </c>
      <c r="M48" s="72">
        <v>0</v>
      </c>
      <c r="N48" s="72">
        <f t="shared" si="12"/>
        <v>350000000</v>
      </c>
      <c r="O48" s="72">
        <v>350000000</v>
      </c>
      <c r="P48" s="2">
        <f t="shared" si="14"/>
        <v>1</v>
      </c>
      <c r="Q48" s="104">
        <v>186555000</v>
      </c>
      <c r="R48" s="2">
        <f t="shared" si="15"/>
        <v>0.53301428571428566</v>
      </c>
      <c r="S48" s="99" t="s">
        <v>317</v>
      </c>
    </row>
    <row r="49" spans="2:19" ht="70.5" customHeight="1" x14ac:dyDescent="0.25">
      <c r="B49" s="164"/>
      <c r="C49" s="164"/>
      <c r="D49" s="166"/>
      <c r="E49" s="177"/>
      <c r="F49" s="70" t="s">
        <v>64</v>
      </c>
      <c r="G49" s="70">
        <v>1</v>
      </c>
      <c r="H49" s="70">
        <v>0</v>
      </c>
      <c r="I49" s="1" t="s">
        <v>200</v>
      </c>
      <c r="J49" s="102">
        <v>200000000</v>
      </c>
      <c r="K49" s="72">
        <v>0</v>
      </c>
      <c r="L49" s="72">
        <v>0</v>
      </c>
      <c r="M49" s="72">
        <v>0</v>
      </c>
      <c r="N49" s="72">
        <f t="shared" si="12"/>
        <v>200000000</v>
      </c>
      <c r="O49" s="72">
        <v>200000000</v>
      </c>
      <c r="P49" s="2">
        <f t="shared" si="14"/>
        <v>1</v>
      </c>
      <c r="Q49" s="104">
        <v>106560000</v>
      </c>
      <c r="R49" s="2">
        <f t="shared" si="15"/>
        <v>0.53280000000000005</v>
      </c>
      <c r="S49" s="99" t="s">
        <v>317</v>
      </c>
    </row>
    <row r="50" spans="2:19" ht="70.5" customHeight="1" x14ac:dyDescent="0.25">
      <c r="B50" s="164"/>
      <c r="C50" s="164"/>
      <c r="D50" s="166"/>
      <c r="E50" s="177"/>
      <c r="F50" s="70" t="s">
        <v>64</v>
      </c>
      <c r="G50" s="70">
        <v>1</v>
      </c>
      <c r="H50" s="70">
        <v>0</v>
      </c>
      <c r="I50" s="1" t="s">
        <v>201</v>
      </c>
      <c r="J50" s="102">
        <v>280000000</v>
      </c>
      <c r="K50" s="72">
        <v>0</v>
      </c>
      <c r="L50" s="72">
        <v>0</v>
      </c>
      <c r="M50" s="72">
        <v>0</v>
      </c>
      <c r="N50" s="72">
        <f t="shared" si="12"/>
        <v>280000000</v>
      </c>
      <c r="O50" s="72">
        <v>280000000</v>
      </c>
      <c r="P50" s="2">
        <f t="shared" si="14"/>
        <v>1</v>
      </c>
      <c r="Q50" s="104">
        <v>149224000</v>
      </c>
      <c r="R50" s="2">
        <f t="shared" si="15"/>
        <v>0.53294285714285716</v>
      </c>
      <c r="S50" s="99" t="s">
        <v>317</v>
      </c>
    </row>
    <row r="51" spans="2:19" ht="70.5" customHeight="1" x14ac:dyDescent="0.25">
      <c r="B51" s="164"/>
      <c r="C51" s="164"/>
      <c r="D51" s="166"/>
      <c r="E51" s="177"/>
      <c r="F51" s="70" t="s">
        <v>64</v>
      </c>
      <c r="G51" s="70">
        <v>1</v>
      </c>
      <c r="H51" s="70">
        <v>0</v>
      </c>
      <c r="I51" s="1" t="s">
        <v>203</v>
      </c>
      <c r="J51" s="102">
        <v>2600000000</v>
      </c>
      <c r="K51" s="72">
        <v>0</v>
      </c>
      <c r="L51" s="72">
        <v>0</v>
      </c>
      <c r="M51" s="72">
        <v>0</v>
      </c>
      <c r="N51" s="72">
        <f t="shared" si="12"/>
        <v>2600000000</v>
      </c>
      <c r="O51" s="72">
        <v>2600000000</v>
      </c>
      <c r="P51" s="2">
        <f t="shared" si="14"/>
        <v>1</v>
      </c>
      <c r="Q51" s="104">
        <v>1387230000</v>
      </c>
      <c r="R51" s="2">
        <f t="shared" si="15"/>
        <v>0.53354999999999997</v>
      </c>
      <c r="S51" s="99" t="s">
        <v>318</v>
      </c>
    </row>
    <row r="52" spans="2:19" ht="70.5" customHeight="1" x14ac:dyDescent="0.25">
      <c r="B52" s="172"/>
      <c r="C52" s="172"/>
      <c r="D52" s="173"/>
      <c r="E52" s="168"/>
      <c r="F52" s="70" t="s">
        <v>64</v>
      </c>
      <c r="G52" s="70">
        <v>1</v>
      </c>
      <c r="H52" s="70">
        <v>0</v>
      </c>
      <c r="I52" s="1" t="s">
        <v>206</v>
      </c>
      <c r="J52" s="102">
        <v>400000000</v>
      </c>
      <c r="K52" s="72">
        <v>0</v>
      </c>
      <c r="L52" s="72">
        <v>0</v>
      </c>
      <c r="M52" s="72">
        <v>0</v>
      </c>
      <c r="N52" s="72">
        <f t="shared" si="12"/>
        <v>400000000</v>
      </c>
      <c r="O52" s="72">
        <v>400000000</v>
      </c>
      <c r="P52" s="2">
        <f t="shared" si="14"/>
        <v>1</v>
      </c>
      <c r="Q52" s="104">
        <v>213770000</v>
      </c>
      <c r="R52" s="2">
        <f t="shared" si="15"/>
        <v>0.53442500000000004</v>
      </c>
      <c r="S52" s="99" t="s">
        <v>319</v>
      </c>
    </row>
    <row r="53" spans="2:19" ht="18.75" customHeight="1" x14ac:dyDescent="0.25">
      <c r="B53" s="83"/>
      <c r="C53" s="13"/>
      <c r="D53" s="13"/>
      <c r="E53" s="13" t="s">
        <v>28</v>
      </c>
      <c r="F53" s="13"/>
      <c r="G53" s="13"/>
      <c r="H53" s="3"/>
      <c r="I53" s="3"/>
      <c r="J53" s="3">
        <f t="shared" ref="J53:N53" si="16">SUM(J44:J52)</f>
        <v>6000000000</v>
      </c>
      <c r="K53" s="3">
        <f t="shared" si="16"/>
        <v>0</v>
      </c>
      <c r="L53" s="3">
        <f t="shared" si="16"/>
        <v>0</v>
      </c>
      <c r="M53" s="3">
        <f t="shared" si="16"/>
        <v>0</v>
      </c>
      <c r="N53" s="3">
        <f t="shared" si="16"/>
        <v>6000000000</v>
      </c>
      <c r="O53" s="3">
        <f>SUM(O44:O52)</f>
        <v>6000000000</v>
      </c>
      <c r="P53" s="9">
        <f>+O53/N53</f>
        <v>1</v>
      </c>
      <c r="Q53" s="3">
        <f>SUM(Q44:Q52)</f>
        <v>3200000000</v>
      </c>
      <c r="R53" s="9">
        <f>+Q53/N53</f>
        <v>0.53333333333333333</v>
      </c>
      <c r="S53" s="3"/>
    </row>
    <row r="54" spans="2:19" ht="117" customHeight="1" x14ac:dyDescent="0.25">
      <c r="B54" s="163" t="s">
        <v>111</v>
      </c>
      <c r="C54" s="163" t="s">
        <v>110</v>
      </c>
      <c r="D54" s="165" t="s">
        <v>278</v>
      </c>
      <c r="E54" s="163" t="s">
        <v>279</v>
      </c>
      <c r="F54" s="7" t="s">
        <v>209</v>
      </c>
      <c r="G54" s="70">
        <v>27</v>
      </c>
      <c r="H54" s="70">
        <v>0</v>
      </c>
      <c r="I54" s="1" t="s">
        <v>211</v>
      </c>
      <c r="J54" s="102">
        <v>2710000000</v>
      </c>
      <c r="K54" s="72">
        <v>0</v>
      </c>
      <c r="L54" s="72">
        <v>0</v>
      </c>
      <c r="M54" s="72">
        <v>0</v>
      </c>
      <c r="N54" s="72">
        <f>+J54+K54+L54-M54</f>
        <v>2710000000</v>
      </c>
      <c r="O54" s="103">
        <v>1740000000</v>
      </c>
      <c r="P54" s="2">
        <f>+O54/N54</f>
        <v>0.64206642066420661</v>
      </c>
      <c r="Q54" s="73">
        <v>500000000</v>
      </c>
      <c r="R54" s="2">
        <f>+Q54/N54</f>
        <v>0.18450184501845018</v>
      </c>
      <c r="S54" s="106" t="s">
        <v>320</v>
      </c>
    </row>
    <row r="55" spans="2:19" ht="70.5" customHeight="1" x14ac:dyDescent="0.25">
      <c r="B55" s="164"/>
      <c r="C55" s="164"/>
      <c r="D55" s="166"/>
      <c r="E55" s="164"/>
      <c r="F55" s="7" t="s">
        <v>215</v>
      </c>
      <c r="G55" s="70">
        <v>2</v>
      </c>
      <c r="H55" s="70">
        <v>0</v>
      </c>
      <c r="I55" s="1" t="s">
        <v>217</v>
      </c>
      <c r="J55" s="102">
        <v>200000000</v>
      </c>
      <c r="K55" s="72">
        <v>0</v>
      </c>
      <c r="L55" s="72">
        <v>0</v>
      </c>
      <c r="M55" s="72">
        <v>0</v>
      </c>
      <c r="N55" s="72">
        <f t="shared" si="12"/>
        <v>200000000</v>
      </c>
      <c r="O55" s="103">
        <v>200000000</v>
      </c>
      <c r="P55" s="2">
        <f t="shared" ref="P55:P57" si="17">+O55/N55</f>
        <v>1</v>
      </c>
      <c r="Q55" s="73">
        <v>0</v>
      </c>
      <c r="R55" s="2">
        <f t="shared" ref="R55:R57" si="18">+Q55/N55</f>
        <v>0</v>
      </c>
      <c r="S55" s="15"/>
    </row>
    <row r="56" spans="2:19" ht="70.5" customHeight="1" x14ac:dyDescent="0.25">
      <c r="B56" s="164"/>
      <c r="C56" s="164"/>
      <c r="D56" s="166"/>
      <c r="E56" s="164"/>
      <c r="F56" s="7" t="s">
        <v>220</v>
      </c>
      <c r="G56" s="70">
        <v>1</v>
      </c>
      <c r="H56" s="70">
        <v>0</v>
      </c>
      <c r="I56" s="1" t="s">
        <v>222</v>
      </c>
      <c r="J56" s="102">
        <v>50000000</v>
      </c>
      <c r="K56" s="72">
        <v>0</v>
      </c>
      <c r="L56" s="72">
        <v>0</v>
      </c>
      <c r="M56" s="72">
        <v>0</v>
      </c>
      <c r="N56" s="72">
        <f t="shared" si="12"/>
        <v>50000000</v>
      </c>
      <c r="O56" s="103">
        <v>20000000</v>
      </c>
      <c r="P56" s="2">
        <f t="shared" si="17"/>
        <v>0.4</v>
      </c>
      <c r="Q56" s="73">
        <v>0</v>
      </c>
      <c r="R56" s="2">
        <f t="shared" si="18"/>
        <v>0</v>
      </c>
      <c r="S56" s="15"/>
    </row>
    <row r="57" spans="2:19" ht="70.5" customHeight="1" x14ac:dyDescent="0.25">
      <c r="B57" s="172"/>
      <c r="C57" s="172"/>
      <c r="D57" s="173"/>
      <c r="E57" s="172"/>
      <c r="F57" s="7" t="s">
        <v>225</v>
      </c>
      <c r="G57" s="70">
        <v>120</v>
      </c>
      <c r="H57" s="70">
        <v>0</v>
      </c>
      <c r="I57" s="1" t="s">
        <v>227</v>
      </c>
      <c r="J57" s="102">
        <v>40000000</v>
      </c>
      <c r="K57" s="72">
        <v>0</v>
      </c>
      <c r="L57" s="72">
        <v>0</v>
      </c>
      <c r="M57" s="72">
        <v>0</v>
      </c>
      <c r="N57" s="72">
        <f t="shared" si="12"/>
        <v>40000000</v>
      </c>
      <c r="O57" s="103">
        <v>40000000</v>
      </c>
      <c r="P57" s="2">
        <f t="shared" si="17"/>
        <v>1</v>
      </c>
      <c r="Q57" s="73">
        <v>0</v>
      </c>
      <c r="R57" s="2">
        <f t="shared" si="18"/>
        <v>0</v>
      </c>
      <c r="S57" s="15"/>
    </row>
    <row r="58" spans="2:19" ht="20.25" customHeight="1" x14ac:dyDescent="0.25">
      <c r="B58" s="83"/>
      <c r="C58" s="13"/>
      <c r="D58" s="13"/>
      <c r="E58" s="13" t="s">
        <v>28</v>
      </c>
      <c r="F58" s="13"/>
      <c r="G58" s="13"/>
      <c r="H58" s="3"/>
      <c r="I58" s="3"/>
      <c r="J58" s="3">
        <f>SUM(J54:J57)</f>
        <v>3000000000</v>
      </c>
      <c r="K58" s="3">
        <f t="shared" ref="K58:N58" si="19">SUM(K54:K57)</f>
        <v>0</v>
      </c>
      <c r="L58" s="3">
        <f t="shared" si="19"/>
        <v>0</v>
      </c>
      <c r="M58" s="3">
        <f t="shared" si="19"/>
        <v>0</v>
      </c>
      <c r="N58" s="3">
        <f t="shared" si="19"/>
        <v>3000000000</v>
      </c>
      <c r="O58" s="3">
        <f>SUM(O54:O57)</f>
        <v>2000000000</v>
      </c>
      <c r="P58" s="9">
        <f>+O58/N58</f>
        <v>0.66666666666666663</v>
      </c>
      <c r="Q58" s="3">
        <f>SUM(Q54:Q57)</f>
        <v>500000000</v>
      </c>
      <c r="R58" s="9">
        <f>+Q58/N58</f>
        <v>0.16666666666666666</v>
      </c>
      <c r="S58" s="3"/>
    </row>
    <row r="59" spans="2:19" ht="84.75" customHeight="1" x14ac:dyDescent="0.25">
      <c r="B59" s="163" t="s">
        <v>104</v>
      </c>
      <c r="C59" s="163" t="s">
        <v>110</v>
      </c>
      <c r="D59" s="165" t="s">
        <v>280</v>
      </c>
      <c r="E59" s="163" t="s">
        <v>281</v>
      </c>
      <c r="F59" s="7" t="s">
        <v>230</v>
      </c>
      <c r="G59" s="70">
        <v>264</v>
      </c>
      <c r="H59" s="70">
        <v>0</v>
      </c>
      <c r="I59" s="1" t="s">
        <v>48</v>
      </c>
      <c r="J59" s="102">
        <v>433000000</v>
      </c>
      <c r="K59" s="72">
        <v>0</v>
      </c>
      <c r="L59" s="72">
        <v>0</v>
      </c>
      <c r="M59" s="72">
        <v>0</v>
      </c>
      <c r="N59" s="72">
        <f t="shared" si="12"/>
        <v>433000000</v>
      </c>
      <c r="O59" s="72">
        <v>433000000</v>
      </c>
      <c r="P59" s="2">
        <f>+O59/N59</f>
        <v>1</v>
      </c>
      <c r="Q59" s="73">
        <v>181860000</v>
      </c>
      <c r="R59" s="2">
        <f>+Q59/N59</f>
        <v>0.42</v>
      </c>
      <c r="S59" s="107" t="s">
        <v>321</v>
      </c>
    </row>
    <row r="60" spans="2:19" ht="69.75" customHeight="1" x14ac:dyDescent="0.25">
      <c r="B60" s="164"/>
      <c r="C60" s="164"/>
      <c r="D60" s="166"/>
      <c r="E60" s="164"/>
      <c r="F60" s="12" t="s">
        <v>234</v>
      </c>
      <c r="G60" s="70">
        <v>1</v>
      </c>
      <c r="H60" s="70">
        <v>0</v>
      </c>
      <c r="I60" s="1" t="s">
        <v>49</v>
      </c>
      <c r="J60" s="102">
        <v>132000000</v>
      </c>
      <c r="K60" s="72">
        <v>0</v>
      </c>
      <c r="L60" s="72">
        <v>0</v>
      </c>
      <c r="M60" s="72">
        <v>0</v>
      </c>
      <c r="N60" s="72">
        <f t="shared" si="12"/>
        <v>132000000</v>
      </c>
      <c r="O60" s="72">
        <v>132000000</v>
      </c>
      <c r="P60" s="2">
        <f t="shared" ref="P60:P61" si="20">+O60/N60</f>
        <v>1</v>
      </c>
      <c r="Q60" s="73">
        <v>55440000</v>
      </c>
      <c r="R60" s="2">
        <f t="shared" ref="R60:R61" si="21">+Q60/N60</f>
        <v>0.42</v>
      </c>
      <c r="S60" s="107" t="s">
        <v>322</v>
      </c>
    </row>
    <row r="61" spans="2:19" ht="94.5" customHeight="1" x14ac:dyDescent="0.25">
      <c r="B61" s="172"/>
      <c r="C61" s="172"/>
      <c r="D61" s="173"/>
      <c r="E61" s="172"/>
      <c r="F61" s="7" t="s">
        <v>33</v>
      </c>
      <c r="G61" s="70">
        <v>33</v>
      </c>
      <c r="H61" s="70">
        <v>0</v>
      </c>
      <c r="I61" s="1" t="s">
        <v>50</v>
      </c>
      <c r="J61" s="102">
        <v>1435000000</v>
      </c>
      <c r="K61" s="72">
        <v>0</v>
      </c>
      <c r="L61" s="72">
        <v>0</v>
      </c>
      <c r="M61" s="72">
        <v>0</v>
      </c>
      <c r="N61" s="72">
        <f t="shared" si="12"/>
        <v>1435000000</v>
      </c>
      <c r="O61" s="72">
        <v>1435000000</v>
      </c>
      <c r="P61" s="2">
        <f t="shared" si="20"/>
        <v>1</v>
      </c>
      <c r="Q61" s="73">
        <v>602700000</v>
      </c>
      <c r="R61" s="2">
        <f t="shared" si="21"/>
        <v>0.42</v>
      </c>
      <c r="S61" s="99" t="s">
        <v>323</v>
      </c>
    </row>
    <row r="62" spans="2:19" ht="22.5" customHeight="1" x14ac:dyDescent="0.25">
      <c r="B62" s="83"/>
      <c r="C62" s="13"/>
      <c r="D62" s="13"/>
      <c r="E62" s="13" t="s">
        <v>28</v>
      </c>
      <c r="F62" s="13"/>
      <c r="G62" s="13"/>
      <c r="H62" s="3"/>
      <c r="I62" s="3"/>
      <c r="J62" s="3">
        <f>SUM(J59:J61)</f>
        <v>2000000000</v>
      </c>
      <c r="K62" s="3">
        <f t="shared" ref="K62:N62" si="22">SUM(K59:K61)</f>
        <v>0</v>
      </c>
      <c r="L62" s="3">
        <f t="shared" si="22"/>
        <v>0</v>
      </c>
      <c r="M62" s="3">
        <f t="shared" si="22"/>
        <v>0</v>
      </c>
      <c r="N62" s="3">
        <f t="shared" si="22"/>
        <v>2000000000</v>
      </c>
      <c r="O62" s="3">
        <f>SUM(O59:O61)</f>
        <v>2000000000</v>
      </c>
      <c r="P62" s="9">
        <f>+O62/N62</f>
        <v>1</v>
      </c>
      <c r="Q62" s="3">
        <f>SUM(Q59:Q61)</f>
        <v>840000000</v>
      </c>
      <c r="R62" s="9">
        <f>+Q62/N62</f>
        <v>0.42</v>
      </c>
      <c r="S62" s="3"/>
    </row>
    <row r="63" spans="2:19" ht="70.5" customHeight="1" x14ac:dyDescent="0.25">
      <c r="B63" s="163" t="s">
        <v>112</v>
      </c>
      <c r="C63" s="163" t="s">
        <v>113</v>
      </c>
      <c r="D63" s="165" t="s">
        <v>282</v>
      </c>
      <c r="E63" s="163" t="s">
        <v>283</v>
      </c>
      <c r="F63" s="7" t="s">
        <v>284</v>
      </c>
      <c r="G63" s="70">
        <v>280</v>
      </c>
      <c r="H63" s="70">
        <v>55</v>
      </c>
      <c r="I63" s="1" t="s">
        <v>34</v>
      </c>
      <c r="J63" s="102">
        <v>1500000000</v>
      </c>
      <c r="K63" s="72">
        <v>0</v>
      </c>
      <c r="L63" s="72">
        <v>0</v>
      </c>
      <c r="M63" s="72">
        <v>0</v>
      </c>
      <c r="N63" s="73">
        <f t="shared" si="12"/>
        <v>1500000000</v>
      </c>
      <c r="O63" s="108">
        <v>1187684433</v>
      </c>
      <c r="P63" s="85">
        <f>+O63/N63</f>
        <v>0.79178962200000003</v>
      </c>
      <c r="Q63" s="109">
        <v>793970340</v>
      </c>
      <c r="R63" s="85">
        <f t="shared" ref="R63:R67" si="23">+Q63/N63</f>
        <v>0.52931355999999996</v>
      </c>
      <c r="S63" s="107" t="s">
        <v>324</v>
      </c>
    </row>
    <row r="64" spans="2:19" ht="70.5" customHeight="1" x14ac:dyDescent="0.25">
      <c r="B64" s="164"/>
      <c r="C64" s="164"/>
      <c r="D64" s="166"/>
      <c r="E64" s="164"/>
      <c r="F64" s="7" t="s">
        <v>285</v>
      </c>
      <c r="G64" s="70">
        <v>37</v>
      </c>
      <c r="H64" s="70">
        <v>37</v>
      </c>
      <c r="I64" s="1" t="s">
        <v>36</v>
      </c>
      <c r="J64" s="102">
        <v>15000000000</v>
      </c>
      <c r="K64" s="72">
        <v>0</v>
      </c>
      <c r="L64" s="72">
        <v>0</v>
      </c>
      <c r="M64" s="72">
        <v>0</v>
      </c>
      <c r="N64" s="73">
        <f t="shared" si="12"/>
        <v>15000000000</v>
      </c>
      <c r="O64" s="108">
        <v>13388893235</v>
      </c>
      <c r="P64" s="85">
        <f t="shared" ref="P64:P67" si="24">+O64/N64</f>
        <v>0.89259288233333334</v>
      </c>
      <c r="Q64" s="109">
        <v>5043057194.9499998</v>
      </c>
      <c r="R64" s="85">
        <f t="shared" si="23"/>
        <v>0.33620381299666663</v>
      </c>
      <c r="S64" s="107" t="s">
        <v>325</v>
      </c>
    </row>
    <row r="65" spans="2:20" ht="70.5" customHeight="1" x14ac:dyDescent="0.25">
      <c r="B65" s="164"/>
      <c r="C65" s="164"/>
      <c r="D65" s="166"/>
      <c r="E65" s="164"/>
      <c r="F65" s="7" t="s">
        <v>286</v>
      </c>
      <c r="G65" s="70">
        <v>1</v>
      </c>
      <c r="H65" s="70">
        <v>0</v>
      </c>
      <c r="I65" s="1" t="s">
        <v>117</v>
      </c>
      <c r="J65" s="102">
        <v>500000000</v>
      </c>
      <c r="K65" s="72">
        <v>0</v>
      </c>
      <c r="L65" s="72">
        <v>0</v>
      </c>
      <c r="M65" s="72">
        <v>0</v>
      </c>
      <c r="N65" s="73">
        <f t="shared" si="12"/>
        <v>500000000</v>
      </c>
      <c r="O65" s="108">
        <v>500000000</v>
      </c>
      <c r="P65" s="85">
        <f t="shared" si="24"/>
        <v>1</v>
      </c>
      <c r="Q65" s="109">
        <v>0</v>
      </c>
      <c r="R65" s="85">
        <f t="shared" si="23"/>
        <v>0</v>
      </c>
      <c r="S65" s="110" t="s">
        <v>326</v>
      </c>
    </row>
    <row r="66" spans="2:20" ht="70.5" customHeight="1" x14ac:dyDescent="0.25">
      <c r="B66" s="164"/>
      <c r="C66" s="164"/>
      <c r="D66" s="166"/>
      <c r="E66" s="164"/>
      <c r="F66" s="7" t="s">
        <v>287</v>
      </c>
      <c r="G66" s="70">
        <v>2500</v>
      </c>
      <c r="H66" s="70">
        <v>0</v>
      </c>
      <c r="I66" s="1" t="s">
        <v>38</v>
      </c>
      <c r="J66" s="102">
        <v>500000000</v>
      </c>
      <c r="K66" s="72">
        <v>0</v>
      </c>
      <c r="L66" s="72">
        <v>0</v>
      </c>
      <c r="M66" s="72">
        <v>0</v>
      </c>
      <c r="N66" s="73">
        <f t="shared" si="12"/>
        <v>500000000</v>
      </c>
      <c r="O66" s="108">
        <v>500000000</v>
      </c>
      <c r="P66" s="85">
        <f t="shared" si="24"/>
        <v>1</v>
      </c>
      <c r="Q66" s="109">
        <v>0</v>
      </c>
      <c r="R66" s="85">
        <f t="shared" si="23"/>
        <v>0</v>
      </c>
      <c r="S66" s="110" t="s">
        <v>326</v>
      </c>
    </row>
    <row r="67" spans="2:20" ht="70.5" customHeight="1" x14ac:dyDescent="0.25">
      <c r="B67" s="172"/>
      <c r="C67" s="172"/>
      <c r="D67" s="173"/>
      <c r="E67" s="172"/>
      <c r="F67" s="7" t="s">
        <v>288</v>
      </c>
      <c r="G67" s="70">
        <v>2</v>
      </c>
      <c r="H67" s="70">
        <v>0</v>
      </c>
      <c r="I67" s="1" t="s">
        <v>40</v>
      </c>
      <c r="J67" s="102">
        <v>1500000000</v>
      </c>
      <c r="K67" s="72">
        <v>0</v>
      </c>
      <c r="L67" s="72">
        <v>0</v>
      </c>
      <c r="M67" s="72">
        <v>0</v>
      </c>
      <c r="N67" s="73">
        <f t="shared" si="12"/>
        <v>1500000000</v>
      </c>
      <c r="O67" s="109">
        <v>0</v>
      </c>
      <c r="P67" s="85">
        <f t="shared" si="24"/>
        <v>0</v>
      </c>
      <c r="Q67" s="109">
        <v>0</v>
      </c>
      <c r="R67" s="85">
        <f t="shared" si="23"/>
        <v>0</v>
      </c>
      <c r="S67" s="15"/>
    </row>
    <row r="68" spans="2:20" ht="24" customHeight="1" x14ac:dyDescent="0.25">
      <c r="B68" s="83"/>
      <c r="C68" s="13"/>
      <c r="D68" s="13"/>
      <c r="E68" s="13" t="s">
        <v>28</v>
      </c>
      <c r="F68" s="13"/>
      <c r="G68" s="13"/>
      <c r="H68" s="3"/>
      <c r="I68" s="3"/>
      <c r="J68" s="3">
        <f>SUM(J63:J67)</f>
        <v>19000000000</v>
      </c>
      <c r="K68" s="3">
        <f t="shared" ref="K68:N68" si="25">SUM(K63:K67)</f>
        <v>0</v>
      </c>
      <c r="L68" s="3">
        <f t="shared" si="25"/>
        <v>0</v>
      </c>
      <c r="M68" s="3">
        <f t="shared" si="25"/>
        <v>0</v>
      </c>
      <c r="N68" s="3">
        <f t="shared" si="25"/>
        <v>19000000000</v>
      </c>
      <c r="O68" s="3">
        <f>SUM(O63:O67)</f>
        <v>15576577668</v>
      </c>
      <c r="P68" s="9">
        <f>+O68/N68</f>
        <v>0.81981987726315786</v>
      </c>
      <c r="Q68" s="3">
        <f>SUM(Q63:Q67)</f>
        <v>5837027534.9499998</v>
      </c>
      <c r="R68" s="9">
        <f>+Q68/N68</f>
        <v>0.30721197552368418</v>
      </c>
      <c r="S68" s="3"/>
    </row>
    <row r="69" spans="2:20" ht="90" customHeight="1" x14ac:dyDescent="0.25">
      <c r="B69" s="163" t="s">
        <v>112</v>
      </c>
      <c r="C69" s="163" t="s">
        <v>41</v>
      </c>
      <c r="D69" s="165" t="s">
        <v>289</v>
      </c>
      <c r="E69" s="163" t="s">
        <v>290</v>
      </c>
      <c r="F69" s="167" t="s">
        <v>291</v>
      </c>
      <c r="G69" s="167" t="s">
        <v>292</v>
      </c>
      <c r="H69" s="169"/>
      <c r="I69" s="1" t="s">
        <v>43</v>
      </c>
      <c r="J69" s="102">
        <v>4686000000</v>
      </c>
      <c r="K69" s="72">
        <v>0</v>
      </c>
      <c r="L69" s="72">
        <v>0</v>
      </c>
      <c r="M69" s="72">
        <v>0</v>
      </c>
      <c r="N69" s="73">
        <f t="shared" si="12"/>
        <v>4686000000</v>
      </c>
      <c r="O69" s="104">
        <v>0</v>
      </c>
      <c r="P69" s="4">
        <f>+O69/N69</f>
        <v>0</v>
      </c>
      <c r="Q69" s="104">
        <v>0</v>
      </c>
      <c r="R69" s="4">
        <f>+Q69/N69</f>
        <v>0</v>
      </c>
      <c r="S69" s="15"/>
      <c r="T69" s="5"/>
    </row>
    <row r="70" spans="2:20" ht="70.5" customHeight="1" x14ac:dyDescent="0.25">
      <c r="B70" s="164"/>
      <c r="C70" s="164"/>
      <c r="D70" s="166"/>
      <c r="E70" s="164"/>
      <c r="F70" s="178"/>
      <c r="G70" s="178"/>
      <c r="H70" s="178"/>
      <c r="I70" s="1" t="s">
        <v>44</v>
      </c>
      <c r="J70" s="102">
        <v>1020000000</v>
      </c>
      <c r="K70" s="72">
        <v>0</v>
      </c>
      <c r="L70" s="72">
        <v>0</v>
      </c>
      <c r="M70" s="72">
        <v>0</v>
      </c>
      <c r="N70" s="73">
        <f t="shared" si="12"/>
        <v>1020000000</v>
      </c>
      <c r="O70" s="104">
        <v>943519188.79999995</v>
      </c>
      <c r="P70" s="4">
        <f t="shared" ref="P70:P71" si="26">+O70/N70</f>
        <v>0.92501881254901952</v>
      </c>
      <c r="Q70" s="104">
        <v>0</v>
      </c>
      <c r="R70" s="4">
        <f t="shared" ref="R70:R71" si="27">+Q70/N70</f>
        <v>0</v>
      </c>
      <c r="S70" s="15"/>
    </row>
    <row r="71" spans="2:20" ht="70.5" customHeight="1" x14ac:dyDescent="0.25">
      <c r="B71" s="172"/>
      <c r="C71" s="172"/>
      <c r="D71" s="173"/>
      <c r="E71" s="172"/>
      <c r="F71" s="170"/>
      <c r="G71" s="170"/>
      <c r="H71" s="170"/>
      <c r="I71" s="1" t="s">
        <v>45</v>
      </c>
      <c r="J71" s="102">
        <v>4294000000</v>
      </c>
      <c r="K71" s="72">
        <v>0</v>
      </c>
      <c r="L71" s="72">
        <v>0</v>
      </c>
      <c r="M71" s="72">
        <v>0</v>
      </c>
      <c r="N71" s="73">
        <f t="shared" si="12"/>
        <v>4294000000</v>
      </c>
      <c r="O71" s="73">
        <v>878747067.76999998</v>
      </c>
      <c r="P71" s="4">
        <f t="shared" si="26"/>
        <v>0.20464533483232417</v>
      </c>
      <c r="Q71" s="104">
        <v>0</v>
      </c>
      <c r="R71" s="4">
        <f t="shared" si="27"/>
        <v>0</v>
      </c>
      <c r="S71" s="15"/>
    </row>
    <row r="72" spans="2:20" ht="21.75" customHeight="1" x14ac:dyDescent="0.25">
      <c r="B72" s="83"/>
      <c r="C72" s="13"/>
      <c r="D72" s="13"/>
      <c r="E72" s="13" t="s">
        <v>28</v>
      </c>
      <c r="F72" s="13"/>
      <c r="G72" s="13"/>
      <c r="H72" s="3"/>
      <c r="I72" s="3"/>
      <c r="J72" s="3">
        <f t="shared" ref="J72:N72" si="28">SUM(J69:J71)</f>
        <v>10000000000</v>
      </c>
      <c r="K72" s="3">
        <f t="shared" si="28"/>
        <v>0</v>
      </c>
      <c r="L72" s="3">
        <f t="shared" si="28"/>
        <v>0</v>
      </c>
      <c r="M72" s="3">
        <f t="shared" si="28"/>
        <v>0</v>
      </c>
      <c r="N72" s="3">
        <f t="shared" si="28"/>
        <v>10000000000</v>
      </c>
      <c r="O72" s="3">
        <f>SUM(O69:O71)</f>
        <v>1822266256.5699999</v>
      </c>
      <c r="P72" s="9">
        <f>+O72/N72</f>
        <v>0.18222662565699999</v>
      </c>
      <c r="Q72" s="3">
        <f>SUM(Q69:Q71)</f>
        <v>0</v>
      </c>
      <c r="R72" s="9">
        <f>+Q72/N72</f>
        <v>0</v>
      </c>
      <c r="S72" s="3"/>
    </row>
    <row r="73" spans="2:20" ht="16.5" customHeight="1" x14ac:dyDescent="0.25">
      <c r="B73" s="15"/>
      <c r="C73" s="15"/>
      <c r="D73" s="15"/>
      <c r="E73" s="15"/>
      <c r="F73" s="15"/>
      <c r="G73" s="15"/>
      <c r="H73" s="70"/>
      <c r="I73" s="87" t="s">
        <v>65</v>
      </c>
      <c r="J73" s="88">
        <f t="shared" ref="J73:Q73" si="29">+J10+J21+J27+J32+J37+J43+J53+J58+J62+J68+J72</f>
        <v>176642057056</v>
      </c>
      <c r="K73" s="88">
        <f t="shared" si="29"/>
        <v>126259376656</v>
      </c>
      <c r="L73" s="88">
        <f t="shared" si="29"/>
        <v>34069489066</v>
      </c>
      <c r="M73" s="88">
        <f t="shared" si="29"/>
        <v>34069489066</v>
      </c>
      <c r="N73" s="88">
        <f t="shared" si="29"/>
        <v>302901433712</v>
      </c>
      <c r="O73" s="88">
        <f t="shared" si="29"/>
        <v>227300277196.57001</v>
      </c>
      <c r="P73" s="89">
        <f>+O73/N73</f>
        <v>0.75041004068897244</v>
      </c>
      <c r="Q73" s="88">
        <f t="shared" si="29"/>
        <v>113675442943.02</v>
      </c>
      <c r="R73" s="89">
        <f>+Q73/N73</f>
        <v>0.37528856020900553</v>
      </c>
      <c r="S73" s="15"/>
    </row>
    <row r="74" spans="2:20" ht="15.75" x14ac:dyDescent="0.25">
      <c r="H74" s="8"/>
    </row>
    <row r="75" spans="2:20" ht="15.75" x14ac:dyDescent="0.25">
      <c r="H75" s="14"/>
    </row>
    <row r="76" spans="2:20" ht="15" customHeight="1" x14ac:dyDescent="0.3">
      <c r="B76" s="179" t="s">
        <v>66</v>
      </c>
      <c r="C76" s="179"/>
      <c r="D76" s="179"/>
      <c r="E76" s="179"/>
      <c r="F76" s="179"/>
      <c r="G76" s="179"/>
      <c r="H76" s="179"/>
      <c r="I76" s="179"/>
      <c r="J76" s="179"/>
      <c r="K76" s="179"/>
      <c r="L76" s="179"/>
      <c r="M76" s="179"/>
      <c r="O76" s="90"/>
      <c r="Q76" s="90"/>
    </row>
    <row r="78" spans="2:20" x14ac:dyDescent="0.25">
      <c r="O78" s="91"/>
      <c r="P78" s="91"/>
      <c r="Q78" s="91"/>
    </row>
  </sheetData>
  <mergeCells count="73">
    <mergeCell ref="F69:F71"/>
    <mergeCell ref="G69:G71"/>
    <mergeCell ref="H69:H71"/>
    <mergeCell ref="B76:M76"/>
    <mergeCell ref="B63:B67"/>
    <mergeCell ref="C63:C67"/>
    <mergeCell ref="D63:D67"/>
    <mergeCell ref="E63:E67"/>
    <mergeCell ref="B69:B71"/>
    <mergeCell ref="C69:C71"/>
    <mergeCell ref="D69:D71"/>
    <mergeCell ref="E69:E71"/>
    <mergeCell ref="B54:B57"/>
    <mergeCell ref="C54:C57"/>
    <mergeCell ref="D54:D57"/>
    <mergeCell ref="E54:E57"/>
    <mergeCell ref="B59:B61"/>
    <mergeCell ref="C59:C61"/>
    <mergeCell ref="D59:D61"/>
    <mergeCell ref="E59:E61"/>
    <mergeCell ref="B38:B42"/>
    <mergeCell ref="C38:C42"/>
    <mergeCell ref="D38:D42"/>
    <mergeCell ref="E38:E42"/>
    <mergeCell ref="B44:B52"/>
    <mergeCell ref="C44:C52"/>
    <mergeCell ref="D44:D52"/>
    <mergeCell ref="E44:E52"/>
    <mergeCell ref="H23:H24"/>
    <mergeCell ref="B28:B31"/>
    <mergeCell ref="C28:C31"/>
    <mergeCell ref="D28:D31"/>
    <mergeCell ref="E28:E31"/>
    <mergeCell ref="F23:F24"/>
    <mergeCell ref="G23:G24"/>
    <mergeCell ref="B33:B36"/>
    <mergeCell ref="C33:C36"/>
    <mergeCell ref="D33:D36"/>
    <mergeCell ref="E33:E36"/>
    <mergeCell ref="B22:B26"/>
    <mergeCell ref="C22:C26"/>
    <mergeCell ref="D22:D26"/>
    <mergeCell ref="E22:E26"/>
    <mergeCell ref="G14:G15"/>
    <mergeCell ref="H6:H8"/>
    <mergeCell ref="I6:I8"/>
    <mergeCell ref="J6:N6"/>
    <mergeCell ref="O6:R6"/>
    <mergeCell ref="B11:B20"/>
    <mergeCell ref="C11:C20"/>
    <mergeCell ref="D11:D20"/>
    <mergeCell ref="E11:E20"/>
    <mergeCell ref="F14:F15"/>
    <mergeCell ref="S6:S8"/>
    <mergeCell ref="J7:K7"/>
    <mergeCell ref="L7:M7"/>
    <mergeCell ref="N7:N8"/>
    <mergeCell ref="O7:O8"/>
    <mergeCell ref="P7:P8"/>
    <mergeCell ref="Q7:Q8"/>
    <mergeCell ref="R7:R8"/>
    <mergeCell ref="F6:F8"/>
    <mergeCell ref="G6:G8"/>
    <mergeCell ref="B1:E3"/>
    <mergeCell ref="F1:P3"/>
    <mergeCell ref="Q1:R1"/>
    <mergeCell ref="Q2:R2"/>
    <mergeCell ref="Q3:R3"/>
    <mergeCell ref="I4:R4"/>
    <mergeCell ref="B6:B8"/>
    <mergeCell ref="C6:C8"/>
    <mergeCell ref="D6:D8"/>
    <mergeCell ref="E6:E8"/>
  </mergeCells>
  <printOptions horizontalCentered="1"/>
  <pageMargins left="0.39370078740157483" right="0.39370078740157483" top="0.39370078740157483" bottom="0.39370078740157483" header="0.31496062992125984" footer="0.31496062992125984"/>
  <pageSetup paperSize="5" scale="4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9F224-2838-4793-982C-024845D3D87C}">
  <sheetPr>
    <tabColor rgb="FF7030A0"/>
  </sheetPr>
  <dimension ref="B1:T78"/>
  <sheetViews>
    <sheetView tabSelected="1" topLeftCell="J1" zoomScale="85" zoomScaleNormal="85" workbookViewId="0">
      <pane ySplit="8" topLeftCell="A33" activePane="bottomLeft" state="frozen"/>
      <selection activeCell="I1" sqref="I1"/>
      <selection pane="bottomLeft" activeCell="S35" sqref="S35"/>
    </sheetView>
  </sheetViews>
  <sheetFormatPr baseColWidth="10" defaultColWidth="11.5703125" defaultRowHeight="15.75" x14ac:dyDescent="0.25"/>
  <cols>
    <col min="1" max="1" width="4.42578125" style="14" customWidth="1"/>
    <col min="2" max="2" width="35.140625" style="14" customWidth="1"/>
    <col min="3" max="4" width="20" style="14" customWidth="1"/>
    <col min="5" max="5" width="34.7109375" style="14" customWidth="1"/>
    <col min="6" max="7" width="24.140625" style="14" customWidth="1"/>
    <col min="8" max="8" width="24.140625" style="8" customWidth="1"/>
    <col min="9" max="9" width="45.7109375" style="14" customWidth="1"/>
    <col min="10" max="10" width="27.7109375" style="14" customWidth="1"/>
    <col min="11" max="11" width="31.140625" style="14" customWidth="1"/>
    <col min="12" max="12" width="26.42578125" style="14" customWidth="1"/>
    <col min="13" max="13" width="28.28515625" style="14" customWidth="1"/>
    <col min="14" max="14" width="26.85546875" style="14" customWidth="1"/>
    <col min="15" max="15" width="25.5703125" style="14" customWidth="1"/>
    <col min="16" max="16" width="11.5703125" style="14"/>
    <col min="17" max="17" width="24.7109375" style="14" customWidth="1"/>
    <col min="18" max="18" width="13.5703125" style="14" customWidth="1"/>
    <col min="19" max="19" width="74.140625" style="14" customWidth="1"/>
    <col min="20" max="16384" width="11.5703125" style="14"/>
  </cols>
  <sheetData>
    <row r="1" spans="2:20" ht="25.5" customHeight="1" x14ac:dyDescent="0.25">
      <c r="B1" s="146"/>
      <c r="C1" s="147"/>
      <c r="D1" s="147"/>
      <c r="E1" s="147"/>
      <c r="F1" s="180" t="s">
        <v>293</v>
      </c>
      <c r="G1" s="181"/>
      <c r="H1" s="181"/>
      <c r="I1" s="181"/>
      <c r="J1" s="181"/>
      <c r="K1" s="181"/>
      <c r="L1" s="181"/>
      <c r="M1" s="181"/>
      <c r="N1" s="181"/>
      <c r="O1" s="181"/>
      <c r="P1" s="182"/>
      <c r="Q1" s="156" t="s">
        <v>1</v>
      </c>
      <c r="R1" s="156"/>
    </row>
    <row r="2" spans="2:20" ht="25.5" customHeight="1" x14ac:dyDescent="0.25">
      <c r="B2" s="146"/>
      <c r="C2" s="147"/>
      <c r="D2" s="147"/>
      <c r="E2" s="147"/>
      <c r="F2" s="183"/>
      <c r="G2" s="183"/>
      <c r="H2" s="183"/>
      <c r="I2" s="183"/>
      <c r="J2" s="183"/>
      <c r="K2" s="183"/>
      <c r="L2" s="183"/>
      <c r="M2" s="183"/>
      <c r="N2" s="183"/>
      <c r="O2" s="183"/>
      <c r="P2" s="184"/>
      <c r="Q2" s="157" t="s">
        <v>2</v>
      </c>
      <c r="R2" s="158"/>
      <c r="S2" s="68"/>
    </row>
    <row r="3" spans="2:20" ht="25.5" customHeight="1" x14ac:dyDescent="0.25">
      <c r="B3" s="148"/>
      <c r="C3" s="149"/>
      <c r="D3" s="149"/>
      <c r="E3" s="149"/>
      <c r="F3" s="185"/>
      <c r="G3" s="185"/>
      <c r="H3" s="185"/>
      <c r="I3" s="185"/>
      <c r="J3" s="185"/>
      <c r="K3" s="185"/>
      <c r="L3" s="185"/>
      <c r="M3" s="185"/>
      <c r="N3" s="185"/>
      <c r="O3" s="185"/>
      <c r="P3" s="186"/>
      <c r="Q3" s="157" t="s">
        <v>3</v>
      </c>
      <c r="R3" s="158"/>
      <c r="S3" s="69"/>
    </row>
    <row r="4" spans="2:20" ht="34.5" customHeight="1" x14ac:dyDescent="0.25">
      <c r="I4" s="159" t="s">
        <v>297</v>
      </c>
      <c r="J4" s="159"/>
      <c r="K4" s="159"/>
      <c r="L4" s="159"/>
      <c r="M4" s="159"/>
      <c r="N4" s="159"/>
      <c r="O4" s="159"/>
      <c r="P4" s="159"/>
      <c r="Q4" s="159"/>
      <c r="R4" s="159"/>
    </row>
    <row r="6" spans="2:20" ht="25.5" customHeight="1" x14ac:dyDescent="0.25">
      <c r="B6" s="145" t="s">
        <v>4</v>
      </c>
      <c r="C6" s="145" t="s">
        <v>5</v>
      </c>
      <c r="D6" s="145" t="s">
        <v>6</v>
      </c>
      <c r="E6" s="145" t="s">
        <v>7</v>
      </c>
      <c r="F6" s="145" t="s">
        <v>8</v>
      </c>
      <c r="G6" s="145" t="s">
        <v>9</v>
      </c>
      <c r="H6" s="145" t="s">
        <v>10</v>
      </c>
      <c r="I6" s="145" t="s">
        <v>11</v>
      </c>
      <c r="J6" s="171" t="s">
        <v>12</v>
      </c>
      <c r="K6" s="171"/>
      <c r="L6" s="171"/>
      <c r="M6" s="171"/>
      <c r="N6" s="171"/>
      <c r="O6" s="162" t="s">
        <v>13</v>
      </c>
      <c r="P6" s="162"/>
      <c r="Q6" s="162"/>
      <c r="R6" s="162"/>
      <c r="S6" s="187" t="s">
        <v>327</v>
      </c>
    </row>
    <row r="7" spans="2:20" ht="24.75" customHeight="1" x14ac:dyDescent="0.25">
      <c r="B7" s="145"/>
      <c r="C7" s="145"/>
      <c r="D7" s="145"/>
      <c r="E7" s="145"/>
      <c r="F7" s="145"/>
      <c r="G7" s="145"/>
      <c r="H7" s="145"/>
      <c r="I7" s="145"/>
      <c r="J7" s="145" t="s">
        <v>14</v>
      </c>
      <c r="K7" s="145"/>
      <c r="L7" s="145" t="s">
        <v>15</v>
      </c>
      <c r="M7" s="145"/>
      <c r="N7" s="145" t="s">
        <v>16</v>
      </c>
      <c r="O7" s="162" t="s">
        <v>17</v>
      </c>
      <c r="P7" s="162" t="s">
        <v>18</v>
      </c>
      <c r="Q7" s="162" t="s">
        <v>19</v>
      </c>
      <c r="R7" s="162" t="s">
        <v>20</v>
      </c>
      <c r="S7" s="188"/>
    </row>
    <row r="8" spans="2:20" ht="45.75" customHeight="1" x14ac:dyDescent="0.25">
      <c r="B8" s="145"/>
      <c r="C8" s="145"/>
      <c r="D8" s="145"/>
      <c r="E8" s="145"/>
      <c r="F8" s="145"/>
      <c r="G8" s="145"/>
      <c r="H8" s="145"/>
      <c r="I8" s="145"/>
      <c r="J8" s="13" t="s">
        <v>21</v>
      </c>
      <c r="K8" s="13" t="s">
        <v>22</v>
      </c>
      <c r="L8" s="13" t="s">
        <v>23</v>
      </c>
      <c r="M8" s="13" t="s">
        <v>24</v>
      </c>
      <c r="N8" s="145"/>
      <c r="O8" s="162"/>
      <c r="P8" s="162"/>
      <c r="Q8" s="162"/>
      <c r="R8" s="162"/>
      <c r="S8" s="189"/>
    </row>
    <row r="9" spans="2:20" ht="124.5" customHeight="1" x14ac:dyDescent="0.25">
      <c r="B9" s="93" t="s">
        <v>85</v>
      </c>
      <c r="C9" s="1" t="s">
        <v>87</v>
      </c>
      <c r="D9" s="15" t="s">
        <v>246</v>
      </c>
      <c r="E9" s="1" t="s">
        <v>29</v>
      </c>
      <c r="F9" s="1" t="s">
        <v>128</v>
      </c>
      <c r="G9" s="70">
        <v>32</v>
      </c>
      <c r="H9" s="70">
        <v>0</v>
      </c>
      <c r="I9" s="1" t="s">
        <v>30</v>
      </c>
      <c r="J9" s="71">
        <v>63000000000</v>
      </c>
      <c r="K9" s="72">
        <v>0</v>
      </c>
      <c r="L9" s="72">
        <v>0</v>
      </c>
      <c r="M9" s="72">
        <v>0</v>
      </c>
      <c r="N9" s="72">
        <f>+J9+K9+L9-M9</f>
        <v>63000000000</v>
      </c>
      <c r="O9" s="73">
        <v>0</v>
      </c>
      <c r="P9" s="74">
        <f>+O9/N9</f>
        <v>0</v>
      </c>
      <c r="Q9" s="75">
        <v>0</v>
      </c>
      <c r="R9" s="2">
        <f>+Q9/N9</f>
        <v>0</v>
      </c>
      <c r="S9" s="15" t="s">
        <v>294</v>
      </c>
    </row>
    <row r="10" spans="2:20" ht="29.25" customHeight="1" x14ac:dyDescent="0.25">
      <c r="B10" s="76"/>
      <c r="C10" s="76"/>
      <c r="D10" s="76"/>
      <c r="E10" s="13" t="s">
        <v>28</v>
      </c>
      <c r="F10" s="13"/>
      <c r="G10" s="13"/>
      <c r="H10" s="13"/>
      <c r="I10" s="13"/>
      <c r="J10" s="3">
        <f>+J9</f>
        <v>63000000000</v>
      </c>
      <c r="K10" s="3">
        <f t="shared" ref="K10:N10" si="0">+K9</f>
        <v>0</v>
      </c>
      <c r="L10" s="3">
        <f t="shared" si="0"/>
        <v>0</v>
      </c>
      <c r="M10" s="3">
        <f t="shared" si="0"/>
        <v>0</v>
      </c>
      <c r="N10" s="3">
        <f t="shared" si="0"/>
        <v>63000000000</v>
      </c>
      <c r="O10" s="3">
        <f>+O9</f>
        <v>0</v>
      </c>
      <c r="P10" s="9">
        <f>+O10/N10</f>
        <v>0</v>
      </c>
      <c r="Q10" s="3">
        <f>+Q9</f>
        <v>0</v>
      </c>
      <c r="R10" s="9">
        <f>+Q10/N10</f>
        <v>0</v>
      </c>
      <c r="S10" s="15"/>
      <c r="T10" s="77"/>
    </row>
    <row r="11" spans="2:20" ht="70.5" customHeight="1" x14ac:dyDescent="0.25">
      <c r="B11" s="163" t="s">
        <v>111</v>
      </c>
      <c r="C11" s="163" t="s">
        <v>87</v>
      </c>
      <c r="D11" s="165" t="s">
        <v>247</v>
      </c>
      <c r="E11" s="163" t="s">
        <v>248</v>
      </c>
      <c r="F11" s="70" t="s">
        <v>249</v>
      </c>
      <c r="G11" s="70">
        <v>280</v>
      </c>
      <c r="H11" s="70">
        <v>0</v>
      </c>
      <c r="I11" s="1" t="s">
        <v>133</v>
      </c>
      <c r="J11" s="78">
        <v>200000000</v>
      </c>
      <c r="K11" s="72">
        <v>0</v>
      </c>
      <c r="L11" s="72">
        <v>0</v>
      </c>
      <c r="M11" s="72">
        <v>0</v>
      </c>
      <c r="N11" s="72">
        <f>+J11+K11+L11-M11</f>
        <v>200000000</v>
      </c>
      <c r="O11" s="79">
        <v>200000000</v>
      </c>
      <c r="P11" s="4">
        <f>+O11/N11</f>
        <v>1</v>
      </c>
      <c r="Q11" s="75">
        <v>0</v>
      </c>
      <c r="R11" s="2">
        <f>+Q11/N11</f>
        <v>0</v>
      </c>
      <c r="S11" s="15" t="s">
        <v>294</v>
      </c>
    </row>
    <row r="12" spans="2:20" ht="70.5" customHeight="1" x14ac:dyDescent="0.25">
      <c r="B12" s="164"/>
      <c r="C12" s="164"/>
      <c r="D12" s="166"/>
      <c r="E12" s="164"/>
      <c r="F12" s="7" t="s">
        <v>250</v>
      </c>
      <c r="G12" s="70">
        <v>150</v>
      </c>
      <c r="H12" s="70">
        <v>0</v>
      </c>
      <c r="I12" s="1" t="s">
        <v>135</v>
      </c>
      <c r="J12" s="78">
        <v>150000000</v>
      </c>
      <c r="K12" s="72">
        <v>0</v>
      </c>
      <c r="L12" s="72">
        <v>0</v>
      </c>
      <c r="M12" s="72">
        <v>0</v>
      </c>
      <c r="N12" s="72">
        <f t="shared" ref="N12:N20" si="1">+J12+K12+L12-M12</f>
        <v>150000000</v>
      </c>
      <c r="O12" s="79">
        <v>150000000</v>
      </c>
      <c r="P12" s="4">
        <f t="shared" ref="P12:P20" si="2">+O12/N12</f>
        <v>1</v>
      </c>
      <c r="Q12" s="75">
        <v>0</v>
      </c>
      <c r="R12" s="2">
        <f t="shared" ref="R12:R20" si="3">+Q12/N12</f>
        <v>0</v>
      </c>
      <c r="S12" s="15" t="s">
        <v>294</v>
      </c>
    </row>
    <row r="13" spans="2:20" ht="70.5" customHeight="1" x14ac:dyDescent="0.25">
      <c r="B13" s="164"/>
      <c r="C13" s="164"/>
      <c r="D13" s="166"/>
      <c r="E13" s="164"/>
      <c r="F13" s="7" t="s">
        <v>251</v>
      </c>
      <c r="G13" s="70">
        <v>1</v>
      </c>
      <c r="H13" s="70">
        <v>0</v>
      </c>
      <c r="I13" s="1" t="s">
        <v>136</v>
      </c>
      <c r="J13" s="78">
        <v>100000000</v>
      </c>
      <c r="K13" s="72">
        <v>0</v>
      </c>
      <c r="L13" s="72">
        <v>0</v>
      </c>
      <c r="M13" s="72">
        <v>0</v>
      </c>
      <c r="N13" s="72">
        <f t="shared" si="1"/>
        <v>100000000</v>
      </c>
      <c r="O13" s="79">
        <v>100000000</v>
      </c>
      <c r="P13" s="4">
        <f t="shared" si="2"/>
        <v>1</v>
      </c>
      <c r="Q13" s="75">
        <v>0</v>
      </c>
      <c r="R13" s="2">
        <f t="shared" si="3"/>
        <v>0</v>
      </c>
      <c r="S13" s="15" t="s">
        <v>294</v>
      </c>
    </row>
    <row r="14" spans="2:20" ht="70.5" customHeight="1" x14ac:dyDescent="0.25">
      <c r="B14" s="164"/>
      <c r="C14" s="164"/>
      <c r="D14" s="166"/>
      <c r="E14" s="164"/>
      <c r="F14" s="167" t="s">
        <v>252</v>
      </c>
      <c r="G14" s="169">
        <v>1275</v>
      </c>
      <c r="H14" s="70">
        <v>0</v>
      </c>
      <c r="I14" s="1" t="s">
        <v>137</v>
      </c>
      <c r="J14" s="78">
        <v>4886000000</v>
      </c>
      <c r="K14" s="72">
        <v>0</v>
      </c>
      <c r="L14" s="72">
        <v>0</v>
      </c>
      <c r="M14" s="72">
        <v>0</v>
      </c>
      <c r="N14" s="72">
        <f t="shared" si="1"/>
        <v>4886000000</v>
      </c>
      <c r="O14" s="79">
        <v>4886000000</v>
      </c>
      <c r="P14" s="4">
        <f t="shared" si="2"/>
        <v>1</v>
      </c>
      <c r="Q14" s="75">
        <v>0</v>
      </c>
      <c r="R14" s="2">
        <f t="shared" si="3"/>
        <v>0</v>
      </c>
      <c r="S14" s="15" t="s">
        <v>294</v>
      </c>
    </row>
    <row r="15" spans="2:20" ht="41.25" customHeight="1" x14ac:dyDescent="0.25">
      <c r="B15" s="164"/>
      <c r="C15" s="164"/>
      <c r="D15" s="166"/>
      <c r="E15" s="164"/>
      <c r="F15" s="168"/>
      <c r="G15" s="170"/>
      <c r="H15" s="70">
        <v>0</v>
      </c>
      <c r="I15" s="1" t="s">
        <v>138</v>
      </c>
      <c r="J15" s="78">
        <v>64000000</v>
      </c>
      <c r="K15" s="72">
        <v>0</v>
      </c>
      <c r="L15" s="72">
        <v>0</v>
      </c>
      <c r="M15" s="72">
        <v>0</v>
      </c>
      <c r="N15" s="72">
        <f t="shared" si="1"/>
        <v>64000000</v>
      </c>
      <c r="O15" s="79">
        <v>64000000</v>
      </c>
      <c r="P15" s="4">
        <f t="shared" si="2"/>
        <v>1</v>
      </c>
      <c r="Q15" s="75">
        <v>0</v>
      </c>
      <c r="R15" s="2">
        <f t="shared" si="3"/>
        <v>0</v>
      </c>
      <c r="S15" s="15" t="s">
        <v>294</v>
      </c>
    </row>
    <row r="16" spans="2:20" ht="70.5" customHeight="1" x14ac:dyDescent="0.25">
      <c r="B16" s="164"/>
      <c r="C16" s="164"/>
      <c r="D16" s="166"/>
      <c r="E16" s="164"/>
      <c r="F16" s="7" t="s">
        <v>253</v>
      </c>
      <c r="G16" s="70">
        <v>6</v>
      </c>
      <c r="H16" s="70">
        <v>0</v>
      </c>
      <c r="I16" s="1" t="s">
        <v>140</v>
      </c>
      <c r="J16" s="78">
        <v>3605000000</v>
      </c>
      <c r="K16" s="72">
        <v>0</v>
      </c>
      <c r="L16" s="72">
        <v>0</v>
      </c>
      <c r="M16" s="72">
        <v>0</v>
      </c>
      <c r="N16" s="72">
        <f t="shared" si="1"/>
        <v>3605000000</v>
      </c>
      <c r="O16" s="79">
        <v>3605000000</v>
      </c>
      <c r="P16" s="4">
        <f t="shared" si="2"/>
        <v>1</v>
      </c>
      <c r="Q16" s="75">
        <v>0</v>
      </c>
      <c r="R16" s="2">
        <f t="shared" si="3"/>
        <v>0</v>
      </c>
      <c r="S16" s="15" t="s">
        <v>294</v>
      </c>
    </row>
    <row r="17" spans="2:19" ht="70.5" customHeight="1" x14ac:dyDescent="0.25">
      <c r="B17" s="164"/>
      <c r="C17" s="164"/>
      <c r="D17" s="166"/>
      <c r="E17" s="164"/>
      <c r="F17" s="70" t="s">
        <v>254</v>
      </c>
      <c r="G17" s="70">
        <v>64</v>
      </c>
      <c r="H17" s="70">
        <v>0</v>
      </c>
      <c r="I17" s="1" t="s">
        <v>144</v>
      </c>
      <c r="J17" s="79">
        <v>1906597472</v>
      </c>
      <c r="K17" s="72">
        <v>0</v>
      </c>
      <c r="L17" s="72">
        <v>0</v>
      </c>
      <c r="M17" s="72">
        <v>0</v>
      </c>
      <c r="N17" s="72">
        <f t="shared" si="1"/>
        <v>1906597472</v>
      </c>
      <c r="O17" s="79">
        <v>1906597472</v>
      </c>
      <c r="P17" s="4">
        <f t="shared" si="2"/>
        <v>1</v>
      </c>
      <c r="Q17" s="75">
        <v>0</v>
      </c>
      <c r="R17" s="2">
        <f t="shared" si="3"/>
        <v>0</v>
      </c>
      <c r="S17" s="15" t="s">
        <v>294</v>
      </c>
    </row>
    <row r="18" spans="2:19" ht="70.5" customHeight="1" x14ac:dyDescent="0.25">
      <c r="B18" s="164"/>
      <c r="C18" s="164"/>
      <c r="D18" s="166"/>
      <c r="E18" s="164"/>
      <c r="F18" s="7" t="s">
        <v>255</v>
      </c>
      <c r="G18" s="70">
        <v>5</v>
      </c>
      <c r="H18" s="70">
        <v>0</v>
      </c>
      <c r="I18" s="1" t="s">
        <v>146</v>
      </c>
      <c r="J18" s="78">
        <v>1012000000</v>
      </c>
      <c r="K18" s="72">
        <v>0</v>
      </c>
      <c r="L18" s="72">
        <v>0</v>
      </c>
      <c r="M18" s="72">
        <v>0</v>
      </c>
      <c r="N18" s="72">
        <f t="shared" si="1"/>
        <v>1012000000</v>
      </c>
      <c r="O18" s="79">
        <v>1012000000</v>
      </c>
      <c r="P18" s="4">
        <f t="shared" si="2"/>
        <v>1</v>
      </c>
      <c r="Q18" s="75">
        <v>0</v>
      </c>
      <c r="R18" s="2">
        <f t="shared" si="3"/>
        <v>0</v>
      </c>
      <c r="S18" s="15" t="s">
        <v>294</v>
      </c>
    </row>
    <row r="19" spans="2:19" ht="70.5" customHeight="1" x14ac:dyDescent="0.25">
      <c r="B19" s="164"/>
      <c r="C19" s="164"/>
      <c r="D19" s="166"/>
      <c r="E19" s="164"/>
      <c r="F19" s="70" t="s">
        <v>32</v>
      </c>
      <c r="G19" s="70">
        <v>16</v>
      </c>
      <c r="H19" s="70">
        <v>0</v>
      </c>
      <c r="I19" s="1" t="s">
        <v>147</v>
      </c>
      <c r="J19" s="78">
        <v>7000000000</v>
      </c>
      <c r="K19" s="72">
        <v>0</v>
      </c>
      <c r="L19" s="72">
        <v>0</v>
      </c>
      <c r="M19" s="72">
        <v>0</v>
      </c>
      <c r="N19" s="72">
        <f t="shared" si="1"/>
        <v>7000000000</v>
      </c>
      <c r="O19" s="79">
        <v>7000000000</v>
      </c>
      <c r="P19" s="4">
        <f t="shared" si="2"/>
        <v>1</v>
      </c>
      <c r="Q19" s="75">
        <v>3500000000</v>
      </c>
      <c r="R19" s="2">
        <f t="shared" si="3"/>
        <v>0.5</v>
      </c>
      <c r="S19" s="119" t="s">
        <v>328</v>
      </c>
    </row>
    <row r="20" spans="2:19" ht="70.5" customHeight="1" x14ac:dyDescent="0.25">
      <c r="B20" s="164"/>
      <c r="C20" s="164"/>
      <c r="D20" s="166"/>
      <c r="E20" s="164"/>
      <c r="F20" s="70" t="s">
        <v>256</v>
      </c>
      <c r="G20" s="70">
        <v>6</v>
      </c>
      <c r="H20" s="70">
        <v>0</v>
      </c>
      <c r="I20" s="1" t="s">
        <v>148</v>
      </c>
      <c r="J20" s="78">
        <v>1977835800</v>
      </c>
      <c r="K20" s="72">
        <v>0</v>
      </c>
      <c r="L20" s="72">
        <v>0</v>
      </c>
      <c r="M20" s="72">
        <v>0</v>
      </c>
      <c r="N20" s="72">
        <f t="shared" si="1"/>
        <v>1977835800</v>
      </c>
      <c r="O20" s="79">
        <v>1977835800</v>
      </c>
      <c r="P20" s="4">
        <f t="shared" si="2"/>
        <v>1</v>
      </c>
      <c r="Q20" s="75">
        <v>0</v>
      </c>
      <c r="R20" s="2">
        <f t="shared" si="3"/>
        <v>0</v>
      </c>
      <c r="S20" s="15" t="s">
        <v>294</v>
      </c>
    </row>
    <row r="21" spans="2:19" ht="19.5" customHeight="1" x14ac:dyDescent="0.25">
      <c r="B21" s="76"/>
      <c r="C21" s="76"/>
      <c r="D21" s="76"/>
      <c r="E21" s="13" t="s">
        <v>28</v>
      </c>
      <c r="F21" s="13"/>
      <c r="G21" s="13"/>
      <c r="H21" s="13"/>
      <c r="I21" s="13"/>
      <c r="J21" s="3">
        <f t="shared" ref="J21:M21" si="4">SUM(J11:J20)</f>
        <v>20901433272</v>
      </c>
      <c r="K21" s="3">
        <f t="shared" si="4"/>
        <v>0</v>
      </c>
      <c r="L21" s="3">
        <f t="shared" si="4"/>
        <v>0</v>
      </c>
      <c r="M21" s="3">
        <f t="shared" si="4"/>
        <v>0</v>
      </c>
      <c r="N21" s="3">
        <f>SUM(N11:N20)</f>
        <v>20901433272</v>
      </c>
      <c r="O21" s="3">
        <f>SUM(O11:O20)</f>
        <v>20901433272</v>
      </c>
      <c r="P21" s="9">
        <f>+O21/N21</f>
        <v>1</v>
      </c>
      <c r="Q21" s="3">
        <f>SUM(Q11:Q20)</f>
        <v>3500000000</v>
      </c>
      <c r="R21" s="9">
        <f>+Q21/N21</f>
        <v>0.16745263133168353</v>
      </c>
      <c r="S21" s="15"/>
    </row>
    <row r="22" spans="2:19" ht="70.5" customHeight="1" x14ac:dyDescent="0.25">
      <c r="B22" s="163" t="s">
        <v>93</v>
      </c>
      <c r="C22" s="163" t="s">
        <v>51</v>
      </c>
      <c r="D22" s="165" t="s">
        <v>257</v>
      </c>
      <c r="E22" s="163" t="s">
        <v>258</v>
      </c>
      <c r="F22" s="7" t="s">
        <v>259</v>
      </c>
      <c r="G22" s="80">
        <v>1</v>
      </c>
      <c r="H22" s="80">
        <v>0.5</v>
      </c>
      <c r="I22" s="7" t="s">
        <v>54</v>
      </c>
      <c r="J22" s="79">
        <v>650000000</v>
      </c>
      <c r="K22" s="72">
        <v>0</v>
      </c>
      <c r="L22" s="72">
        <v>0</v>
      </c>
      <c r="M22" s="72">
        <v>0</v>
      </c>
      <c r="N22" s="72">
        <f t="shared" ref="N22:N35" si="5">+J22+K22+L22-M22</f>
        <v>650000000</v>
      </c>
      <c r="O22" s="72">
        <v>650000000</v>
      </c>
      <c r="P22" s="2">
        <f>+O22/N22</f>
        <v>1</v>
      </c>
      <c r="Q22" s="75">
        <v>650000000</v>
      </c>
      <c r="R22" s="2">
        <f>+Q22/N22</f>
        <v>1</v>
      </c>
      <c r="S22" s="15" t="s">
        <v>294</v>
      </c>
    </row>
    <row r="23" spans="2:19" ht="70.5" customHeight="1" x14ac:dyDescent="0.25">
      <c r="B23" s="164"/>
      <c r="C23" s="164"/>
      <c r="D23" s="166"/>
      <c r="E23" s="164"/>
      <c r="F23" s="169" t="s">
        <v>58</v>
      </c>
      <c r="G23" s="169">
        <v>135</v>
      </c>
      <c r="H23" s="169">
        <v>0</v>
      </c>
      <c r="I23" s="7" t="s">
        <v>97</v>
      </c>
      <c r="J23" s="79">
        <v>7650000000</v>
      </c>
      <c r="K23" s="72">
        <v>0</v>
      </c>
      <c r="L23" s="72">
        <v>0</v>
      </c>
      <c r="M23" s="72">
        <v>0</v>
      </c>
      <c r="N23" s="72">
        <f t="shared" si="5"/>
        <v>7650000000</v>
      </c>
      <c r="O23" s="72">
        <v>7650000000</v>
      </c>
      <c r="P23" s="2">
        <f t="shared" ref="P23:P26" si="6">+O23/N23</f>
        <v>1</v>
      </c>
      <c r="Q23" s="75">
        <v>0</v>
      </c>
      <c r="R23" s="2">
        <f t="shared" ref="R23:R26" si="7">+Q23/N23</f>
        <v>0</v>
      </c>
      <c r="S23" s="15" t="s">
        <v>294</v>
      </c>
    </row>
    <row r="24" spans="2:19" ht="70.5" customHeight="1" x14ac:dyDescent="0.25">
      <c r="B24" s="164"/>
      <c r="C24" s="164"/>
      <c r="D24" s="166"/>
      <c r="E24" s="164"/>
      <c r="F24" s="170"/>
      <c r="G24" s="170"/>
      <c r="H24" s="170"/>
      <c r="I24" s="7" t="s">
        <v>59</v>
      </c>
      <c r="J24" s="79">
        <v>3000000000</v>
      </c>
      <c r="K24" s="72"/>
      <c r="L24" s="72"/>
      <c r="M24" s="72"/>
      <c r="N24" s="72">
        <f t="shared" si="5"/>
        <v>3000000000</v>
      </c>
      <c r="O24" s="72">
        <v>3000000000</v>
      </c>
      <c r="P24" s="2">
        <f t="shared" si="6"/>
        <v>1</v>
      </c>
      <c r="Q24" s="75">
        <v>0</v>
      </c>
      <c r="R24" s="2">
        <f t="shared" si="7"/>
        <v>0</v>
      </c>
      <c r="S24" s="15" t="s">
        <v>294</v>
      </c>
    </row>
    <row r="25" spans="2:19" ht="70.5" customHeight="1" x14ac:dyDescent="0.25">
      <c r="B25" s="164"/>
      <c r="C25" s="164"/>
      <c r="D25" s="166"/>
      <c r="E25" s="164"/>
      <c r="F25" s="11" t="s">
        <v>260</v>
      </c>
      <c r="G25" s="6">
        <v>620</v>
      </c>
      <c r="H25" s="6">
        <v>0</v>
      </c>
      <c r="I25" s="7" t="s">
        <v>57</v>
      </c>
      <c r="J25" s="79">
        <v>10000000000</v>
      </c>
      <c r="K25" s="72">
        <v>0</v>
      </c>
      <c r="L25" s="72">
        <v>0</v>
      </c>
      <c r="M25" s="72">
        <v>0</v>
      </c>
      <c r="N25" s="72">
        <f t="shared" si="5"/>
        <v>10000000000</v>
      </c>
      <c r="O25" s="72">
        <v>10000000000</v>
      </c>
      <c r="P25" s="2">
        <f t="shared" si="6"/>
        <v>1</v>
      </c>
      <c r="Q25" s="75">
        <v>8833148587.0699997</v>
      </c>
      <c r="R25" s="2">
        <f t="shared" si="7"/>
        <v>0.88331485870699999</v>
      </c>
      <c r="S25" s="15" t="s">
        <v>294</v>
      </c>
    </row>
    <row r="26" spans="2:19" ht="70.5" customHeight="1" x14ac:dyDescent="0.25">
      <c r="B26" s="10"/>
      <c r="C26" s="172"/>
      <c r="D26" s="173"/>
      <c r="E26" s="172"/>
      <c r="F26" s="11" t="s">
        <v>56</v>
      </c>
      <c r="G26" s="6">
        <v>18</v>
      </c>
      <c r="H26" s="6">
        <v>0</v>
      </c>
      <c r="I26" s="7" t="s">
        <v>96</v>
      </c>
      <c r="J26" s="79">
        <v>2200000000</v>
      </c>
      <c r="K26" s="72">
        <v>0</v>
      </c>
      <c r="L26" s="72">
        <v>0</v>
      </c>
      <c r="M26" s="72">
        <v>0</v>
      </c>
      <c r="N26" s="72">
        <f t="shared" si="5"/>
        <v>2200000000</v>
      </c>
      <c r="O26" s="72">
        <v>2200000000</v>
      </c>
      <c r="P26" s="2">
        <f t="shared" si="6"/>
        <v>1</v>
      </c>
      <c r="Q26" s="75">
        <v>0</v>
      </c>
      <c r="R26" s="2">
        <f t="shared" si="7"/>
        <v>0</v>
      </c>
      <c r="S26" s="15" t="s">
        <v>294</v>
      </c>
    </row>
    <row r="27" spans="2:19" ht="19.5" customHeight="1" x14ac:dyDescent="0.25">
      <c r="B27" s="76"/>
      <c r="C27" s="76"/>
      <c r="D27" s="76"/>
      <c r="E27" s="13" t="s">
        <v>28</v>
      </c>
      <c r="F27" s="13"/>
      <c r="G27" s="13"/>
      <c r="H27" s="13"/>
      <c r="I27" s="13"/>
      <c r="J27" s="3">
        <f>SUM(J22:J26)</f>
        <v>23500000000</v>
      </c>
      <c r="K27" s="3">
        <f>SUM(K22:K25)</f>
        <v>0</v>
      </c>
      <c r="L27" s="3">
        <f>SUM(L22:L25)</f>
        <v>0</v>
      </c>
      <c r="M27" s="3">
        <f>SUM(M22:M25)</f>
        <v>0</v>
      </c>
      <c r="N27" s="3">
        <f>SUM(N22:N26)</f>
        <v>23500000000</v>
      </c>
      <c r="O27" s="3">
        <f>SUM(O22:O26)</f>
        <v>23500000000</v>
      </c>
      <c r="P27" s="9">
        <f>+O27/N27</f>
        <v>1</v>
      </c>
      <c r="Q27" s="3">
        <f>SUM(Q22:Q26)</f>
        <v>9483148587.0699997</v>
      </c>
      <c r="R27" s="9">
        <f>+Q27/N27</f>
        <v>0.40353823774765957</v>
      </c>
      <c r="S27" s="15"/>
    </row>
    <row r="28" spans="2:19" ht="70.5" customHeight="1" x14ac:dyDescent="0.25">
      <c r="B28" s="163" t="s">
        <v>100</v>
      </c>
      <c r="C28" s="163" t="s">
        <v>51</v>
      </c>
      <c r="D28" s="165" t="s">
        <v>60</v>
      </c>
      <c r="E28" s="163" t="s">
        <v>261</v>
      </c>
      <c r="F28" s="7" t="s">
        <v>61</v>
      </c>
      <c r="G28" s="70">
        <v>4</v>
      </c>
      <c r="H28" s="70">
        <v>0</v>
      </c>
      <c r="I28" s="1" t="s">
        <v>262</v>
      </c>
      <c r="J28" s="78">
        <v>1308408542</v>
      </c>
      <c r="K28" s="72">
        <v>0</v>
      </c>
      <c r="L28" s="72">
        <v>0</v>
      </c>
      <c r="M28" s="72">
        <v>0</v>
      </c>
      <c r="N28" s="72">
        <f>+J28+K28+L28-M28</f>
        <v>1308408542</v>
      </c>
      <c r="O28" s="79">
        <v>1308408542</v>
      </c>
      <c r="P28" s="2">
        <f>+O28/N28</f>
        <v>1</v>
      </c>
      <c r="Q28" s="81">
        <v>0</v>
      </c>
      <c r="R28" s="2">
        <f>+Q28/N28</f>
        <v>0</v>
      </c>
      <c r="S28" s="15" t="s">
        <v>294</v>
      </c>
    </row>
    <row r="29" spans="2:19" ht="70.5" customHeight="1" x14ac:dyDescent="0.25">
      <c r="B29" s="164"/>
      <c r="C29" s="164"/>
      <c r="D29" s="166"/>
      <c r="E29" s="164"/>
      <c r="F29" s="7" t="s">
        <v>55</v>
      </c>
      <c r="G29" s="70">
        <v>4</v>
      </c>
      <c r="H29" s="70">
        <v>0</v>
      </c>
      <c r="I29" s="1" t="s">
        <v>263</v>
      </c>
      <c r="J29" s="78">
        <v>11000000000</v>
      </c>
      <c r="K29" s="72">
        <v>0</v>
      </c>
      <c r="L29" s="72">
        <v>0</v>
      </c>
      <c r="M29" s="72">
        <v>0</v>
      </c>
      <c r="N29" s="72">
        <f t="shared" ref="N29:N31" si="8">+J29+K29+L29-M29</f>
        <v>11000000000</v>
      </c>
      <c r="O29" s="79">
        <v>11000000000</v>
      </c>
      <c r="P29" s="2">
        <f t="shared" ref="P29:P31" si="9">+O29/N29</f>
        <v>1</v>
      </c>
      <c r="Q29" s="81">
        <v>7650000000</v>
      </c>
      <c r="R29" s="2">
        <f t="shared" ref="R29:R31" si="10">+Q29/N29</f>
        <v>0.69545454545454544</v>
      </c>
      <c r="S29" s="15" t="s">
        <v>294</v>
      </c>
    </row>
    <row r="30" spans="2:19" ht="70.5" customHeight="1" x14ac:dyDescent="0.25">
      <c r="B30" s="164"/>
      <c r="C30" s="164"/>
      <c r="D30" s="166"/>
      <c r="E30" s="164"/>
      <c r="F30" s="7" t="s">
        <v>264</v>
      </c>
      <c r="G30" s="70">
        <v>4</v>
      </c>
      <c r="H30" s="70">
        <v>0</v>
      </c>
      <c r="I30" s="1" t="s">
        <v>160</v>
      </c>
      <c r="J30" s="78">
        <v>4000000000</v>
      </c>
      <c r="K30" s="72">
        <v>0</v>
      </c>
      <c r="L30" s="72">
        <v>0</v>
      </c>
      <c r="M30" s="72">
        <v>0</v>
      </c>
      <c r="N30" s="72">
        <f t="shared" si="8"/>
        <v>4000000000</v>
      </c>
      <c r="O30" s="79">
        <v>4000000000</v>
      </c>
      <c r="P30" s="2">
        <f t="shared" si="9"/>
        <v>1</v>
      </c>
      <c r="Q30" s="81">
        <v>0</v>
      </c>
      <c r="R30" s="2">
        <f t="shared" si="10"/>
        <v>0</v>
      </c>
      <c r="S30" s="15" t="s">
        <v>294</v>
      </c>
    </row>
    <row r="31" spans="2:19" ht="70.5" customHeight="1" x14ac:dyDescent="0.25">
      <c r="B31" s="164"/>
      <c r="C31" s="164"/>
      <c r="D31" s="166"/>
      <c r="E31" s="164"/>
      <c r="F31" s="7" t="s">
        <v>63</v>
      </c>
      <c r="G31" s="70">
        <v>3</v>
      </c>
      <c r="H31" s="70">
        <v>0</v>
      </c>
      <c r="I31" s="1" t="s">
        <v>162</v>
      </c>
      <c r="J31" s="78">
        <v>1191591458</v>
      </c>
      <c r="K31" s="72">
        <v>0</v>
      </c>
      <c r="L31" s="72">
        <v>0</v>
      </c>
      <c r="M31" s="72">
        <v>0</v>
      </c>
      <c r="N31" s="72">
        <f t="shared" si="8"/>
        <v>1191591458</v>
      </c>
      <c r="O31" s="79">
        <v>1191591458</v>
      </c>
      <c r="P31" s="2">
        <f t="shared" si="9"/>
        <v>1</v>
      </c>
      <c r="Q31" s="81">
        <v>533622715</v>
      </c>
      <c r="R31" s="2">
        <f t="shared" si="10"/>
        <v>0.44782354842963301</v>
      </c>
      <c r="S31" s="15" t="s">
        <v>294</v>
      </c>
    </row>
    <row r="32" spans="2:19" ht="19.5" customHeight="1" x14ac:dyDescent="0.25">
      <c r="B32" s="76"/>
      <c r="C32" s="76"/>
      <c r="D32" s="76"/>
      <c r="E32" s="13" t="s">
        <v>28</v>
      </c>
      <c r="F32" s="13"/>
      <c r="G32" s="13"/>
      <c r="H32" s="13"/>
      <c r="I32" s="13"/>
      <c r="J32" s="3">
        <f>SUM(J28:J31)</f>
        <v>17500000000</v>
      </c>
      <c r="K32" s="3">
        <f>SUM(K27:K31)</f>
        <v>0</v>
      </c>
      <c r="L32" s="3">
        <f>SUM(L27:L31)</f>
        <v>0</v>
      </c>
      <c r="M32" s="3">
        <f>SUM(M27:M31)</f>
        <v>0</v>
      </c>
      <c r="N32" s="3">
        <f>SUM(N28:N31)</f>
        <v>17500000000</v>
      </c>
      <c r="O32" s="3">
        <f>SUM(O28:O31)</f>
        <v>17500000000</v>
      </c>
      <c r="P32" s="9">
        <f>+O32/N32</f>
        <v>1</v>
      </c>
      <c r="Q32" s="3">
        <f>SUM(Q28:Q31)</f>
        <v>8183622715</v>
      </c>
      <c r="R32" s="9">
        <f>+Q32/N32</f>
        <v>0.46763558371428571</v>
      </c>
      <c r="S32" s="15"/>
    </row>
    <row r="33" spans="2:20" ht="70.5" customHeight="1" x14ac:dyDescent="0.25">
      <c r="B33" s="163" t="s">
        <v>104</v>
      </c>
      <c r="C33" s="163" t="s">
        <v>106</v>
      </c>
      <c r="D33" s="165" t="s">
        <v>265</v>
      </c>
      <c r="E33" s="163" t="s">
        <v>266</v>
      </c>
      <c r="F33" s="70" t="s">
        <v>267</v>
      </c>
      <c r="G33" s="70">
        <v>1000</v>
      </c>
      <c r="H33" s="70">
        <v>0</v>
      </c>
      <c r="I33" s="1" t="s">
        <v>268</v>
      </c>
      <c r="K33" s="78">
        <v>61410613440</v>
      </c>
      <c r="L33" s="78">
        <v>0</v>
      </c>
      <c r="M33" s="78">
        <v>0</v>
      </c>
      <c r="N33" s="72">
        <f>+J33+K33+L33-M33</f>
        <v>61410613440</v>
      </c>
      <c r="O33" s="81">
        <v>61410613000</v>
      </c>
      <c r="P33" s="2">
        <f>+O33/N33</f>
        <v>0.99999999283511476</v>
      </c>
      <c r="Q33" s="78">
        <v>61410613000</v>
      </c>
      <c r="R33" s="2">
        <f>+Q33/N33</f>
        <v>0.99999999283511476</v>
      </c>
      <c r="S33" s="15" t="s">
        <v>294</v>
      </c>
    </row>
    <row r="34" spans="2:20" ht="70.5" customHeight="1" x14ac:dyDescent="0.25">
      <c r="B34" s="164"/>
      <c r="C34" s="164"/>
      <c r="D34" s="166"/>
      <c r="E34" s="164"/>
      <c r="F34" s="70" t="s">
        <v>267</v>
      </c>
      <c r="G34" s="70">
        <v>195</v>
      </c>
      <c r="H34" s="70">
        <v>0</v>
      </c>
      <c r="I34" s="1" t="s">
        <v>269</v>
      </c>
      <c r="J34" s="78">
        <v>0</v>
      </c>
      <c r="K34" s="78">
        <v>0</v>
      </c>
      <c r="L34" s="78">
        <v>32329489066</v>
      </c>
      <c r="M34" s="78">
        <v>0</v>
      </c>
      <c r="N34" s="72">
        <f t="shared" si="5"/>
        <v>32329489066</v>
      </c>
      <c r="O34" s="81">
        <v>32329489066</v>
      </c>
      <c r="P34" s="2">
        <f t="shared" ref="P34:P36" si="11">+O34/N34</f>
        <v>1</v>
      </c>
      <c r="Q34" s="78">
        <v>0</v>
      </c>
      <c r="R34" s="2">
        <f t="shared" ref="R34:R36" si="12">+Q34/N34</f>
        <v>0</v>
      </c>
      <c r="S34" s="15" t="s">
        <v>294</v>
      </c>
    </row>
    <row r="35" spans="2:20" ht="180" customHeight="1" x14ac:dyDescent="0.25">
      <c r="B35" s="164"/>
      <c r="C35" s="164"/>
      <c r="D35" s="166"/>
      <c r="E35" s="164"/>
      <c r="F35" s="7" t="s">
        <v>270</v>
      </c>
      <c r="G35" s="98">
        <v>0</v>
      </c>
      <c r="H35" s="98">
        <v>0</v>
      </c>
      <c r="I35" s="1" t="s">
        <v>271</v>
      </c>
      <c r="J35" s="78">
        <v>1740623784</v>
      </c>
      <c r="K35" s="78">
        <v>64848763216</v>
      </c>
      <c r="L35" s="78">
        <v>0</v>
      </c>
      <c r="M35" s="78">
        <f>32329489066+1740000000</f>
        <v>34069489066</v>
      </c>
      <c r="N35" s="72">
        <f t="shared" si="5"/>
        <v>32519897934</v>
      </c>
      <c r="O35" s="81">
        <v>32519274150</v>
      </c>
      <c r="P35" s="2">
        <f t="shared" si="11"/>
        <v>0.99998081838998187</v>
      </c>
      <c r="Q35" s="118">
        <v>20721031106</v>
      </c>
      <c r="R35" s="2">
        <f t="shared" si="12"/>
        <v>0.63718007811875321</v>
      </c>
      <c r="S35" s="190" t="s">
        <v>329</v>
      </c>
    </row>
    <row r="36" spans="2:20" ht="70.5" customHeight="1" x14ac:dyDescent="0.25">
      <c r="B36" s="172"/>
      <c r="C36" s="172"/>
      <c r="D36" s="173"/>
      <c r="E36" s="172"/>
      <c r="F36" s="70" t="s">
        <v>165</v>
      </c>
      <c r="G36" s="70">
        <v>9</v>
      </c>
      <c r="H36" s="70">
        <v>0</v>
      </c>
      <c r="I36" s="1" t="s">
        <v>166</v>
      </c>
      <c r="J36" s="78">
        <v>0</v>
      </c>
      <c r="K36" s="78">
        <v>0</v>
      </c>
      <c r="L36" s="78">
        <v>1740000000</v>
      </c>
      <c r="M36" s="78">
        <v>0</v>
      </c>
      <c r="N36" s="72">
        <f>+J36+K36+L36-M36</f>
        <v>1740000000</v>
      </c>
      <c r="O36" s="81">
        <v>0</v>
      </c>
      <c r="P36" s="2">
        <f t="shared" si="11"/>
        <v>0</v>
      </c>
      <c r="Q36" s="78">
        <v>0</v>
      </c>
      <c r="R36" s="2">
        <f t="shared" si="12"/>
        <v>0</v>
      </c>
      <c r="S36" s="15" t="s">
        <v>294</v>
      </c>
    </row>
    <row r="37" spans="2:20" ht="18.75" customHeight="1" x14ac:dyDescent="0.25">
      <c r="B37" s="76"/>
      <c r="C37" s="76"/>
      <c r="D37" s="76"/>
      <c r="E37" s="13" t="s">
        <v>28</v>
      </c>
      <c r="F37" s="13"/>
      <c r="G37" s="13"/>
      <c r="H37" s="13"/>
      <c r="I37" s="13"/>
      <c r="J37" s="3">
        <f>SUM(J33:J36)</f>
        <v>1740623784</v>
      </c>
      <c r="K37" s="3">
        <f>SUM(K33:K36)</f>
        <v>126259376656</v>
      </c>
      <c r="L37" s="3">
        <f t="shared" ref="L37:M37" si="13">SUM(L32:L36)</f>
        <v>34069489066</v>
      </c>
      <c r="M37" s="3">
        <f t="shared" si="13"/>
        <v>34069489066</v>
      </c>
      <c r="N37" s="3">
        <f>SUM(N33:N36)</f>
        <v>128000000440</v>
      </c>
      <c r="O37" s="3">
        <f>SUM(O33:O36)</f>
        <v>126259376216</v>
      </c>
      <c r="P37" s="9">
        <f>+O37/N37</f>
        <v>0.98640137329674527</v>
      </c>
      <c r="Q37" s="3">
        <f>SUM(Q33:Q36)</f>
        <v>82131644106</v>
      </c>
      <c r="R37" s="97">
        <f>+Q37/N37</f>
        <v>0.64165346737244122</v>
      </c>
      <c r="S37" s="15"/>
      <c r="T37" s="5"/>
    </row>
    <row r="38" spans="2:20" ht="70.5" customHeight="1" x14ac:dyDescent="0.25">
      <c r="B38" s="163" t="s">
        <v>104</v>
      </c>
      <c r="C38" s="174" t="s">
        <v>106</v>
      </c>
      <c r="D38" s="165" t="s">
        <v>272</v>
      </c>
      <c r="E38" s="163" t="s">
        <v>273</v>
      </c>
      <c r="F38" s="7" t="s">
        <v>274</v>
      </c>
      <c r="G38" s="70">
        <v>120</v>
      </c>
      <c r="H38" s="70">
        <v>0</v>
      </c>
      <c r="I38" s="1" t="s">
        <v>173</v>
      </c>
      <c r="J38" s="78">
        <v>5682000000</v>
      </c>
      <c r="K38" s="72">
        <v>0</v>
      </c>
      <c r="L38" s="72">
        <v>0</v>
      </c>
      <c r="M38" s="72">
        <v>0</v>
      </c>
      <c r="N38" s="72">
        <f t="shared" ref="N38:N71" si="14">+J38+K38+L38-M38</f>
        <v>5682000000</v>
      </c>
      <c r="O38" s="81">
        <v>5682000000</v>
      </c>
      <c r="P38" s="2">
        <f>+O38/N38</f>
        <v>1</v>
      </c>
      <c r="Q38" s="72">
        <v>0</v>
      </c>
      <c r="R38" s="2">
        <f>+Q38/N38</f>
        <v>0</v>
      </c>
      <c r="S38" s="15" t="s">
        <v>294</v>
      </c>
    </row>
    <row r="39" spans="2:20" ht="70.5" customHeight="1" x14ac:dyDescent="0.25">
      <c r="B39" s="164"/>
      <c r="C39" s="175"/>
      <c r="D39" s="166"/>
      <c r="E39" s="164"/>
      <c r="F39" s="7" t="s">
        <v>177</v>
      </c>
      <c r="G39" s="70">
        <v>1</v>
      </c>
      <c r="H39" s="70">
        <v>0</v>
      </c>
      <c r="I39" s="1" t="s">
        <v>178</v>
      </c>
      <c r="J39" s="78">
        <v>1498000000</v>
      </c>
      <c r="K39" s="72">
        <v>0</v>
      </c>
      <c r="L39" s="72">
        <v>0</v>
      </c>
      <c r="M39" s="72">
        <v>0</v>
      </c>
      <c r="N39" s="72">
        <f t="shared" si="14"/>
        <v>1498000000</v>
      </c>
      <c r="O39" s="81">
        <v>1498000000</v>
      </c>
      <c r="P39" s="2">
        <f t="shared" ref="P39:P42" si="15">+O39/N39</f>
        <v>1</v>
      </c>
      <c r="Q39" s="72">
        <v>0</v>
      </c>
      <c r="R39" s="2">
        <f t="shared" ref="R39:R42" si="16">+Q39/N39</f>
        <v>0</v>
      </c>
      <c r="S39" s="15" t="s">
        <v>294</v>
      </c>
    </row>
    <row r="40" spans="2:20" ht="70.5" customHeight="1" x14ac:dyDescent="0.25">
      <c r="B40" s="164"/>
      <c r="C40" s="175"/>
      <c r="D40" s="166"/>
      <c r="E40" s="164"/>
      <c r="F40" s="7" t="s">
        <v>177</v>
      </c>
      <c r="G40" s="70">
        <v>1</v>
      </c>
      <c r="H40" s="70">
        <v>0</v>
      </c>
      <c r="I40" s="1" t="s">
        <v>181</v>
      </c>
      <c r="J40" s="78">
        <v>1000000000</v>
      </c>
      <c r="K40" s="72">
        <v>0</v>
      </c>
      <c r="L40" s="72">
        <v>0</v>
      </c>
      <c r="M40" s="72">
        <v>0</v>
      </c>
      <c r="N40" s="72">
        <f t="shared" si="14"/>
        <v>1000000000</v>
      </c>
      <c r="O40" s="81">
        <v>1000000000</v>
      </c>
      <c r="P40" s="2">
        <f t="shared" si="15"/>
        <v>1</v>
      </c>
      <c r="Q40" s="72">
        <v>0</v>
      </c>
      <c r="R40" s="2">
        <f t="shared" si="16"/>
        <v>0</v>
      </c>
      <c r="S40" s="15" t="s">
        <v>294</v>
      </c>
    </row>
    <row r="41" spans="2:20" ht="70.5" customHeight="1" x14ac:dyDescent="0.25">
      <c r="B41" s="164"/>
      <c r="C41" s="175"/>
      <c r="D41" s="166"/>
      <c r="E41" s="164"/>
      <c r="F41" s="7" t="s">
        <v>182</v>
      </c>
      <c r="G41" s="70">
        <v>2</v>
      </c>
      <c r="H41" s="70">
        <v>0</v>
      </c>
      <c r="I41" s="1" t="s">
        <v>275</v>
      </c>
      <c r="J41" s="78">
        <v>808400000</v>
      </c>
      <c r="K41" s="72">
        <v>0</v>
      </c>
      <c r="L41" s="72">
        <v>0</v>
      </c>
      <c r="M41" s="72">
        <v>0</v>
      </c>
      <c r="N41" s="72">
        <f t="shared" si="14"/>
        <v>808400000</v>
      </c>
      <c r="O41" s="81">
        <v>808400000</v>
      </c>
      <c r="P41" s="2">
        <f t="shared" si="15"/>
        <v>1</v>
      </c>
      <c r="Q41" s="72">
        <v>0</v>
      </c>
      <c r="R41" s="2">
        <f t="shared" si="16"/>
        <v>0</v>
      </c>
      <c r="S41" s="15" t="s">
        <v>294</v>
      </c>
    </row>
    <row r="42" spans="2:20" ht="70.5" customHeight="1" x14ac:dyDescent="0.25">
      <c r="B42" s="172"/>
      <c r="C42" s="176"/>
      <c r="D42" s="173"/>
      <c r="E42" s="172"/>
      <c r="F42" s="7" t="s">
        <v>182</v>
      </c>
      <c r="G42" s="70">
        <v>3</v>
      </c>
      <c r="H42" s="70">
        <v>0</v>
      </c>
      <c r="I42" s="1" t="s">
        <v>186</v>
      </c>
      <c r="J42" s="78">
        <v>1011600000</v>
      </c>
      <c r="K42" s="72">
        <v>0</v>
      </c>
      <c r="L42" s="72">
        <v>0</v>
      </c>
      <c r="M42" s="72">
        <v>0</v>
      </c>
      <c r="N42" s="72">
        <f t="shared" si="14"/>
        <v>1011600000</v>
      </c>
      <c r="O42" s="81">
        <v>1011600000</v>
      </c>
      <c r="P42" s="2">
        <f t="shared" si="15"/>
        <v>1</v>
      </c>
      <c r="Q42" s="72">
        <v>0</v>
      </c>
      <c r="R42" s="2">
        <f t="shared" si="16"/>
        <v>0</v>
      </c>
      <c r="S42" s="15" t="s">
        <v>294</v>
      </c>
    </row>
    <row r="43" spans="2:20" ht="19.5" customHeight="1" x14ac:dyDescent="0.25">
      <c r="B43" s="83"/>
      <c r="C43" s="13"/>
      <c r="D43" s="13"/>
      <c r="E43" s="13" t="s">
        <v>28</v>
      </c>
      <c r="F43" s="13"/>
      <c r="G43" s="13"/>
      <c r="H43" s="3"/>
      <c r="I43" s="3"/>
      <c r="J43" s="3">
        <f t="shared" ref="J43:N43" si="17">SUM(J38:J42)</f>
        <v>10000000000</v>
      </c>
      <c r="K43" s="3">
        <f t="shared" si="17"/>
        <v>0</v>
      </c>
      <c r="L43" s="3">
        <f t="shared" si="17"/>
        <v>0</v>
      </c>
      <c r="M43" s="3">
        <f t="shared" si="17"/>
        <v>0</v>
      </c>
      <c r="N43" s="3">
        <f t="shared" si="17"/>
        <v>10000000000</v>
      </c>
      <c r="O43" s="3">
        <f>SUM(O38:O42)</f>
        <v>10000000000</v>
      </c>
      <c r="P43" s="9">
        <v>0</v>
      </c>
      <c r="Q43" s="3">
        <v>0</v>
      </c>
      <c r="R43" s="9">
        <v>0</v>
      </c>
      <c r="S43" s="15"/>
    </row>
    <row r="44" spans="2:20" ht="70.5" customHeight="1" x14ac:dyDescent="0.25">
      <c r="B44" s="163" t="s">
        <v>111</v>
      </c>
      <c r="C44" s="163" t="s">
        <v>110</v>
      </c>
      <c r="D44" s="165" t="s">
        <v>276</v>
      </c>
      <c r="E44" s="167" t="s">
        <v>277</v>
      </c>
      <c r="F44" s="70" t="s">
        <v>64</v>
      </c>
      <c r="G44" s="70">
        <v>1</v>
      </c>
      <c r="H44" s="70">
        <v>0</v>
      </c>
      <c r="I44" s="1" t="s">
        <v>190</v>
      </c>
      <c r="J44" s="78">
        <v>1000000000</v>
      </c>
      <c r="K44" s="72">
        <v>0</v>
      </c>
      <c r="L44" s="72">
        <v>0</v>
      </c>
      <c r="M44" s="72">
        <v>0</v>
      </c>
      <c r="N44" s="72">
        <f t="shared" si="14"/>
        <v>1000000000</v>
      </c>
      <c r="O44" s="72">
        <v>1000000000</v>
      </c>
      <c r="P44" s="2">
        <f>+O44/N44</f>
        <v>1</v>
      </c>
      <c r="Q44" s="81">
        <v>533100000</v>
      </c>
      <c r="R44" s="2">
        <f>+Q44/N44</f>
        <v>0.53310000000000002</v>
      </c>
      <c r="S44" s="15" t="s">
        <v>294</v>
      </c>
    </row>
    <row r="45" spans="2:20" ht="70.5" customHeight="1" x14ac:dyDescent="0.25">
      <c r="B45" s="164"/>
      <c r="C45" s="164"/>
      <c r="D45" s="166"/>
      <c r="E45" s="177"/>
      <c r="F45" s="70" t="s">
        <v>64</v>
      </c>
      <c r="G45" s="70">
        <v>1</v>
      </c>
      <c r="H45" s="70">
        <v>0</v>
      </c>
      <c r="I45" s="1" t="s">
        <v>193</v>
      </c>
      <c r="J45" s="78">
        <v>350000000</v>
      </c>
      <c r="K45" s="72">
        <v>0</v>
      </c>
      <c r="L45" s="72">
        <v>0</v>
      </c>
      <c r="M45" s="72">
        <v>0</v>
      </c>
      <c r="N45" s="72">
        <f t="shared" si="14"/>
        <v>350000000</v>
      </c>
      <c r="O45" s="72">
        <v>350000000</v>
      </c>
      <c r="P45" s="2">
        <f t="shared" ref="P45:P52" si="18">+O45/N45</f>
        <v>1</v>
      </c>
      <c r="Q45" s="81">
        <v>186455000</v>
      </c>
      <c r="R45" s="2">
        <f t="shared" ref="R45:R52" si="19">+Q45/N45</f>
        <v>0.53272857142857144</v>
      </c>
      <c r="S45" s="15" t="s">
        <v>294</v>
      </c>
    </row>
    <row r="46" spans="2:20" ht="70.5" customHeight="1" x14ac:dyDescent="0.25">
      <c r="B46" s="164"/>
      <c r="C46" s="164"/>
      <c r="D46" s="166"/>
      <c r="E46" s="177"/>
      <c r="F46" s="70" t="s">
        <v>64</v>
      </c>
      <c r="G46" s="70">
        <v>1</v>
      </c>
      <c r="H46" s="70">
        <v>0</v>
      </c>
      <c r="I46" s="1" t="s">
        <v>194</v>
      </c>
      <c r="J46" s="78">
        <v>650000000</v>
      </c>
      <c r="K46" s="72">
        <v>0</v>
      </c>
      <c r="L46" s="72">
        <v>0</v>
      </c>
      <c r="M46" s="72">
        <v>0</v>
      </c>
      <c r="N46" s="72">
        <f t="shared" si="14"/>
        <v>650000000</v>
      </c>
      <c r="O46" s="72">
        <v>650000000</v>
      </c>
      <c r="P46" s="2">
        <f t="shared" si="18"/>
        <v>1</v>
      </c>
      <c r="Q46" s="81">
        <v>346455000</v>
      </c>
      <c r="R46" s="2">
        <f t="shared" si="19"/>
        <v>0.53300769230769229</v>
      </c>
      <c r="S46" s="15" t="s">
        <v>294</v>
      </c>
    </row>
    <row r="47" spans="2:20" ht="70.5" customHeight="1" x14ac:dyDescent="0.25">
      <c r="B47" s="164"/>
      <c r="C47" s="164"/>
      <c r="D47" s="166"/>
      <c r="E47" s="177"/>
      <c r="F47" s="70" t="s">
        <v>64</v>
      </c>
      <c r="G47" s="70">
        <v>1</v>
      </c>
      <c r="H47" s="70">
        <v>0</v>
      </c>
      <c r="I47" s="1" t="s">
        <v>196</v>
      </c>
      <c r="J47" s="78">
        <v>170000000</v>
      </c>
      <c r="K47" s="72">
        <v>0</v>
      </c>
      <c r="L47" s="72">
        <v>0</v>
      </c>
      <c r="M47" s="72">
        <v>0</v>
      </c>
      <c r="N47" s="72">
        <f t="shared" si="14"/>
        <v>170000000</v>
      </c>
      <c r="O47" s="72">
        <v>170000000</v>
      </c>
      <c r="P47" s="2">
        <f t="shared" si="18"/>
        <v>1</v>
      </c>
      <c r="Q47" s="81">
        <v>90661000</v>
      </c>
      <c r="R47" s="2">
        <f t="shared" si="19"/>
        <v>0.5333</v>
      </c>
      <c r="S47" s="15" t="s">
        <v>294</v>
      </c>
    </row>
    <row r="48" spans="2:20" ht="70.5" customHeight="1" x14ac:dyDescent="0.25">
      <c r="B48" s="164"/>
      <c r="C48" s="164"/>
      <c r="D48" s="166"/>
      <c r="E48" s="177"/>
      <c r="F48" s="70" t="s">
        <v>64</v>
      </c>
      <c r="G48" s="70">
        <v>1</v>
      </c>
      <c r="H48" s="70">
        <v>0</v>
      </c>
      <c r="I48" s="1" t="s">
        <v>199</v>
      </c>
      <c r="J48" s="78">
        <v>350000000</v>
      </c>
      <c r="K48" s="72">
        <v>0</v>
      </c>
      <c r="L48" s="72">
        <v>0</v>
      </c>
      <c r="M48" s="72">
        <v>0</v>
      </c>
      <c r="N48" s="72">
        <f t="shared" si="14"/>
        <v>350000000</v>
      </c>
      <c r="O48" s="72">
        <v>350000000</v>
      </c>
      <c r="P48" s="2">
        <f t="shared" si="18"/>
        <v>1</v>
      </c>
      <c r="Q48" s="81">
        <v>186555000</v>
      </c>
      <c r="R48" s="2">
        <f t="shared" si="19"/>
        <v>0.53301428571428566</v>
      </c>
      <c r="S48" s="15" t="s">
        <v>294</v>
      </c>
    </row>
    <row r="49" spans="2:19" ht="70.5" customHeight="1" x14ac:dyDescent="0.25">
      <c r="B49" s="164"/>
      <c r="C49" s="164"/>
      <c r="D49" s="166"/>
      <c r="E49" s="177"/>
      <c r="F49" s="70" t="s">
        <v>64</v>
      </c>
      <c r="G49" s="70">
        <v>1</v>
      </c>
      <c r="H49" s="70">
        <v>0</v>
      </c>
      <c r="I49" s="1" t="s">
        <v>200</v>
      </c>
      <c r="J49" s="78">
        <v>200000000</v>
      </c>
      <c r="K49" s="72">
        <v>0</v>
      </c>
      <c r="L49" s="72">
        <v>0</v>
      </c>
      <c r="M49" s="72">
        <v>0</v>
      </c>
      <c r="N49" s="72">
        <f t="shared" si="14"/>
        <v>200000000</v>
      </c>
      <c r="O49" s="72">
        <v>200000000</v>
      </c>
      <c r="P49" s="2">
        <f t="shared" si="18"/>
        <v>1</v>
      </c>
      <c r="Q49" s="81">
        <v>106560000</v>
      </c>
      <c r="R49" s="2">
        <f t="shared" si="19"/>
        <v>0.53280000000000005</v>
      </c>
      <c r="S49" s="15" t="s">
        <v>294</v>
      </c>
    </row>
    <row r="50" spans="2:19" ht="70.5" customHeight="1" x14ac:dyDescent="0.25">
      <c r="B50" s="164"/>
      <c r="C50" s="164"/>
      <c r="D50" s="166"/>
      <c r="E50" s="177"/>
      <c r="F50" s="70" t="s">
        <v>64</v>
      </c>
      <c r="G50" s="70">
        <v>1</v>
      </c>
      <c r="H50" s="70">
        <v>0</v>
      </c>
      <c r="I50" s="1" t="s">
        <v>201</v>
      </c>
      <c r="J50" s="78">
        <v>280000000</v>
      </c>
      <c r="K50" s="72">
        <v>0</v>
      </c>
      <c r="L50" s="72">
        <v>0</v>
      </c>
      <c r="M50" s="72">
        <v>0</v>
      </c>
      <c r="N50" s="72">
        <f t="shared" si="14"/>
        <v>280000000</v>
      </c>
      <c r="O50" s="72">
        <v>280000000</v>
      </c>
      <c r="P50" s="2">
        <f t="shared" si="18"/>
        <v>1</v>
      </c>
      <c r="Q50" s="81">
        <v>149224000</v>
      </c>
      <c r="R50" s="2">
        <f t="shared" si="19"/>
        <v>0.53294285714285716</v>
      </c>
      <c r="S50" s="15" t="s">
        <v>294</v>
      </c>
    </row>
    <row r="51" spans="2:19" ht="70.5" customHeight="1" x14ac:dyDescent="0.25">
      <c r="B51" s="164"/>
      <c r="C51" s="164"/>
      <c r="D51" s="166"/>
      <c r="E51" s="177"/>
      <c r="F51" s="70" t="s">
        <v>64</v>
      </c>
      <c r="G51" s="70">
        <v>1</v>
      </c>
      <c r="H51" s="70">
        <v>0</v>
      </c>
      <c r="I51" s="1" t="s">
        <v>203</v>
      </c>
      <c r="J51" s="78">
        <v>2600000000</v>
      </c>
      <c r="K51" s="72">
        <v>0</v>
      </c>
      <c r="L51" s="72">
        <v>0</v>
      </c>
      <c r="M51" s="72">
        <v>0</v>
      </c>
      <c r="N51" s="72">
        <f t="shared" si="14"/>
        <v>2600000000</v>
      </c>
      <c r="O51" s="72">
        <v>2600000000</v>
      </c>
      <c r="P51" s="2">
        <f t="shared" si="18"/>
        <v>1</v>
      </c>
      <c r="Q51" s="81">
        <v>1387230000</v>
      </c>
      <c r="R51" s="2">
        <f t="shared" si="19"/>
        <v>0.53354999999999997</v>
      </c>
      <c r="S51" s="15" t="s">
        <v>294</v>
      </c>
    </row>
    <row r="52" spans="2:19" ht="70.5" customHeight="1" x14ac:dyDescent="0.25">
      <c r="B52" s="172"/>
      <c r="C52" s="172"/>
      <c r="D52" s="173"/>
      <c r="E52" s="168"/>
      <c r="F52" s="70" t="s">
        <v>64</v>
      </c>
      <c r="G52" s="70">
        <v>1</v>
      </c>
      <c r="H52" s="70">
        <v>0</v>
      </c>
      <c r="I52" s="1" t="s">
        <v>206</v>
      </c>
      <c r="J52" s="78">
        <v>400000000</v>
      </c>
      <c r="K52" s="72">
        <v>0</v>
      </c>
      <c r="L52" s="72">
        <v>0</v>
      </c>
      <c r="M52" s="72">
        <v>0</v>
      </c>
      <c r="N52" s="72">
        <f t="shared" si="14"/>
        <v>400000000</v>
      </c>
      <c r="O52" s="72">
        <v>400000000</v>
      </c>
      <c r="P52" s="2">
        <f t="shared" si="18"/>
        <v>1</v>
      </c>
      <c r="Q52" s="81">
        <v>213770000</v>
      </c>
      <c r="R52" s="2">
        <f t="shared" si="19"/>
        <v>0.53442500000000004</v>
      </c>
      <c r="S52" s="15" t="s">
        <v>294</v>
      </c>
    </row>
    <row r="53" spans="2:19" ht="18.75" customHeight="1" x14ac:dyDescent="0.25">
      <c r="B53" s="83"/>
      <c r="C53" s="13"/>
      <c r="D53" s="13"/>
      <c r="E53" s="13" t="s">
        <v>28</v>
      </c>
      <c r="F53" s="13"/>
      <c r="G53" s="13"/>
      <c r="H53" s="3"/>
      <c r="I53" s="3"/>
      <c r="J53" s="3">
        <f t="shared" ref="J53:N53" si="20">SUM(J44:J52)</f>
        <v>6000000000</v>
      </c>
      <c r="K53" s="3">
        <f t="shared" si="20"/>
        <v>0</v>
      </c>
      <c r="L53" s="3">
        <f t="shared" si="20"/>
        <v>0</v>
      </c>
      <c r="M53" s="3">
        <f t="shared" si="20"/>
        <v>0</v>
      </c>
      <c r="N53" s="3">
        <f t="shared" si="20"/>
        <v>6000000000</v>
      </c>
      <c r="O53" s="3">
        <f>SUM(O44:O52)</f>
        <v>6000000000</v>
      </c>
      <c r="P53" s="9">
        <f>+O53/N53</f>
        <v>1</v>
      </c>
      <c r="Q53" s="3">
        <f>SUM(Q44:Q52)</f>
        <v>3200010000</v>
      </c>
      <c r="R53" s="9">
        <v>0.53</v>
      </c>
      <c r="S53" s="15"/>
    </row>
    <row r="54" spans="2:19" ht="70.5" customHeight="1" x14ac:dyDescent="0.25">
      <c r="B54" s="163" t="s">
        <v>111</v>
      </c>
      <c r="C54" s="163" t="s">
        <v>110</v>
      </c>
      <c r="D54" s="165" t="s">
        <v>278</v>
      </c>
      <c r="E54" s="163" t="s">
        <v>279</v>
      </c>
      <c r="F54" s="7" t="s">
        <v>209</v>
      </c>
      <c r="G54" s="70">
        <v>27</v>
      </c>
      <c r="H54" s="70">
        <v>0</v>
      </c>
      <c r="I54" s="1" t="s">
        <v>211</v>
      </c>
      <c r="J54" s="78">
        <v>2710000000</v>
      </c>
      <c r="K54" s="72">
        <v>0</v>
      </c>
      <c r="L54" s="72">
        <v>0</v>
      </c>
      <c r="M54" s="72">
        <v>0</v>
      </c>
      <c r="N54" s="72">
        <f>+J54+K54+L54-M54</f>
        <v>2710000000</v>
      </c>
      <c r="O54" s="79">
        <v>1740000000</v>
      </c>
      <c r="P54" s="2">
        <f>+O54/N54</f>
        <v>0.64206642066420661</v>
      </c>
      <c r="Q54" s="72">
        <v>500000000</v>
      </c>
      <c r="R54" s="2">
        <f>+Q54/N54</f>
        <v>0.18450184501845018</v>
      </c>
      <c r="S54" s="15" t="s">
        <v>294</v>
      </c>
    </row>
    <row r="55" spans="2:19" ht="70.5" customHeight="1" x14ac:dyDescent="0.25">
      <c r="B55" s="164"/>
      <c r="C55" s="164"/>
      <c r="D55" s="166"/>
      <c r="E55" s="164"/>
      <c r="F55" s="7" t="s">
        <v>215</v>
      </c>
      <c r="G55" s="70">
        <v>2</v>
      </c>
      <c r="H55" s="70">
        <v>0</v>
      </c>
      <c r="I55" s="1" t="s">
        <v>217</v>
      </c>
      <c r="J55" s="78">
        <v>200000000</v>
      </c>
      <c r="K55" s="72">
        <v>0</v>
      </c>
      <c r="L55" s="72">
        <v>0</v>
      </c>
      <c r="M55" s="72">
        <v>0</v>
      </c>
      <c r="N55" s="72">
        <f t="shared" si="14"/>
        <v>200000000</v>
      </c>
      <c r="O55" s="79">
        <v>200000000</v>
      </c>
      <c r="P55" s="2">
        <f t="shared" ref="P55:P57" si="21">+O55/N55</f>
        <v>1</v>
      </c>
      <c r="Q55" s="72">
        <v>0</v>
      </c>
      <c r="R55" s="2">
        <f t="shared" ref="R55:R57" si="22">+Q55/N55</f>
        <v>0</v>
      </c>
      <c r="S55" s="15" t="s">
        <v>294</v>
      </c>
    </row>
    <row r="56" spans="2:19" ht="70.5" customHeight="1" x14ac:dyDescent="0.25">
      <c r="B56" s="164"/>
      <c r="C56" s="164"/>
      <c r="D56" s="166"/>
      <c r="E56" s="164"/>
      <c r="F56" s="7" t="s">
        <v>220</v>
      </c>
      <c r="G56" s="70">
        <v>1</v>
      </c>
      <c r="H56" s="70">
        <v>0</v>
      </c>
      <c r="I56" s="1" t="s">
        <v>222</v>
      </c>
      <c r="J56" s="78">
        <v>50000000</v>
      </c>
      <c r="K56" s="72">
        <v>0</v>
      </c>
      <c r="L56" s="72">
        <v>0</v>
      </c>
      <c r="M56" s="72">
        <v>0</v>
      </c>
      <c r="N56" s="72">
        <f t="shared" si="14"/>
        <v>50000000</v>
      </c>
      <c r="O56" s="79">
        <v>20000000</v>
      </c>
      <c r="P56" s="2">
        <f t="shared" si="21"/>
        <v>0.4</v>
      </c>
      <c r="Q56" s="72">
        <v>0</v>
      </c>
      <c r="R56" s="2">
        <f t="shared" si="22"/>
        <v>0</v>
      </c>
      <c r="S56" s="15" t="s">
        <v>294</v>
      </c>
    </row>
    <row r="57" spans="2:19" ht="70.5" customHeight="1" x14ac:dyDescent="0.25">
      <c r="B57" s="172"/>
      <c r="C57" s="172"/>
      <c r="D57" s="173"/>
      <c r="E57" s="172"/>
      <c r="F57" s="7" t="s">
        <v>225</v>
      </c>
      <c r="G57" s="70">
        <v>120</v>
      </c>
      <c r="H57" s="70">
        <v>0</v>
      </c>
      <c r="I57" s="1" t="s">
        <v>227</v>
      </c>
      <c r="J57" s="78">
        <v>40000000</v>
      </c>
      <c r="K57" s="72">
        <v>0</v>
      </c>
      <c r="L57" s="72">
        <v>0</v>
      </c>
      <c r="M57" s="72">
        <v>0</v>
      </c>
      <c r="N57" s="72">
        <f t="shared" si="14"/>
        <v>40000000</v>
      </c>
      <c r="O57" s="79">
        <v>40000000</v>
      </c>
      <c r="P57" s="2">
        <f t="shared" si="21"/>
        <v>1</v>
      </c>
      <c r="Q57" s="72">
        <v>0</v>
      </c>
      <c r="R57" s="2">
        <f t="shared" si="22"/>
        <v>0</v>
      </c>
      <c r="S57" s="15" t="s">
        <v>294</v>
      </c>
    </row>
    <row r="58" spans="2:19" ht="20.25" customHeight="1" x14ac:dyDescent="0.25">
      <c r="B58" s="83"/>
      <c r="C58" s="13"/>
      <c r="D58" s="13"/>
      <c r="E58" s="13" t="s">
        <v>28</v>
      </c>
      <c r="F58" s="13"/>
      <c r="G58" s="13"/>
      <c r="H58" s="3"/>
      <c r="I58" s="3"/>
      <c r="J58" s="3">
        <f>SUM(J54:J57)</f>
        <v>3000000000</v>
      </c>
      <c r="K58" s="3">
        <f t="shared" ref="K58:N58" si="23">SUM(K54:K57)</f>
        <v>0</v>
      </c>
      <c r="L58" s="3">
        <f t="shared" si="23"/>
        <v>0</v>
      </c>
      <c r="M58" s="3">
        <f t="shared" si="23"/>
        <v>0</v>
      </c>
      <c r="N58" s="3">
        <f t="shared" si="23"/>
        <v>3000000000</v>
      </c>
      <c r="O58" s="3">
        <f>SUM(O54:O57)</f>
        <v>2000000000</v>
      </c>
      <c r="P58" s="9">
        <f>+O58/N58</f>
        <v>0.66666666666666663</v>
      </c>
      <c r="Q58" s="3">
        <f>SUM(Q54:Q57)</f>
        <v>500000000</v>
      </c>
      <c r="R58" s="9">
        <f>+Q58/N58</f>
        <v>0.16666666666666666</v>
      </c>
      <c r="S58" s="15"/>
    </row>
    <row r="59" spans="2:19" ht="70.5" customHeight="1" x14ac:dyDescent="0.25">
      <c r="B59" s="163" t="s">
        <v>104</v>
      </c>
      <c r="C59" s="163" t="s">
        <v>110</v>
      </c>
      <c r="D59" s="165" t="s">
        <v>280</v>
      </c>
      <c r="E59" s="163" t="s">
        <v>281</v>
      </c>
      <c r="F59" s="7" t="s">
        <v>230</v>
      </c>
      <c r="G59" s="70">
        <v>264</v>
      </c>
      <c r="H59" s="70">
        <v>0</v>
      </c>
      <c r="I59" s="1" t="s">
        <v>48</v>
      </c>
      <c r="J59" s="78">
        <v>433000000</v>
      </c>
      <c r="K59" s="72">
        <v>0</v>
      </c>
      <c r="L59" s="72">
        <v>0</v>
      </c>
      <c r="M59" s="72">
        <v>0</v>
      </c>
      <c r="N59" s="72">
        <f t="shared" si="14"/>
        <v>433000000</v>
      </c>
      <c r="O59" s="72">
        <v>433000000</v>
      </c>
      <c r="P59" s="2">
        <f>+O59/N59</f>
        <v>1</v>
      </c>
      <c r="Q59" s="72">
        <v>181860000</v>
      </c>
      <c r="R59" s="2">
        <f>+Q59/N59</f>
        <v>0.42</v>
      </c>
      <c r="S59" s="15" t="s">
        <v>294</v>
      </c>
    </row>
    <row r="60" spans="2:19" ht="70.5" customHeight="1" x14ac:dyDescent="0.25">
      <c r="B60" s="164"/>
      <c r="C60" s="164"/>
      <c r="D60" s="166"/>
      <c r="E60" s="164"/>
      <c r="F60" s="12" t="s">
        <v>234</v>
      </c>
      <c r="G60" s="70">
        <v>1</v>
      </c>
      <c r="H60" s="70">
        <v>0</v>
      </c>
      <c r="I60" s="1" t="s">
        <v>49</v>
      </c>
      <c r="J60" s="78">
        <v>132000000</v>
      </c>
      <c r="K60" s="72">
        <v>0</v>
      </c>
      <c r="L60" s="72">
        <v>0</v>
      </c>
      <c r="M60" s="72">
        <v>0</v>
      </c>
      <c r="N60" s="72">
        <f t="shared" si="14"/>
        <v>132000000</v>
      </c>
      <c r="O60" s="72">
        <v>132000000</v>
      </c>
      <c r="P60" s="2">
        <f t="shared" ref="P60:P61" si="24">+O60/N60</f>
        <v>1</v>
      </c>
      <c r="Q60" s="72">
        <v>55440000</v>
      </c>
      <c r="R60" s="2">
        <f t="shared" ref="R60:R61" si="25">+Q60/N60</f>
        <v>0.42</v>
      </c>
      <c r="S60" s="15" t="s">
        <v>294</v>
      </c>
    </row>
    <row r="61" spans="2:19" ht="70.5" customHeight="1" x14ac:dyDescent="0.25">
      <c r="B61" s="172"/>
      <c r="C61" s="172"/>
      <c r="D61" s="173"/>
      <c r="E61" s="172"/>
      <c r="F61" s="7" t="s">
        <v>33</v>
      </c>
      <c r="G61" s="70">
        <v>33</v>
      </c>
      <c r="H61" s="70">
        <v>0</v>
      </c>
      <c r="I61" s="1" t="s">
        <v>50</v>
      </c>
      <c r="J61" s="78">
        <v>1435000000</v>
      </c>
      <c r="K61" s="72">
        <v>0</v>
      </c>
      <c r="L61" s="72">
        <v>0</v>
      </c>
      <c r="M61" s="72">
        <v>0</v>
      </c>
      <c r="N61" s="72">
        <f t="shared" si="14"/>
        <v>1435000000</v>
      </c>
      <c r="O61" s="72">
        <v>1435000000</v>
      </c>
      <c r="P61" s="2">
        <f t="shared" si="24"/>
        <v>1</v>
      </c>
      <c r="Q61" s="72">
        <v>602700000</v>
      </c>
      <c r="R61" s="2">
        <f t="shared" si="25"/>
        <v>0.42</v>
      </c>
      <c r="S61" s="15" t="s">
        <v>294</v>
      </c>
    </row>
    <row r="62" spans="2:19" ht="22.5" customHeight="1" x14ac:dyDescent="0.25">
      <c r="B62" s="83"/>
      <c r="C62" s="13"/>
      <c r="D62" s="13"/>
      <c r="E62" s="13" t="s">
        <v>28</v>
      </c>
      <c r="F62" s="13"/>
      <c r="G62" s="13"/>
      <c r="H62" s="3"/>
      <c r="I62" s="3"/>
      <c r="J62" s="3">
        <f>SUM(J59:J61)</f>
        <v>2000000000</v>
      </c>
      <c r="K62" s="3">
        <f t="shared" ref="K62:N62" si="26">SUM(K59:K61)</f>
        <v>0</v>
      </c>
      <c r="L62" s="3">
        <f t="shared" si="26"/>
        <v>0</v>
      </c>
      <c r="M62" s="3">
        <f t="shared" si="26"/>
        <v>0</v>
      </c>
      <c r="N62" s="3">
        <f t="shared" si="26"/>
        <v>2000000000</v>
      </c>
      <c r="O62" s="3">
        <f>SUM(O59:O61)</f>
        <v>2000000000</v>
      </c>
      <c r="P62" s="9">
        <f>+O62/N62</f>
        <v>1</v>
      </c>
      <c r="Q62" s="3">
        <f>SUM(Q59:Q61)</f>
        <v>840000000</v>
      </c>
      <c r="R62" s="9">
        <f>+Q62/N62</f>
        <v>0.42</v>
      </c>
      <c r="S62" s="15"/>
    </row>
    <row r="63" spans="2:19" ht="70.5" customHeight="1" x14ac:dyDescent="0.25">
      <c r="B63" s="163" t="s">
        <v>112</v>
      </c>
      <c r="C63" s="163" t="s">
        <v>113</v>
      </c>
      <c r="D63" s="165" t="s">
        <v>282</v>
      </c>
      <c r="E63" s="163" t="s">
        <v>283</v>
      </c>
      <c r="F63" s="7" t="s">
        <v>284</v>
      </c>
      <c r="G63" s="70">
        <v>280</v>
      </c>
      <c r="H63" s="70">
        <v>55</v>
      </c>
      <c r="I63" s="1" t="s">
        <v>34</v>
      </c>
      <c r="J63" s="78">
        <v>1500000000</v>
      </c>
      <c r="K63" s="72">
        <v>0</v>
      </c>
      <c r="L63" s="72">
        <v>0</v>
      </c>
      <c r="M63" s="72">
        <v>0</v>
      </c>
      <c r="N63" s="72">
        <f t="shared" si="14"/>
        <v>1500000000</v>
      </c>
      <c r="O63" s="84">
        <v>1187684433</v>
      </c>
      <c r="P63" s="85">
        <f t="shared" ref="P63:P67" si="27">+O63/N63</f>
        <v>0.79178962200000003</v>
      </c>
      <c r="Q63" s="84">
        <v>793970340</v>
      </c>
      <c r="R63" s="86">
        <f t="shared" ref="R63:R67" si="28">+Q63/N63</f>
        <v>0.52931355999999996</v>
      </c>
      <c r="S63" s="15" t="s">
        <v>294</v>
      </c>
    </row>
    <row r="64" spans="2:19" ht="70.5" customHeight="1" x14ac:dyDescent="0.25">
      <c r="B64" s="164"/>
      <c r="C64" s="164"/>
      <c r="D64" s="166"/>
      <c r="E64" s="164"/>
      <c r="F64" s="7" t="s">
        <v>285</v>
      </c>
      <c r="G64" s="70">
        <v>37</v>
      </c>
      <c r="H64" s="70">
        <v>37</v>
      </c>
      <c r="I64" s="1" t="s">
        <v>36</v>
      </c>
      <c r="J64" s="78">
        <v>15000000000</v>
      </c>
      <c r="K64" s="72">
        <v>0</v>
      </c>
      <c r="L64" s="72">
        <v>0</v>
      </c>
      <c r="M64" s="72">
        <v>0</v>
      </c>
      <c r="N64" s="72">
        <f t="shared" si="14"/>
        <v>15000000000</v>
      </c>
      <c r="O64" s="84">
        <v>13388893235</v>
      </c>
      <c r="P64" s="85">
        <f>O64/N64</f>
        <v>0.89259288233333334</v>
      </c>
      <c r="Q64" s="84">
        <v>5043057194</v>
      </c>
      <c r="R64" s="86">
        <f t="shared" si="28"/>
        <v>0.33620381293333335</v>
      </c>
      <c r="S64" s="15" t="s">
        <v>294</v>
      </c>
    </row>
    <row r="65" spans="2:19" ht="70.5" customHeight="1" x14ac:dyDescent="0.25">
      <c r="B65" s="164"/>
      <c r="C65" s="164"/>
      <c r="D65" s="166"/>
      <c r="E65" s="164"/>
      <c r="F65" s="7" t="s">
        <v>286</v>
      </c>
      <c r="G65" s="70">
        <v>1</v>
      </c>
      <c r="H65" s="70">
        <v>0</v>
      </c>
      <c r="I65" s="1" t="s">
        <v>117</v>
      </c>
      <c r="J65" s="78">
        <v>500000000</v>
      </c>
      <c r="K65" s="72">
        <v>0</v>
      </c>
      <c r="L65" s="72">
        <v>0</v>
      </c>
      <c r="M65" s="72">
        <v>0</v>
      </c>
      <c r="N65" s="72">
        <f t="shared" si="14"/>
        <v>500000000</v>
      </c>
      <c r="O65" s="84">
        <v>500000000</v>
      </c>
      <c r="P65" s="85">
        <f t="shared" si="27"/>
        <v>1</v>
      </c>
      <c r="Q65" s="84">
        <v>0</v>
      </c>
      <c r="R65" s="86">
        <f t="shared" si="28"/>
        <v>0</v>
      </c>
      <c r="S65" s="15" t="s">
        <v>294</v>
      </c>
    </row>
    <row r="66" spans="2:19" ht="70.5" customHeight="1" x14ac:dyDescent="0.25">
      <c r="B66" s="164"/>
      <c r="C66" s="164"/>
      <c r="D66" s="166"/>
      <c r="E66" s="164"/>
      <c r="F66" s="7" t="s">
        <v>287</v>
      </c>
      <c r="G66" s="70">
        <v>2500</v>
      </c>
      <c r="H66" s="70">
        <v>0</v>
      </c>
      <c r="I66" s="1" t="s">
        <v>38</v>
      </c>
      <c r="J66" s="78">
        <v>500000000</v>
      </c>
      <c r="K66" s="72">
        <v>0</v>
      </c>
      <c r="L66" s="72">
        <v>0</v>
      </c>
      <c r="M66" s="72">
        <v>0</v>
      </c>
      <c r="N66" s="72">
        <f t="shared" si="14"/>
        <v>500000000</v>
      </c>
      <c r="O66" s="84">
        <v>500000000</v>
      </c>
      <c r="P66" s="85">
        <f t="shared" si="27"/>
        <v>1</v>
      </c>
      <c r="Q66" s="84">
        <v>0</v>
      </c>
      <c r="R66" s="86">
        <f t="shared" si="28"/>
        <v>0</v>
      </c>
      <c r="S66" s="15" t="s">
        <v>294</v>
      </c>
    </row>
    <row r="67" spans="2:19" ht="70.5" customHeight="1" x14ac:dyDescent="0.25">
      <c r="B67" s="172"/>
      <c r="C67" s="172"/>
      <c r="D67" s="173"/>
      <c r="E67" s="172"/>
      <c r="F67" s="7" t="s">
        <v>288</v>
      </c>
      <c r="G67" s="70">
        <v>2</v>
      </c>
      <c r="H67" s="70">
        <v>0</v>
      </c>
      <c r="I67" s="1" t="s">
        <v>40</v>
      </c>
      <c r="J67" s="78">
        <v>1500000000</v>
      </c>
      <c r="K67" s="72">
        <v>0</v>
      </c>
      <c r="L67" s="72">
        <v>0</v>
      </c>
      <c r="M67" s="72">
        <v>0</v>
      </c>
      <c r="N67" s="72">
        <f t="shared" si="14"/>
        <v>1500000000</v>
      </c>
      <c r="O67" s="84">
        <v>0</v>
      </c>
      <c r="P67" s="85">
        <f t="shared" si="27"/>
        <v>0</v>
      </c>
      <c r="Q67" s="84">
        <v>0</v>
      </c>
      <c r="R67" s="86">
        <f t="shared" si="28"/>
        <v>0</v>
      </c>
      <c r="S67" s="15" t="s">
        <v>294</v>
      </c>
    </row>
    <row r="68" spans="2:19" ht="24" customHeight="1" x14ac:dyDescent="0.25">
      <c r="B68" s="83"/>
      <c r="C68" s="13"/>
      <c r="D68" s="13"/>
      <c r="E68" s="13" t="s">
        <v>28</v>
      </c>
      <c r="F68" s="13"/>
      <c r="G68" s="13"/>
      <c r="H68" s="3"/>
      <c r="I68" s="3"/>
      <c r="J68" s="3">
        <f>SUM(J63:J67)</f>
        <v>19000000000</v>
      </c>
      <c r="K68" s="3">
        <f t="shared" ref="K68:N68" si="29">SUM(K63:K67)</f>
        <v>0</v>
      </c>
      <c r="L68" s="3">
        <f t="shared" si="29"/>
        <v>0</v>
      </c>
      <c r="M68" s="3">
        <f t="shared" si="29"/>
        <v>0</v>
      </c>
      <c r="N68" s="3">
        <f t="shared" si="29"/>
        <v>19000000000</v>
      </c>
      <c r="O68" s="3">
        <f>SUM(O63:O67)</f>
        <v>15576577668</v>
      </c>
      <c r="P68" s="9">
        <f>+O68/N68</f>
        <v>0.81981987726315786</v>
      </c>
      <c r="Q68" s="3">
        <f>SUM(Q63:Q67)</f>
        <v>5837027534</v>
      </c>
      <c r="R68" s="97">
        <f>+Q68/N68</f>
        <v>0.30721197547368423</v>
      </c>
      <c r="S68" s="15"/>
    </row>
    <row r="69" spans="2:19" ht="90" customHeight="1" x14ac:dyDescent="0.25">
      <c r="B69" s="163" t="s">
        <v>112</v>
      </c>
      <c r="C69" s="163" t="s">
        <v>41</v>
      </c>
      <c r="D69" s="165" t="s">
        <v>289</v>
      </c>
      <c r="E69" s="163" t="s">
        <v>290</v>
      </c>
      <c r="F69" s="167" t="s">
        <v>291</v>
      </c>
      <c r="G69" s="167" t="s">
        <v>292</v>
      </c>
      <c r="H69" s="169"/>
      <c r="I69" s="1" t="s">
        <v>43</v>
      </c>
      <c r="J69" s="78">
        <v>4686000000</v>
      </c>
      <c r="K69" s="72">
        <v>0</v>
      </c>
      <c r="L69" s="72">
        <v>0</v>
      </c>
      <c r="M69" s="72">
        <v>0</v>
      </c>
      <c r="N69" s="72">
        <f t="shared" si="14"/>
        <v>4686000000</v>
      </c>
      <c r="O69" s="81">
        <v>0</v>
      </c>
      <c r="P69" s="2">
        <f>+O69/N69</f>
        <v>0</v>
      </c>
      <c r="Q69" s="81">
        <v>0</v>
      </c>
      <c r="R69" s="2">
        <f>+Q69/N69</f>
        <v>0</v>
      </c>
      <c r="S69" s="15" t="s">
        <v>294</v>
      </c>
    </row>
    <row r="70" spans="2:19" ht="70.5" customHeight="1" x14ac:dyDescent="0.25">
      <c r="B70" s="164"/>
      <c r="C70" s="164"/>
      <c r="D70" s="166"/>
      <c r="E70" s="164"/>
      <c r="F70" s="178"/>
      <c r="G70" s="178"/>
      <c r="H70" s="178"/>
      <c r="I70" s="1" t="s">
        <v>44</v>
      </c>
      <c r="J70" s="78">
        <v>1020000000</v>
      </c>
      <c r="K70" s="72">
        <v>0</v>
      </c>
      <c r="L70" s="72">
        <v>0</v>
      </c>
      <c r="M70" s="72">
        <v>0</v>
      </c>
      <c r="N70" s="72">
        <f t="shared" si="14"/>
        <v>1020000000</v>
      </c>
      <c r="O70" s="81">
        <v>943519188</v>
      </c>
      <c r="P70" s="2">
        <f t="shared" ref="P70:P71" si="30">+O70/N70</f>
        <v>0.92501881176470591</v>
      </c>
      <c r="Q70" s="81">
        <v>0</v>
      </c>
      <c r="R70" s="2">
        <f t="shared" ref="R70:R71" si="31">+Q70/N70</f>
        <v>0</v>
      </c>
      <c r="S70" s="15" t="s">
        <v>294</v>
      </c>
    </row>
    <row r="71" spans="2:19" ht="70.5" customHeight="1" x14ac:dyDescent="0.25">
      <c r="B71" s="172"/>
      <c r="C71" s="172"/>
      <c r="D71" s="173"/>
      <c r="E71" s="172"/>
      <c r="F71" s="170"/>
      <c r="G71" s="170"/>
      <c r="H71" s="170"/>
      <c r="I71" s="1" t="s">
        <v>45</v>
      </c>
      <c r="J71" s="78">
        <v>4294000000</v>
      </c>
      <c r="K71" s="72">
        <v>0</v>
      </c>
      <c r="L71" s="72">
        <v>0</v>
      </c>
      <c r="M71" s="72">
        <v>0</v>
      </c>
      <c r="N71" s="72">
        <f t="shared" si="14"/>
        <v>4294000000</v>
      </c>
      <c r="O71" s="81">
        <v>878747068</v>
      </c>
      <c r="P71" s="2">
        <f t="shared" si="30"/>
        <v>0.20464533488588729</v>
      </c>
      <c r="Q71" s="81">
        <v>0</v>
      </c>
      <c r="R71" s="2">
        <f t="shared" si="31"/>
        <v>0</v>
      </c>
      <c r="S71" s="15" t="s">
        <v>294</v>
      </c>
    </row>
    <row r="72" spans="2:19" ht="21.75" customHeight="1" x14ac:dyDescent="0.25">
      <c r="B72" s="83"/>
      <c r="C72" s="13"/>
      <c r="D72" s="13"/>
      <c r="E72" s="13" t="s">
        <v>28</v>
      </c>
      <c r="F72" s="13"/>
      <c r="G72" s="13"/>
      <c r="H72" s="3"/>
      <c r="I72" s="3"/>
      <c r="J72" s="3">
        <f t="shared" ref="J72:O72" si="32">SUM(J69:J71)</f>
        <v>10000000000</v>
      </c>
      <c r="K72" s="3">
        <f t="shared" si="32"/>
        <v>0</v>
      </c>
      <c r="L72" s="3">
        <f t="shared" si="32"/>
        <v>0</v>
      </c>
      <c r="M72" s="3">
        <f t="shared" si="32"/>
        <v>0</v>
      </c>
      <c r="N72" s="3">
        <f t="shared" si="32"/>
        <v>10000000000</v>
      </c>
      <c r="O72" s="3">
        <f t="shared" si="32"/>
        <v>1822266256</v>
      </c>
      <c r="P72" s="9">
        <v>0.18</v>
      </c>
      <c r="Q72" s="3">
        <f>SUM(Q69:Q71)</f>
        <v>0</v>
      </c>
      <c r="R72" s="9">
        <v>0</v>
      </c>
      <c r="S72" s="15"/>
    </row>
    <row r="73" spans="2:19" ht="28.5" customHeight="1" x14ac:dyDescent="0.25">
      <c r="B73" s="15"/>
      <c r="C73" s="15"/>
      <c r="D73" s="15"/>
      <c r="E73" s="15"/>
      <c r="F73" s="15"/>
      <c r="G73" s="15"/>
      <c r="H73" s="70"/>
      <c r="I73" s="94" t="s">
        <v>65</v>
      </c>
      <c r="J73" s="95">
        <f t="shared" ref="J73:O73" si="33">+J10+J21+J27+J32+J37+J43+J53+J58+J62+J68+J72</f>
        <v>176642057056</v>
      </c>
      <c r="K73" s="95">
        <f t="shared" si="33"/>
        <v>126259376656</v>
      </c>
      <c r="L73" s="95">
        <f t="shared" si="33"/>
        <v>34069489066</v>
      </c>
      <c r="M73" s="95">
        <f t="shared" si="33"/>
        <v>34069489066</v>
      </c>
      <c r="N73" s="95">
        <f t="shared" si="33"/>
        <v>302901433712</v>
      </c>
      <c r="O73" s="95">
        <f t="shared" si="33"/>
        <v>225559653412</v>
      </c>
      <c r="P73" s="96">
        <f>+O73/N73</f>
        <v>0.74466353839204047</v>
      </c>
      <c r="Q73" s="95">
        <f>+Q10+Q21+Q27+Q32+Q37+Q43+Q53+Q58+Q62+Q68+Q72</f>
        <v>113675452942.07001</v>
      </c>
      <c r="R73" s="96">
        <f>+Q73/N73</f>
        <v>0.37528859321990904</v>
      </c>
      <c r="S73" s="15"/>
    </row>
    <row r="76" spans="2:19" ht="15" customHeight="1" x14ac:dyDescent="0.3">
      <c r="B76" s="179" t="s">
        <v>66</v>
      </c>
      <c r="C76" s="179"/>
      <c r="D76" s="179"/>
      <c r="E76" s="179"/>
      <c r="F76" s="179"/>
      <c r="G76" s="179"/>
      <c r="H76" s="179"/>
      <c r="I76" s="179"/>
      <c r="J76" s="179"/>
      <c r="K76" s="179"/>
      <c r="L76" s="179"/>
      <c r="M76" s="179"/>
      <c r="O76" s="90"/>
      <c r="Q76" s="90"/>
    </row>
    <row r="78" spans="2:19" x14ac:dyDescent="0.25">
      <c r="O78" s="91"/>
      <c r="Q78" s="92"/>
    </row>
  </sheetData>
  <mergeCells count="73">
    <mergeCell ref="F69:F71"/>
    <mergeCell ref="G69:G71"/>
    <mergeCell ref="H69:H71"/>
    <mergeCell ref="B76:M76"/>
    <mergeCell ref="S6:S8"/>
    <mergeCell ref="C22:C26"/>
    <mergeCell ref="D22:D26"/>
    <mergeCell ref="E22:E26"/>
    <mergeCell ref="B38:B42"/>
    <mergeCell ref="C38:C42"/>
    <mergeCell ref="B63:B67"/>
    <mergeCell ref="C63:C67"/>
    <mergeCell ref="D63:D67"/>
    <mergeCell ref="E63:E67"/>
    <mergeCell ref="B69:B71"/>
    <mergeCell ref="C69:C71"/>
    <mergeCell ref="D69:D71"/>
    <mergeCell ref="E69:E71"/>
    <mergeCell ref="B54:B57"/>
    <mergeCell ref="C54:C57"/>
    <mergeCell ref="D54:D57"/>
    <mergeCell ref="E54:E57"/>
    <mergeCell ref="B59:B61"/>
    <mergeCell ref="C59:C61"/>
    <mergeCell ref="D59:D61"/>
    <mergeCell ref="E59:E61"/>
    <mergeCell ref="B33:B36"/>
    <mergeCell ref="C33:C36"/>
    <mergeCell ref="D33:D36"/>
    <mergeCell ref="E33:E36"/>
    <mergeCell ref="B44:B52"/>
    <mergeCell ref="C44:C52"/>
    <mergeCell ref="D44:D52"/>
    <mergeCell ref="E44:E52"/>
    <mergeCell ref="D38:D42"/>
    <mergeCell ref="E38:E42"/>
    <mergeCell ref="B22:B25"/>
    <mergeCell ref="F23:F24"/>
    <mergeCell ref="G23:G24"/>
    <mergeCell ref="H23:H24"/>
    <mergeCell ref="B28:B31"/>
    <mergeCell ref="C28:C31"/>
    <mergeCell ref="D28:D31"/>
    <mergeCell ref="E28:E31"/>
    <mergeCell ref="G14:G15"/>
    <mergeCell ref="H6:H8"/>
    <mergeCell ref="I6:I8"/>
    <mergeCell ref="J6:N6"/>
    <mergeCell ref="O6:R6"/>
    <mergeCell ref="J7:K7"/>
    <mergeCell ref="L7:M7"/>
    <mergeCell ref="N7:N8"/>
    <mergeCell ref="O7:O8"/>
    <mergeCell ref="P7:P8"/>
    <mergeCell ref="Q7:Q8"/>
    <mergeCell ref="G6:G8"/>
    <mergeCell ref="R7:R8"/>
    <mergeCell ref="B11:B20"/>
    <mergeCell ref="C11:C20"/>
    <mergeCell ref="D11:D20"/>
    <mergeCell ref="E11:E20"/>
    <mergeCell ref="F14:F15"/>
    <mergeCell ref="I4:R4"/>
    <mergeCell ref="B1:E3"/>
    <mergeCell ref="F1:P3"/>
    <mergeCell ref="Q1:R1"/>
    <mergeCell ref="Q2:R2"/>
    <mergeCell ref="Q3:R3"/>
    <mergeCell ref="B6:B8"/>
    <mergeCell ref="C6:C8"/>
    <mergeCell ref="D6:D8"/>
    <mergeCell ref="E6:E8"/>
    <mergeCell ref="F6:F8"/>
  </mergeCells>
  <printOptions horizontalCentered="1"/>
  <pageMargins left="0.39370078740157483" right="0.39370078740157483" top="0.39370078740157483" bottom="0.39370078740157483" header="0.31496062992125984" footer="0.31496062992125984"/>
  <pageSetup paperSize="5" scale="4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Plan de Inversión 2022 20052022</vt:lpstr>
      <vt:lpstr>SEGUIMIENTO P INVERSION </vt:lpstr>
      <vt:lpstr>Seguimiento OCI - 2 trimestre.</vt:lpstr>
      <vt:lpstr>'Plan de Inversión 2022 20052022'!Área_de_impresión</vt:lpstr>
      <vt:lpstr>'Seguimiento OCI - 2 trimestre.'!Área_de_impresión</vt:lpstr>
      <vt:lpstr>'SEGUIMIENTO P INVERSION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Andrea Rodríguez González</dc:creator>
  <cp:lastModifiedBy>Paola Andrea Rodríguez González</cp:lastModifiedBy>
  <dcterms:created xsi:type="dcterms:W3CDTF">2022-03-23T15:16:41Z</dcterms:created>
  <dcterms:modified xsi:type="dcterms:W3CDTF">2022-10-04T13:56:17Z</dcterms:modified>
</cp:coreProperties>
</file>