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colciencias\jparteaga\institucionales\FFJC - MGI\Microsito\NOVIEMBRE 2017\"/>
    </mc:Choice>
  </mc:AlternateContent>
  <bookViews>
    <workbookView xWindow="0" yWindow="0" windowWidth="8610" windowHeight="6225" firstSheet="1" activeTab="1"/>
  </bookViews>
  <sheets>
    <sheet name="Hoja1" sheetId="2" state="hidden" r:id="rId1"/>
    <sheet name="Convenios de Aporte" sheetId="1" r:id="rId2"/>
  </sheets>
  <externalReferences>
    <externalReference r:id="rId3"/>
  </externalReferences>
  <definedNames>
    <definedName name="_xlnm._FilterDatabase" localSheetId="1" hidden="1">'Convenios de Aporte'!$A$2:$AU$528</definedName>
    <definedName name="_xlnm._FilterDatabase" localSheetId="0" hidden="1">Hoja1!$D$3:$H$367</definedName>
  </definedNames>
  <calcPr calcId="152511"/>
  <pivotCaches>
    <pivotCache cacheId="0" r:id="rId4"/>
  </pivotCaches>
</workbook>
</file>

<file path=xl/calcChain.xml><?xml version="1.0" encoding="utf-8"?>
<calcChain xmlns="http://schemas.openxmlformats.org/spreadsheetml/2006/main">
  <c r="E332" i="2" l="1"/>
  <c r="E203" i="2" l="1"/>
  <c r="E268" i="2" l="1"/>
  <c r="E349" i="2" l="1"/>
  <c r="E290" i="2"/>
  <c r="E316" i="2"/>
  <c r="E297" i="2"/>
  <c r="E202" i="2"/>
  <c r="E192" i="2"/>
  <c r="E174" i="2"/>
  <c r="E143" i="2"/>
  <c r="F367" i="2"/>
  <c r="G367" i="2" s="1"/>
  <c r="F364" i="2"/>
  <c r="G364" i="2" s="1"/>
  <c r="F363" i="2"/>
  <c r="G363" i="2" s="1"/>
  <c r="F361" i="2"/>
  <c r="G361" i="2" s="1"/>
  <c r="F355" i="2"/>
  <c r="G355" i="2" s="1"/>
  <c r="F354" i="2"/>
  <c r="G354" i="2" s="1"/>
  <c r="F350" i="2"/>
  <c r="G350" i="2" s="1"/>
  <c r="F348" i="2"/>
  <c r="G348" i="2" s="1"/>
  <c r="F344" i="2"/>
  <c r="G344" i="2" s="1"/>
  <c r="F340" i="2"/>
  <c r="G340" i="2" s="1"/>
  <c r="F333" i="2"/>
  <c r="G333" i="2" s="1"/>
  <c r="F317" i="2"/>
  <c r="G317" i="2" s="1"/>
  <c r="F315" i="2"/>
  <c r="G315" i="2" s="1"/>
  <c r="F308" i="2"/>
  <c r="G308" i="2" s="1"/>
  <c r="F302" i="2"/>
  <c r="G302" i="2" s="1"/>
  <c r="F300" i="2"/>
  <c r="G300" i="2" s="1"/>
  <c r="F299" i="2"/>
  <c r="G299" i="2" s="1"/>
  <c r="F298" i="2"/>
  <c r="G298" i="2" s="1"/>
  <c r="F296" i="2"/>
  <c r="G296" i="2" s="1"/>
  <c r="F289" i="2"/>
  <c r="G289" i="2" s="1"/>
  <c r="F287" i="2"/>
  <c r="G287" i="2" s="1"/>
  <c r="F285" i="2"/>
  <c r="G285" i="2" s="1"/>
  <c r="F284" i="2"/>
  <c r="G284" i="2" s="1"/>
  <c r="F275" i="2"/>
  <c r="G275" i="2" s="1"/>
  <c r="F271" i="2"/>
  <c r="G271" i="2" s="1"/>
  <c r="F270" i="2"/>
  <c r="G270" i="2" s="1"/>
  <c r="F266" i="2"/>
  <c r="G266" i="2" s="1"/>
  <c r="F248" i="2"/>
  <c r="G248" i="2" s="1"/>
  <c r="F245" i="2"/>
  <c r="G245" i="2" s="1"/>
  <c r="F241" i="2"/>
  <c r="G241" i="2" s="1"/>
  <c r="F240" i="2"/>
  <c r="G240" i="2" s="1"/>
  <c r="F208" i="2"/>
  <c r="G208" i="2" s="1"/>
  <c r="F207" i="2"/>
  <c r="G207" i="2" s="1"/>
  <c r="F206" i="2"/>
  <c r="G206" i="2" s="1"/>
  <c r="F205" i="2"/>
  <c r="G205" i="2" s="1"/>
  <c r="F204" i="2"/>
  <c r="G204" i="2" s="1"/>
  <c r="F201" i="2"/>
  <c r="G201" i="2" s="1"/>
  <c r="F198" i="2"/>
  <c r="G198" i="2" s="1"/>
  <c r="F197" i="2"/>
  <c r="G197" i="2" s="1"/>
  <c r="F196" i="2"/>
  <c r="G196" i="2" s="1"/>
  <c r="F191" i="2"/>
  <c r="G191" i="2" s="1"/>
  <c r="F190" i="2"/>
  <c r="G190" i="2" s="1"/>
  <c r="F188" i="2"/>
  <c r="G188" i="2" s="1"/>
  <c r="F184" i="2"/>
  <c r="G184" i="2" s="1"/>
  <c r="F180" i="2"/>
  <c r="G180" i="2" s="1"/>
  <c r="F173" i="2"/>
  <c r="G173" i="2" s="1"/>
  <c r="F172" i="2"/>
  <c r="G172" i="2" s="1"/>
  <c r="F171" i="2"/>
  <c r="G171" i="2" s="1"/>
  <c r="F169" i="2"/>
  <c r="G169" i="2" s="1"/>
  <c r="F166" i="2"/>
  <c r="G166" i="2" s="1"/>
  <c r="F165" i="2"/>
  <c r="G165" i="2" s="1"/>
  <c r="F164" i="2"/>
  <c r="G164" i="2" s="1"/>
  <c r="F161" i="2"/>
  <c r="G161" i="2" s="1"/>
  <c r="F159" i="2"/>
  <c r="G159" i="2" s="1"/>
  <c r="F157" i="2"/>
  <c r="G157" i="2" s="1"/>
  <c r="F156" i="2"/>
  <c r="G156" i="2" s="1"/>
  <c r="F153" i="2"/>
  <c r="G153" i="2" s="1"/>
  <c r="F151" i="2"/>
  <c r="G151" i="2" s="1"/>
  <c r="F149" i="2"/>
  <c r="G149" i="2" s="1"/>
  <c r="F148" i="2"/>
  <c r="G148" i="2" s="1"/>
  <c r="F145" i="2"/>
  <c r="G145" i="2" s="1"/>
  <c r="F142" i="2"/>
  <c r="G142" i="2" s="1"/>
  <c r="F137" i="2"/>
  <c r="G137" i="2" s="1"/>
  <c r="F136" i="2"/>
  <c r="G136" i="2" s="1"/>
  <c r="F134" i="2"/>
  <c r="G134" i="2" s="1"/>
  <c r="F133" i="2"/>
  <c r="G133" i="2" s="1"/>
  <c r="F122" i="2"/>
  <c r="G122" i="2" s="1"/>
  <c r="F119" i="2"/>
  <c r="G119" i="2" s="1"/>
  <c r="F108" i="2"/>
  <c r="G108" i="2" s="1"/>
  <c r="F105" i="2"/>
  <c r="G105" i="2" s="1"/>
  <c r="F103" i="2"/>
  <c r="G103" i="2" s="1"/>
  <c r="F93" i="2"/>
  <c r="G93" i="2" s="1"/>
  <c r="F90" i="2"/>
  <c r="G90" i="2" s="1"/>
  <c r="F66" i="2"/>
  <c r="G66" i="2" s="1"/>
  <c r="F62" i="2"/>
  <c r="G62" i="2" s="1"/>
  <c r="F55" i="2"/>
  <c r="G55" i="2" s="1"/>
  <c r="F53" i="2"/>
  <c r="G53" i="2" s="1"/>
  <c r="F51" i="2"/>
  <c r="G51" i="2" s="1"/>
  <c r="F50" i="2"/>
  <c r="G50" i="2" s="1"/>
  <c r="F41" i="2"/>
  <c r="G41" i="2" s="1"/>
  <c r="F37" i="2"/>
  <c r="G37" i="2" s="1"/>
  <c r="F26" i="2"/>
  <c r="G26" i="2" s="1"/>
  <c r="F21" i="2"/>
  <c r="G21" i="2" s="1"/>
  <c r="F18" i="2"/>
  <c r="G18" i="2" s="1"/>
  <c r="F17" i="2"/>
  <c r="G17" i="2" s="1"/>
  <c r="F146" i="2" l="1"/>
  <c r="G146" i="2" s="1"/>
  <c r="F183" i="2" l="1"/>
  <c r="G183" i="2" s="1"/>
  <c r="F339" i="2"/>
  <c r="G339" i="2" s="1"/>
  <c r="F338" i="2"/>
  <c r="G338" i="2" s="1"/>
  <c r="F337" i="2"/>
  <c r="G337" i="2" s="1"/>
  <c r="F282" i="2"/>
  <c r="G282" i="2" s="1"/>
  <c r="F306" i="2"/>
  <c r="G306" i="2" s="1"/>
  <c r="F305" i="2"/>
  <c r="G305" i="2" s="1"/>
  <c r="F304" i="2"/>
  <c r="G304" i="2" s="1"/>
  <c r="F303" i="2"/>
  <c r="G303" i="2" s="1"/>
  <c r="F307" i="2"/>
  <c r="G307" i="2" s="1"/>
  <c r="F352" i="2"/>
  <c r="G352" i="2" s="1"/>
  <c r="F359" i="2"/>
  <c r="G359" i="2" s="1"/>
  <c r="F328" i="2"/>
  <c r="G328" i="2" s="1"/>
  <c r="F314" i="2"/>
  <c r="G314" i="2" s="1"/>
  <c r="F313" i="2"/>
  <c r="G313" i="2" s="1"/>
  <c r="F277" i="2"/>
  <c r="G277" i="2" s="1"/>
  <c r="F276" i="2"/>
  <c r="G276" i="2" s="1"/>
  <c r="F257" i="2"/>
  <c r="G257" i="2" s="1"/>
  <c r="F249" i="2"/>
  <c r="G249" i="2" s="1"/>
  <c r="F189" i="2"/>
  <c r="G189" i="2" s="1"/>
  <c r="F181" i="2"/>
  <c r="G181" i="2" s="1"/>
  <c r="F292" i="2"/>
  <c r="G292" i="2" s="1"/>
  <c r="F135" i="2"/>
  <c r="G135" i="2" s="1"/>
  <c r="F269" i="2"/>
  <c r="G269" i="2" s="1"/>
  <c r="F265" i="2"/>
  <c r="G265" i="2" s="1"/>
  <c r="F263" i="2"/>
  <c r="G263" i="2" s="1"/>
  <c r="F261" i="2"/>
  <c r="G261" i="2" s="1"/>
  <c r="F259" i="2"/>
  <c r="G259" i="2" s="1"/>
  <c r="F258" i="2"/>
  <c r="G258" i="2" s="1"/>
  <c r="F254" i="2"/>
  <c r="G254" i="2" s="1"/>
  <c r="F253" i="2"/>
  <c r="G253" i="2" s="1"/>
  <c r="F252" i="2"/>
  <c r="G252" i="2" s="1"/>
  <c r="F251" i="2"/>
  <c r="G251" i="2" s="1"/>
  <c r="F246" i="2"/>
  <c r="G246" i="2" s="1"/>
  <c r="F247" i="2"/>
  <c r="G247" i="2" s="1"/>
  <c r="F244" i="2"/>
  <c r="G244" i="2" s="1"/>
  <c r="F242" i="2"/>
  <c r="G242" i="2" s="1"/>
  <c r="F239" i="2"/>
  <c r="G239" i="2" s="1"/>
  <c r="F237" i="2"/>
  <c r="G237" i="2" s="1"/>
  <c r="F236" i="2"/>
  <c r="G236" i="2" s="1"/>
  <c r="F235" i="2"/>
  <c r="G235" i="2" s="1"/>
  <c r="F234" i="2"/>
  <c r="G234" i="2" s="1"/>
  <c r="F233" i="2"/>
  <c r="G233" i="2" s="1"/>
  <c r="F232" i="2"/>
  <c r="G232" i="2" s="1"/>
  <c r="F228" i="2"/>
  <c r="G228" i="2" s="1"/>
  <c r="F227" i="2"/>
  <c r="G227" i="2" s="1"/>
  <c r="F226" i="2"/>
  <c r="G226" i="2" s="1"/>
  <c r="F224" i="2"/>
  <c r="G224" i="2" s="1"/>
  <c r="F223" i="2"/>
  <c r="G223" i="2" s="1"/>
  <c r="F222" i="2"/>
  <c r="G222" i="2" s="1"/>
  <c r="F221" i="2"/>
  <c r="G221" i="2" s="1"/>
  <c r="F219" i="2"/>
  <c r="G219" i="2" s="1"/>
  <c r="F216" i="2"/>
  <c r="G216" i="2" s="1"/>
  <c r="F215" i="2"/>
  <c r="G215" i="2" s="1"/>
  <c r="F214" i="2"/>
  <c r="G214" i="2" s="1"/>
  <c r="F213" i="2"/>
  <c r="G213" i="2" s="1"/>
  <c r="F212" i="2"/>
  <c r="G212" i="2" s="1"/>
  <c r="F211" i="2"/>
  <c r="G211" i="2" s="1"/>
  <c r="F210" i="2"/>
  <c r="G210" i="2" s="1"/>
  <c r="F195" i="2"/>
  <c r="G195" i="2" s="1"/>
  <c r="F179" i="2"/>
  <c r="G179" i="2" s="1"/>
  <c r="F81" i="2"/>
  <c r="G81" i="2" s="1"/>
  <c r="F75" i="2"/>
  <c r="G75" i="2" s="1"/>
  <c r="F85" i="2"/>
  <c r="G85" i="2" s="1"/>
  <c r="F77" i="2"/>
  <c r="G77" i="2" s="1"/>
  <c r="F76" i="2"/>
  <c r="G76" i="2" s="1"/>
  <c r="F79" i="2"/>
  <c r="G79" i="2" s="1"/>
  <c r="F84" i="2"/>
  <c r="G84" i="2" s="1"/>
  <c r="F83" i="2"/>
  <c r="G83" i="2" s="1"/>
  <c r="F86" i="2"/>
  <c r="G86" i="2" s="1"/>
  <c r="F80" i="2"/>
  <c r="G80" i="2" s="1"/>
  <c r="F82" i="2"/>
  <c r="G82" i="2" s="1"/>
  <c r="F74" i="2"/>
  <c r="G74" i="2" s="1"/>
  <c r="F78" i="2"/>
  <c r="G78" i="2" s="1"/>
  <c r="F132" i="2"/>
  <c r="G132" i="2" s="1"/>
  <c r="F131" i="2"/>
  <c r="G131" i="2" s="1"/>
  <c r="F129" i="2"/>
  <c r="G129" i="2" s="1"/>
  <c r="F127" i="2"/>
  <c r="G127" i="2" s="1"/>
  <c r="F125" i="2"/>
  <c r="G125" i="2" s="1"/>
  <c r="F124" i="2"/>
  <c r="G124" i="2" s="1"/>
  <c r="F123" i="2"/>
  <c r="G123" i="2" s="1"/>
  <c r="F120" i="2"/>
  <c r="G120" i="2" s="1"/>
  <c r="F118" i="2"/>
  <c r="G118" i="2" s="1"/>
  <c r="F117" i="2"/>
  <c r="G117" i="2" s="1"/>
  <c r="F113" i="2"/>
  <c r="G113" i="2" s="1"/>
  <c r="F112" i="2"/>
  <c r="G112" i="2" s="1"/>
  <c r="F111" i="2"/>
  <c r="G111" i="2" s="1"/>
  <c r="F109" i="2"/>
  <c r="G109" i="2" s="1"/>
  <c r="F107" i="2"/>
  <c r="G107" i="2" s="1"/>
  <c r="F106" i="2"/>
  <c r="G106" i="2" s="1"/>
  <c r="F104" i="2"/>
  <c r="G104" i="2" s="1"/>
  <c r="F102" i="2"/>
  <c r="G102" i="2" s="1"/>
  <c r="F101" i="2"/>
  <c r="G101" i="2" s="1"/>
  <c r="F100" i="2"/>
  <c r="G100" i="2" s="1"/>
  <c r="F99" i="2"/>
  <c r="G99" i="2" s="1"/>
  <c r="F97" i="2"/>
  <c r="G97" i="2" s="1"/>
  <c r="F96" i="2"/>
  <c r="G96" i="2" s="1"/>
  <c r="F95" i="2"/>
  <c r="G95" i="2" s="1"/>
  <c r="F94" i="2"/>
  <c r="G94" i="2" s="1"/>
  <c r="F92" i="2"/>
  <c r="G92" i="2" s="1"/>
  <c r="F91" i="2"/>
  <c r="G91" i="2" s="1"/>
  <c r="F88" i="2"/>
  <c r="G88" i="2" s="1"/>
  <c r="F87" i="2"/>
  <c r="G87" i="2" s="1"/>
  <c r="F73" i="2"/>
  <c r="G73" i="2" s="1"/>
  <c r="F72" i="2"/>
  <c r="G72" i="2" s="1"/>
  <c r="F71" i="2"/>
  <c r="G71" i="2" s="1"/>
  <c r="F68" i="2"/>
  <c r="G68" i="2" s="1"/>
  <c r="F67" i="2"/>
  <c r="G67" i="2" s="1"/>
  <c r="F65" i="2"/>
  <c r="G65" i="2" s="1"/>
  <c r="F61" i="2"/>
  <c r="G61" i="2" s="1"/>
  <c r="F58" i="2"/>
  <c r="G58" i="2" s="1"/>
  <c r="F63" i="2"/>
  <c r="G63" i="2" s="1"/>
  <c r="F64" i="2"/>
  <c r="G64" i="2" s="1"/>
  <c r="F57" i="2"/>
  <c r="G57" i="2" s="1"/>
  <c r="F59" i="2"/>
  <c r="G59" i="2" s="1"/>
  <c r="F60" i="2"/>
  <c r="G60" i="2" s="1"/>
  <c r="F56" i="2"/>
  <c r="G56" i="2" s="1"/>
  <c r="F54" i="2"/>
  <c r="G54" i="2" s="1"/>
  <c r="F52" i="2"/>
  <c r="G52" i="2" s="1"/>
  <c r="F49" i="2"/>
  <c r="G49" i="2" s="1"/>
  <c r="F48" i="2"/>
  <c r="G48" i="2" s="1"/>
  <c r="F46" i="2"/>
  <c r="G46" i="2" s="1"/>
  <c r="F45" i="2"/>
  <c r="G45" i="2" s="1"/>
  <c r="F44" i="2"/>
  <c r="G44" i="2" s="1"/>
  <c r="F43" i="2"/>
  <c r="G43" i="2" s="1"/>
  <c r="F42" i="2"/>
  <c r="G42" i="2" s="1"/>
  <c r="F40" i="2"/>
  <c r="G40" i="2" s="1"/>
  <c r="F39" i="2"/>
  <c r="G39" i="2" s="1"/>
  <c r="F38" i="2"/>
  <c r="G38" i="2" s="1"/>
  <c r="F36" i="2"/>
  <c r="G36" i="2" s="1"/>
  <c r="F34" i="2"/>
  <c r="G34" i="2" s="1"/>
  <c r="F33" i="2"/>
  <c r="G33" i="2" s="1"/>
  <c r="F32" i="2"/>
  <c r="G32" i="2" s="1"/>
  <c r="F31" i="2"/>
  <c r="G31" i="2" s="1"/>
  <c r="F28" i="2"/>
  <c r="G28" i="2" s="1"/>
  <c r="F27" i="2"/>
  <c r="G27" i="2" s="1"/>
  <c r="F25" i="2"/>
  <c r="G25" i="2" s="1"/>
  <c r="F24" i="2"/>
  <c r="G24" i="2" s="1"/>
  <c r="F22" i="2"/>
  <c r="G22" i="2" s="1"/>
  <c r="F20" i="2"/>
  <c r="G20" i="2" s="1"/>
  <c r="F19" i="2"/>
  <c r="G19" i="2" s="1"/>
  <c r="F16" i="2"/>
  <c r="G16" i="2" s="1"/>
  <c r="F15" i="2"/>
  <c r="G15" i="2" s="1"/>
  <c r="F12" i="2"/>
  <c r="G12" i="2" s="1"/>
  <c r="F11" i="2"/>
  <c r="G11" i="2" s="1"/>
  <c r="F7" i="2"/>
  <c r="G7" i="2" s="1"/>
  <c r="F9" i="2"/>
  <c r="G9" i="2" s="1"/>
  <c r="F8" i="2"/>
  <c r="G8" i="2" s="1"/>
  <c r="F6" i="2"/>
  <c r="G6" i="2" s="1"/>
  <c r="F5" i="2"/>
  <c r="G5" i="2" s="1"/>
  <c r="F347" i="2"/>
  <c r="G347" i="2" s="1"/>
  <c r="F358" i="2"/>
  <c r="G358" i="2" s="1"/>
  <c r="F356" i="2"/>
  <c r="G356" i="2" s="1"/>
  <c r="F346" i="2"/>
  <c r="G346" i="2" s="1"/>
  <c r="F366" i="2"/>
  <c r="G366" i="2" s="1"/>
  <c r="F362" i="2"/>
  <c r="G362" i="2" s="1"/>
  <c r="F345" i="2"/>
  <c r="G345" i="2" s="1"/>
  <c r="F343" i="2"/>
  <c r="G343" i="2" s="1"/>
  <c r="F200" i="2"/>
  <c r="G200" i="2" s="1"/>
  <c r="F175" i="2"/>
  <c r="G175" i="2" s="1"/>
  <c r="F170" i="2"/>
  <c r="G170" i="2" s="1"/>
  <c r="F327" i="2"/>
  <c r="G327" i="2" s="1"/>
  <c r="F297" i="2"/>
  <c r="G297" i="2" s="1"/>
  <c r="F342" i="2"/>
  <c r="G342" i="2" s="1"/>
  <c r="F199" i="2"/>
  <c r="G199" i="2" s="1"/>
  <c r="F185" i="2"/>
  <c r="G185" i="2" s="1"/>
  <c r="F176" i="2"/>
  <c r="G176" i="2" s="1"/>
  <c r="F174" i="2"/>
  <c r="G174" i="2" s="1"/>
  <c r="F168" i="2"/>
  <c r="G168" i="2" s="1"/>
  <c r="F167" i="2"/>
  <c r="G167" i="2" s="1"/>
  <c r="F163" i="2"/>
  <c r="G163" i="2" s="1"/>
  <c r="F335" i="2"/>
  <c r="G335" i="2" s="1"/>
  <c r="F334" i="2"/>
  <c r="G334" i="2" s="1"/>
  <c r="F336" i="2"/>
  <c r="G336" i="2" s="1"/>
  <c r="F332" i="2"/>
  <c r="G332" i="2" s="1"/>
  <c r="F331" i="2"/>
  <c r="G331" i="2" s="1"/>
  <c r="F330" i="2"/>
  <c r="G330" i="2" s="1"/>
  <c r="F329" i="2"/>
  <c r="G329" i="2" s="1"/>
  <c r="F322" i="2"/>
  <c r="G322" i="2" s="1"/>
  <c r="F321" i="2"/>
  <c r="G321" i="2" s="1"/>
  <c r="F162" i="2"/>
  <c r="G162" i="2" s="1"/>
  <c r="F316" i="2"/>
  <c r="G316" i="2" s="1"/>
  <c r="F272" i="2"/>
  <c r="G272" i="2" s="1"/>
  <c r="F230" i="2"/>
  <c r="G230" i="2" s="1"/>
  <c r="F268" i="2"/>
  <c r="G268" i="2" s="1"/>
  <c r="F225" i="2"/>
  <c r="G225" i="2" s="1"/>
  <c r="F281" i="2"/>
  <c r="G281" i="2" s="1"/>
  <c r="F286" i="2"/>
  <c r="G286" i="2" s="1"/>
  <c r="F324" i="2"/>
  <c r="G324" i="2" s="1"/>
  <c r="F325" i="2"/>
  <c r="G325" i="2" s="1"/>
  <c r="F323" i="2"/>
  <c r="G323" i="2" s="1"/>
  <c r="F318" i="2"/>
  <c r="G318" i="2" s="1"/>
  <c r="F310" i="2"/>
  <c r="G310" i="2" s="1"/>
  <c r="F279" i="2"/>
  <c r="G279" i="2" s="1"/>
  <c r="F260" i="2"/>
  <c r="G260" i="2" s="1"/>
  <c r="F243" i="2"/>
  <c r="G243" i="2" s="1"/>
  <c r="F229" i="2"/>
  <c r="G229" i="2" s="1"/>
  <c r="F209" i="2"/>
  <c r="G209" i="2" s="1"/>
  <c r="F202" i="2"/>
  <c r="G202" i="2" s="1"/>
  <c r="F193" i="2"/>
  <c r="G193" i="2" s="1"/>
  <c r="F192" i="2"/>
  <c r="G192" i="2" s="1"/>
  <c r="F155" i="2"/>
  <c r="G155" i="2" s="1"/>
  <c r="F152" i="2"/>
  <c r="G152" i="2" s="1"/>
  <c r="F143" i="2"/>
  <c r="G143" i="2" s="1"/>
  <c r="F141" i="2"/>
  <c r="G141" i="2" s="1"/>
  <c r="F139" i="2"/>
  <c r="G139" i="2" s="1"/>
  <c r="F138" i="2"/>
  <c r="G138" i="2" s="1"/>
  <c r="F203" i="2" l="1"/>
  <c r="G203" i="2" s="1"/>
  <c r="F147" i="2"/>
  <c r="G147" i="2" s="1"/>
  <c r="F291" i="2"/>
  <c r="G291" i="2" s="1"/>
  <c r="F187" i="2"/>
  <c r="G187" i="2" s="1"/>
  <c r="F349" i="2"/>
  <c r="G349" i="2" s="1"/>
  <c r="F365" i="2" l="1"/>
  <c r="G365" i="2" s="1"/>
  <c r="F357" i="2"/>
  <c r="G357" i="2" s="1"/>
  <c r="F326" i="2"/>
  <c r="G326" i="2" s="1"/>
  <c r="F309" i="2"/>
  <c r="G309" i="2" s="1"/>
  <c r="F319" i="2"/>
  <c r="G319" i="2" s="1"/>
  <c r="F301" i="2"/>
  <c r="G301" i="2" s="1"/>
  <c r="F273" i="2"/>
  <c r="G273" i="2" s="1"/>
  <c r="F274" i="2"/>
  <c r="G274" i="2" s="1"/>
  <c r="F250" i="2"/>
  <c r="G250" i="2" s="1"/>
  <c r="F293" i="2"/>
  <c r="G293" i="2" s="1"/>
  <c r="F295" i="2"/>
  <c r="G295" i="2" s="1"/>
  <c r="F294" i="2"/>
  <c r="G294" i="2" s="1"/>
  <c r="F311" i="2"/>
  <c r="G311" i="2" s="1"/>
  <c r="F312" i="2"/>
  <c r="G312" i="2" s="1"/>
  <c r="F154" i="2"/>
  <c r="G154" i="2" s="1"/>
  <c r="F351" i="2"/>
  <c r="G351" i="2" s="1"/>
  <c r="F150" i="2"/>
  <c r="G150" i="2" s="1"/>
  <c r="F320" i="2"/>
  <c r="G320" i="2" s="1"/>
  <c r="F288" i="2"/>
  <c r="G288" i="2" s="1"/>
  <c r="F290" i="2"/>
  <c r="G290" i="2" s="1"/>
  <c r="F283" i="2"/>
  <c r="G283" i="2" s="1"/>
  <c r="F280" i="2"/>
  <c r="G280" i="2" s="1"/>
  <c r="F278" i="2"/>
  <c r="G278" i="2" s="1"/>
  <c r="F267" i="2"/>
  <c r="G267" i="2" s="1"/>
  <c r="F264" i="2"/>
  <c r="G264" i="2" s="1"/>
  <c r="F217" i="2"/>
  <c r="G217" i="2" s="1"/>
  <c r="F218" i="2"/>
  <c r="G218" i="2" s="1"/>
  <c r="F194" i="2"/>
  <c r="G194" i="2" s="1"/>
  <c r="F186" i="2"/>
  <c r="G186" i="2" s="1"/>
  <c r="F177" i="2"/>
  <c r="G177" i="2" s="1"/>
  <c r="F178" i="2"/>
  <c r="G178" i="2" s="1"/>
  <c r="F160" i="2"/>
  <c r="G160" i="2" s="1"/>
  <c r="F158" i="2"/>
  <c r="G158" i="2" s="1"/>
  <c r="F144" i="2"/>
  <c r="G144" i="2" s="1"/>
  <c r="F140" i="2"/>
  <c r="G140" i="2" s="1"/>
  <c r="F341" i="2"/>
  <c r="G341" i="2" s="1"/>
  <c r="F262" i="2"/>
  <c r="G262" i="2" s="1"/>
  <c r="F256" i="2"/>
  <c r="G256" i="2" s="1"/>
  <c r="F255" i="2"/>
  <c r="G255" i="2" s="1"/>
  <c r="F238" i="2"/>
  <c r="G238" i="2" s="1"/>
  <c r="F231" i="2"/>
  <c r="G231" i="2" s="1"/>
  <c r="F220" i="2"/>
  <c r="G220" i="2" s="1"/>
  <c r="F130" i="2"/>
  <c r="G130" i="2" s="1"/>
  <c r="F128" i="2"/>
  <c r="G128" i="2" s="1"/>
  <c r="F126" i="2"/>
  <c r="G126" i="2" s="1"/>
  <c r="F121" i="2"/>
  <c r="G121" i="2" s="1"/>
  <c r="F116" i="2"/>
  <c r="G116" i="2" s="1"/>
  <c r="F115" i="2"/>
  <c r="G115" i="2" s="1"/>
  <c r="F114" i="2"/>
  <c r="G114" i="2" s="1"/>
  <c r="F110" i="2"/>
  <c r="G110" i="2" s="1"/>
  <c r="F98" i="2"/>
  <c r="G98" i="2" s="1"/>
  <c r="F89" i="2"/>
  <c r="G89" i="2" s="1"/>
  <c r="F70" i="2"/>
  <c r="G70" i="2" s="1"/>
  <c r="F69" i="2"/>
  <c r="G69" i="2" s="1"/>
  <c r="F47" i="2"/>
  <c r="G47" i="2" s="1"/>
  <c r="F35" i="2"/>
  <c r="G35" i="2" s="1"/>
  <c r="F30" i="2"/>
  <c r="G30" i="2" s="1"/>
  <c r="F29" i="2"/>
  <c r="G29" i="2" s="1"/>
  <c r="F23" i="2"/>
  <c r="G23" i="2" s="1"/>
  <c r="F14" i="2"/>
  <c r="G14" i="2" s="1"/>
  <c r="F13" i="2"/>
  <c r="G13" i="2" s="1"/>
  <c r="F10" i="2"/>
  <c r="G10" i="2" s="1"/>
  <c r="F353" i="2"/>
  <c r="G353" i="2" s="1"/>
  <c r="F182" i="2" l="1"/>
  <c r="G182" i="2" s="1"/>
  <c r="F360" i="2"/>
  <c r="G360" i="2" s="1"/>
</calcChain>
</file>

<file path=xl/sharedStrings.xml><?xml version="1.0" encoding="utf-8"?>
<sst xmlns="http://schemas.openxmlformats.org/spreadsheetml/2006/main" count="9668" uniqueCount="2009">
  <si>
    <t>NUMERO CONVENIO</t>
  </si>
  <si>
    <t>ORIGEN</t>
  </si>
  <si>
    <t>AREA O DIRECCION</t>
  </si>
  <si>
    <t>ESTADO CONVENIO</t>
  </si>
  <si>
    <t>ORIGEN DE LOS RECURSOS</t>
  </si>
  <si>
    <t>FECHA SUSCRIPCION</t>
  </si>
  <si>
    <t>FECHA LEGALIZACION</t>
  </si>
  <si>
    <t>FECHA PERFECCIONAMIENTO</t>
  </si>
  <si>
    <t>FECHA INICIO</t>
  </si>
  <si>
    <t>PLAZO</t>
  </si>
  <si>
    <t>FECHA VENCIMIENTO</t>
  </si>
  <si>
    <t>NRO IDENTIFICACION APORTANTE</t>
  </si>
  <si>
    <t>APORTANTE</t>
  </si>
  <si>
    <t>OBJETO</t>
  </si>
  <si>
    <t>VALOR APORTE X ENTIDAD</t>
  </si>
  <si>
    <t>VALOR DINERO X ENTIDAD</t>
  </si>
  <si>
    <t>VALOR ESPECIE X ENTIDAD</t>
  </si>
  <si>
    <t>TOT RECURSOS CONTRATADOS</t>
  </si>
  <si>
    <t>TOTAL RECURSOS DERIVADOS</t>
  </si>
  <si>
    <t>TOTAL COMPROMETIDO EVAL</t>
  </si>
  <si>
    <t>TOTAL COMPROMETIDO DUC</t>
  </si>
  <si>
    <t>TOTAL COMPROMETIDO IVA TEORICO</t>
  </si>
  <si>
    <t>TOTAL COMPROMETIDO OTROS PAGOS</t>
  </si>
  <si>
    <t>TOTAL DISPONIBLE CONTRATAR</t>
  </si>
  <si>
    <t>TOTAL PAGOS</t>
  </si>
  <si>
    <t>TOTAL PAGADO GMF</t>
  </si>
  <si>
    <t>TOTAL PAGADO DERIVADOS</t>
  </si>
  <si>
    <t>TOTAL PAGADO EVALUADORES</t>
  </si>
  <si>
    <t>TOTAL PAGADO DUC</t>
  </si>
  <si>
    <t>TOTAL PAGADO IVA TEORICO</t>
  </si>
  <si>
    <t>TOTAL PAGADO OTROS PAGOS</t>
  </si>
  <si>
    <t>TOTAL PENDIENTE PAGAR</t>
  </si>
  <si>
    <t>TOTAL CANTIDAD DERIVADOS</t>
  </si>
  <si>
    <t>TRANSFERIDO (-) PAGADO</t>
  </si>
  <si>
    <t>DEDUCCIONES DEL APORTE</t>
  </si>
  <si>
    <t>TOTAL OTROS INGRESOS</t>
  </si>
  <si>
    <t>TOTAL REINTEGROS</t>
  </si>
  <si>
    <t>TOTAL RENDIMIENTOS</t>
  </si>
  <si>
    <t>OTRAS DEDUCCIONES</t>
  </si>
  <si>
    <t>SALDO FINAL</t>
  </si>
  <si>
    <t>INTERFACE FIDU 1</t>
  </si>
  <si>
    <t>INTERFACE FIDU 2</t>
  </si>
  <si>
    <t>INTERFACE FIDU 3</t>
  </si>
  <si>
    <t>INTERFACE FIDU 4</t>
  </si>
  <si>
    <t>INTERFACE FIDU 5</t>
  </si>
  <si>
    <t>RECURSOS CONVOCATORIA 601 607 610</t>
  </si>
  <si>
    <t>CUENTA</t>
  </si>
  <si>
    <t/>
  </si>
  <si>
    <t>En Ejecución</t>
  </si>
  <si>
    <t>COLCIENCIAS</t>
  </si>
  <si>
    <t>OTR-E</t>
  </si>
  <si>
    <t>AXIENTTER</t>
  </si>
  <si>
    <t>SIN_PROYECT</t>
  </si>
  <si>
    <t>830053105</t>
  </si>
  <si>
    <t>APO</t>
  </si>
  <si>
    <t>CONVENIOS DE APORTE</t>
  </si>
  <si>
    <t>Dirección de Fomento a la Investigación</t>
  </si>
  <si>
    <t>23/12/2013</t>
  </si>
  <si>
    <t>23/12/2017</t>
  </si>
  <si>
    <t>Aunar esfuerzos técnicos, económicos, capacidades y experiencia para el manejo administrativo y financiero de los recursos de inversión de Colciencias destinados a la financiación de la evaluación y seguimiento de los proyectos y propuestas relacionadas con la ciencia, tecnología e innovación así como los gastos que son inherentes al procesos de evaluación caundo se requiera en el marco del proyecto "aportes al fondo de investigación en salud". Artículo 42, literal b, ley 643 de 2001, con clasificación presupuestal 630-300-1.</t>
  </si>
  <si>
    <t>COL-E</t>
  </si>
  <si>
    <t>0767_13</t>
  </si>
  <si>
    <t>0767_13_EVALN</t>
  </si>
  <si>
    <t>0767_13_EVALINT</t>
  </si>
  <si>
    <t>24/01/2014</t>
  </si>
  <si>
    <t>24/01/2022</t>
  </si>
  <si>
    <t>Aunar esfuerzos técnicos, economicos, capcidades y experiencia para la ejecución de los recursos de inversión de COLCIENCIAS, en el marco del proyecto "Apoyo financiero y tecnico al fortalecimiento de capacidades institucionales del sistema nacional de ciencia, tecnología e innovación", clasificación presupuestal BPIN 4101000108.</t>
  </si>
  <si>
    <t>0226_14</t>
  </si>
  <si>
    <t>0226_14_3</t>
  </si>
  <si>
    <t>0226_14_2</t>
  </si>
  <si>
    <t>0226_14_1</t>
  </si>
  <si>
    <t>13/09/2013</t>
  </si>
  <si>
    <t>12/09/2019</t>
  </si>
  <si>
    <t>Aunar esfuerzos acádemicos, financieros y operativos para la financiación de estudios de doctorado en Estados Unidos de la convocatoria titulada "Beca Colciencias-Fulbrighth"</t>
  </si>
  <si>
    <t>OEN-E</t>
  </si>
  <si>
    <t>0479_13</t>
  </si>
  <si>
    <t>0479_1_1</t>
  </si>
  <si>
    <t>Dirección de Mentalidad y Cultura para la Ciencia, la Tecnología y la Innovación</t>
  </si>
  <si>
    <t>Vencido</t>
  </si>
  <si>
    <t>05/09/2013</t>
  </si>
  <si>
    <t>05/09/2014</t>
  </si>
  <si>
    <t>Regular las relaciones entre las partes para la financiacion de las entidades beneficiarias de la Convocatoria 617 de 2013 para conformar bancos de elegibles para formacion de alto nivel para la CT+I, capitulo 1 Semilleros-Jovenes Investigadores</t>
  </si>
  <si>
    <t>0461_13</t>
  </si>
  <si>
    <t>Liquidado</t>
  </si>
  <si>
    <t>22/08/2013</t>
  </si>
  <si>
    <t>22/08/2014</t>
  </si>
  <si>
    <t>Transferir los recursos al Fondo Francisco Jose de Caldas destinados a financiar proyectos de contenidos audiovisules y otras actividades de divulgacion cientifica y la apropiacion social de la ciencia, el conocimiento y la innovacion acorde con lo establecido en el rubro presupuestal 310-1000-12 para lograr la ejecucion exitosa de los recursos asignados, sujeto a la instruccion que le de Colciencias en su momento.</t>
  </si>
  <si>
    <t>COLCI</t>
  </si>
  <si>
    <t>0439_13</t>
  </si>
  <si>
    <t>891248035</t>
  </si>
  <si>
    <t>Fulbright</t>
  </si>
  <si>
    <t>OTENT</t>
  </si>
  <si>
    <t>0479_1_2</t>
  </si>
  <si>
    <t>20/05/2013</t>
  </si>
  <si>
    <t>20/02/2019</t>
  </si>
  <si>
    <t>Otorgar apoyo economico a la ENTIDAD por parte de COLCIENCIAS, en la modalidadde recuperacion contingente, para la financiacion del proyecto.</t>
  </si>
  <si>
    <t>0757_13</t>
  </si>
  <si>
    <t>20/12/2013</t>
  </si>
  <si>
    <t>23/10/2017</t>
  </si>
  <si>
    <t>Aunar esfuerzos tecnicos, economicos, capacidades y experiencia para impulsar conjuntamente la implementacion de la politica y estrategia nacional de aprociacion social de la ciencia, tecnologia e innovación en el pais.</t>
  </si>
  <si>
    <t>0721_13</t>
  </si>
  <si>
    <t>Dirección Administrativa y Financiera</t>
  </si>
  <si>
    <t>19/12/2013</t>
  </si>
  <si>
    <t>19/12/2014</t>
  </si>
  <si>
    <t>Apoyar la convocatoria de movilidad internacional, la cual esta orientada a brindar un beneficio a los investigadores, para la participacion en eventos cientificos y estancias cientificas de corta duracion, que permitan la identificacion o planeacion de proyectos conjuntos, deentidades publicas o privadas nacionales que tengan dentro de su objeto social el desarrollo de actividades de investigacion o innovacion en ciencia y tecnologia</t>
  </si>
  <si>
    <t>0700_13</t>
  </si>
  <si>
    <t>0226_14_4</t>
  </si>
  <si>
    <t>Dirección de Desarrollo Tecnológico e Innovación</t>
  </si>
  <si>
    <t>21/04/2015</t>
  </si>
  <si>
    <t>21/04/2019</t>
  </si>
  <si>
    <t>Aunar esfuerzos para financiar programas, proyectos y actividades de CT+I y desarrollo tecnologico, presentados en el marco del proyecto "Apoyo a ka Innovacion y el Desarrollo Productivo de Colombia"</t>
  </si>
  <si>
    <t>413_2015</t>
  </si>
  <si>
    <t>27/03/2015</t>
  </si>
  <si>
    <t>27/06/2019</t>
  </si>
  <si>
    <t>Financiar de mnera conjunta entre las partes, la formación de personas colombianas para la realización de estudios doctorales en el Reino Unido.</t>
  </si>
  <si>
    <t>0334_15</t>
  </si>
  <si>
    <t>0334_15_3</t>
  </si>
  <si>
    <t>26/11/2014</t>
  </si>
  <si>
    <t>26/11/2019</t>
  </si>
  <si>
    <t>Aunar esfuerzos para promover la investigacion aplicada en pro de vincular a las comunidades de investigadores de los institutos Max Planck y los investigadores colombianos</t>
  </si>
  <si>
    <t>566_14</t>
  </si>
  <si>
    <t>26/05/2015</t>
  </si>
  <si>
    <t>26/05/2020</t>
  </si>
  <si>
    <t>Aunar Esfuerzos para apoyar la financiación de actividades programas y proyectyos de Ctel en Colombia, que permitan consolidar la comunicada investigativa e innovativa.</t>
  </si>
  <si>
    <t>437_15</t>
  </si>
  <si>
    <t>437_15_2</t>
  </si>
  <si>
    <t>437_15_1</t>
  </si>
  <si>
    <t>27/04/2015</t>
  </si>
  <si>
    <t>31/12/2017</t>
  </si>
  <si>
    <t>Aunar esfuerzos administrativos, técnicos y financieros para fomentar una cultura de Ciencia, Tecnología e Innovació, a través de actividades que apoyen, promuevan y fomenten la apropiaciión social de la ciencia, tecnología y la innovción y la vocación cientifica en niños y jóvenes del país.</t>
  </si>
  <si>
    <t>416_2015</t>
  </si>
  <si>
    <t>27/10/2014</t>
  </si>
  <si>
    <t>27/04/2020</t>
  </si>
  <si>
    <t>Aunar esfuerzos para la financiacion de los beneficiarios de la Convocatoria No. 656 de 2014 "Es tiempo de volver" Modalidad 1, 2 y 3 de Colciencias</t>
  </si>
  <si>
    <t>0534_14</t>
  </si>
  <si>
    <t>0226_14_7</t>
  </si>
  <si>
    <t>0226_14_6</t>
  </si>
  <si>
    <t>0226_14_5</t>
  </si>
  <si>
    <t>14/10/2014</t>
  </si>
  <si>
    <t>14/10/2024</t>
  </si>
  <si>
    <t>Aunar esfuerzos tecnicos, economicos, capacidades y experiencia para la financiacion de los beneficiarios de las convocatorias de doctorados en Colombia y en el exterior del Programa "Programa Nacional de Formacion de Investigadores de COLCIENCIAS"</t>
  </si>
  <si>
    <t>503_14</t>
  </si>
  <si>
    <t>23/01/2015</t>
  </si>
  <si>
    <t>01/10/2015</t>
  </si>
  <si>
    <t>01/01/2014</t>
  </si>
  <si>
    <t>31/12/2018</t>
  </si>
  <si>
    <t>Elsevier otorga al suscrpito el derecho no exclusivo, no transferible de acceder y usar los productos y servicios identificados en el anexo 1 (productos suscritos) y proporcionar los productos sucritos a los usuarios autorizados (conforme  se define en el presente) sujeto  a los terminos  del presente contrato)</t>
  </si>
  <si>
    <t>271-522_15</t>
  </si>
  <si>
    <t>24/05/2017</t>
  </si>
  <si>
    <t>Aunar esfuerzos tecnicos, econicos, capacidades y experiencia, regular las relaciones entre las partes para la financiación de las entidades beneficiarias de la convocatoria "Jovenes Investigadores Año 2014"</t>
  </si>
  <si>
    <t>0251_14</t>
  </si>
  <si>
    <t>Dirección General</t>
  </si>
  <si>
    <t>20/06/2013</t>
  </si>
  <si>
    <t>30/06/2016</t>
  </si>
  <si>
    <t>Regular las relaciones entre las partes para la ejecución de recursos de inversion de Colciencias provenientes del credito BIRF 7944-CO</t>
  </si>
  <si>
    <t>0317_13</t>
  </si>
  <si>
    <t>0317_13_3</t>
  </si>
  <si>
    <t>0317_13_2</t>
  </si>
  <si>
    <t>0317_13_1</t>
  </si>
  <si>
    <t>15/07/2013</t>
  </si>
  <si>
    <t>02/08/2016</t>
  </si>
  <si>
    <t>Regular las relaciones entre las partes para la ejecución de recursos de Colciencias, provenientes del Crédito BID 2335/OC-CO</t>
  </si>
  <si>
    <t>0343_13</t>
  </si>
  <si>
    <t>0343_13_1</t>
  </si>
  <si>
    <t>0317_13_6</t>
  </si>
  <si>
    <t>0317_13_4</t>
  </si>
  <si>
    <t>En liquidación</t>
  </si>
  <si>
    <t>24/05/2013</t>
  </si>
  <si>
    <t>24/11/2014</t>
  </si>
  <si>
    <t>Regular las relaciones entre las partes para la ejecución de recursos de inversion de Colciencias destinados a financiar acciones de fortalecimiento institucional a los actores del SNCyTI; que permitan consolidar la comunidad investigativa e innovativ, mediante el financiamiento de proyectos que hacen parte de los Bancos de proyectos elegibles, resultado de las Convocatorias del programa de Ciencias Sociales y Humanas 2013, presentados en el marco del proyecto "Apoyo financiero y tecnico al fortalecimiento de capacidades institucionales del sistema nacional de ciencia, tecnologia e innovacion" clasificacion presupuestal 4101000108"</t>
  </si>
  <si>
    <t>0279_13</t>
  </si>
  <si>
    <t>28/12/2012</t>
  </si>
  <si>
    <t>28/06/2015</t>
  </si>
  <si>
    <t>Realizar el pago de evaluaciones y seguimiento de los proyectos y propuestas relacionadas con la ciencia, tecnologia e innovacion asi como los gastos que son inherentes al proceso de evaluacion y seguimiento cuando se requiera</t>
  </si>
  <si>
    <t>0538_12</t>
  </si>
  <si>
    <t>20/12/2012</t>
  </si>
  <si>
    <t>21/12/2012</t>
  </si>
  <si>
    <t>21/12/2014</t>
  </si>
  <si>
    <t>El P.A. Fondo Francisco Jose de Cladas realizara el pago de evaluaciones y seguimiento de los proyectos y propuestas relacionadas con la ciencia la tecnologia y la innovacion asi como los gastos que son inherentes al proceso de evaluacion y seguimiento cuando se requiera</t>
  </si>
  <si>
    <t>0495_12</t>
  </si>
  <si>
    <t>15/11/2012</t>
  </si>
  <si>
    <t>16/11/2012</t>
  </si>
  <si>
    <t>16/11/2016</t>
  </si>
  <si>
    <t>830034348</t>
  </si>
  <si>
    <t>Ministerio de Cultura</t>
  </si>
  <si>
    <t>Aunar esfuerzos, experiencia  y recursos humanos, técnicos y financieros  para el desarrollo de convocatorias para la conformación de bancos de proyectos de investigación en temas prioritarios para el desarrollo del sector artístico y cultural en el país</t>
  </si>
  <si>
    <t>442-1721</t>
  </si>
  <si>
    <t>442-1721_1</t>
  </si>
  <si>
    <t>26/04/2013</t>
  </si>
  <si>
    <t>26/04/2021</t>
  </si>
  <si>
    <t>Regular las relaciones entre las partes para la ejecución de recursos de inversion de Colciencias destinados a financiar acciones de fortalecimiento institucional a los actores del SNCyTI; que permitan fortalecet y consolidar la comunidad investigativa e innovativa (centros de investigacion, centros de desarrollo tecnologico, grupos de investigacion, centros de investigacion de excelencia), a partir de programas, proyectos y actividades de CT+I,presentados en el marco del proyecto "Apoyo financiero y tecnico al fortalecimiento de capacidades institucionales del sistema nacional de ciencia, tecnologia e innovacion" clasificacion presupuestal 4101000108"</t>
  </si>
  <si>
    <t>0258_13</t>
  </si>
  <si>
    <t>19/04/2013</t>
  </si>
  <si>
    <t>19/04/2016</t>
  </si>
  <si>
    <t>Aunar esfuerzos para la ejecucion de los recursos que fomenten una Cultura Ciudadana de Ciencia, Tecnologia e Innovacion en la poblacion Infantil y juvenil de Colombia a traves de la Investigacion como Estrategia Pedagogica en los 32 Departamentos y el Distrito Capital.</t>
  </si>
  <si>
    <t>0248_13</t>
  </si>
  <si>
    <t>10/04/2013</t>
  </si>
  <si>
    <t>10/04/2021</t>
  </si>
  <si>
    <t>Regular las relaciones entre las partes para la ejecución de recursos de inversion de Colciencias destinados a financiar acciones de fortalecimiento institucional a los actores del SNCyTI; que permitan consolidar la comunidad investigativa e innovativa (centros de investigacion, centros de desarrollo tecnologico, grupos de investigacion, centros de investigacion de excelencia), a partir de programas, proyectos y actividades de CT+I,presentados en el marco del proyecto "Apoyo financiero y tecnico al fortalecimiento de capacidades institucionales del sistema nacional de ciencia, tecnologia e innovacion" clasificacion presupuestal 4101000108"</t>
  </si>
  <si>
    <t>0219_13</t>
  </si>
  <si>
    <t>0343_13_2</t>
  </si>
  <si>
    <t>24/07/2013</t>
  </si>
  <si>
    <t>24/07/2015</t>
  </si>
  <si>
    <t>Aunar esfuerzos y administrar los recursos destinados a fomentar el desarrollo de la actividad investigadora en el arrea de Educacion, realizada en las Instituciones de Educacion Superior - IES - que favorezca la movilidad internacional de docentes e investigadores con el Instituto  de Educacion de la Universidad de Londres de Inglaterra y, con la Coordinacion de Perfeccionamiento de Personal de Nivel Superior, CAPES de Brasil. para la ejecucion de los recursos que fomenten una Cultura Ciudadana de Ciencia, Tecnologia e Innovacion en la poblacion Infantil y juvenil de Colombia a traves de la Investigacion como Estrategia Pedagogica en los 32 Departamentos y el Distrito Capital.</t>
  </si>
  <si>
    <t>0349_13</t>
  </si>
  <si>
    <t>0349_13_1</t>
  </si>
  <si>
    <t>24/07/2018</t>
  </si>
  <si>
    <t>Regular las relaciones entre las partes para la ejecución de recursos de inversion de Colciencias destinados a financiar programas, proyectos y actividades de CT+I y desarrollo tecnologico, presentados en el marco del proyecto "Apoyo a la Innovacion y el Desarrollo Productivo de Colombia" clasificacion presupuestal 4101000109", de acuerdo al Plan de Accion de la Direccion de Desarrollo Tecnologico e Innovacion en la vigencia 2013.</t>
  </si>
  <si>
    <t>0348_13</t>
  </si>
  <si>
    <t>0348_13_5</t>
  </si>
  <si>
    <t>0348_13_4</t>
  </si>
  <si>
    <t>20/08/2013</t>
  </si>
  <si>
    <t>20/12/2017</t>
  </si>
  <si>
    <t>Regular las relaciones entre las partes para el apoyo al fortalecimiento internacional de conocimiento a los actores del SNCyTI</t>
  </si>
  <si>
    <t>0433_13</t>
  </si>
  <si>
    <t>06/08/2013</t>
  </si>
  <si>
    <t>06/08/2019</t>
  </si>
  <si>
    <t>Regular las relaciones entre las partes para la financiacion de los beneficiarios de las convocatorias de doctorados en Colombia y en el exterior del Programa Nacional de Formacion de Investigadores.</t>
  </si>
  <si>
    <t>0399_13</t>
  </si>
  <si>
    <t>0399_13_2</t>
  </si>
  <si>
    <t>0399_13_1</t>
  </si>
  <si>
    <t>0348_13_3</t>
  </si>
  <si>
    <t>0343_13_5</t>
  </si>
  <si>
    <t>0343_13_4</t>
  </si>
  <si>
    <t>0343_13_3</t>
  </si>
  <si>
    <t>0348_13_2</t>
  </si>
  <si>
    <t>0348_13_1</t>
  </si>
  <si>
    <t>0343_13_6</t>
  </si>
  <si>
    <t>11/08/2016</t>
  </si>
  <si>
    <t>11/08/2018</t>
  </si>
  <si>
    <t>Aunar esfuerzos para apoyar el proceso de evaluación de programas, proyectos y demás actividades de ciencia, tecnología e innovación.</t>
  </si>
  <si>
    <t>616_16</t>
  </si>
  <si>
    <t>616_16_2</t>
  </si>
  <si>
    <t>616_16_1</t>
  </si>
  <si>
    <t>20/04/2016</t>
  </si>
  <si>
    <t>20/04/2020</t>
  </si>
  <si>
    <t>Aunar esfuerzos para apoyar actividades que fortalezcan las redes internacionales de investigación conjunta con socios internacionales</t>
  </si>
  <si>
    <t>339_16</t>
  </si>
  <si>
    <t>27/12/2016</t>
  </si>
  <si>
    <t>27/12/2026</t>
  </si>
  <si>
    <t>“Aunar esfuerzos técnicos y económicos para el financiamiento de los beneficiarios de las convocatorias de doctorados en Colombia y en el exterior seleccionados en el marco del proyecto “Capacitación de recursos humanos para la investigación. Cohorte 2016”.</t>
  </si>
  <si>
    <t>776_16</t>
  </si>
  <si>
    <t>776_16_EVAINT</t>
  </si>
  <si>
    <t>776_16_EVA</t>
  </si>
  <si>
    <t>09/03/2016</t>
  </si>
  <si>
    <t>10/03/2016</t>
  </si>
  <si>
    <t>10/03/2019</t>
  </si>
  <si>
    <t>Aunar esfuerzos para la ejecución de recursos de inversión de COLCIENCIAS destinados a la financiación de las entidades beneficiarias del Programa Jóvenes Investigadores e Innovadores.</t>
  </si>
  <si>
    <t>310_16</t>
  </si>
  <si>
    <t>310_16_EVA</t>
  </si>
  <si>
    <t>07/03/2016</t>
  </si>
  <si>
    <t>07/03/2021</t>
  </si>
  <si>
    <t>Aunar esfuerzos para fomentar la financiación de actividades, programas y proyectos de Ciencia, Tecnología e Innovación que permitan mejorar la calidad y el impacto de la invbestigación en Colombia, en el marco del Proyecto de Inversión Apoyo Financiero y Técnico para el Fortalecimiento de Capacidades Institucionales del SNCTel.</t>
  </si>
  <si>
    <t>306_16</t>
  </si>
  <si>
    <t>306_16_3</t>
  </si>
  <si>
    <t>306_16_2</t>
  </si>
  <si>
    <t>306_16_1</t>
  </si>
  <si>
    <t>306_16_5</t>
  </si>
  <si>
    <t>306_16_4</t>
  </si>
  <si>
    <t>01/03/2017</t>
  </si>
  <si>
    <t>31/03/2018</t>
  </si>
  <si>
    <t>Promover la difusión científica y tecnológica, y la conformación de redes de investigación e información, apoyadas en el uso de las tecnologías de la información y las comunicaciones.</t>
  </si>
  <si>
    <t>309_17</t>
  </si>
  <si>
    <t>R Total</t>
  </si>
  <si>
    <t>000R_10</t>
  </si>
  <si>
    <t>000R_10_5</t>
  </si>
  <si>
    <t>000R_10_4</t>
  </si>
  <si>
    <t>000R_10_3</t>
  </si>
  <si>
    <t>000R_10_9</t>
  </si>
  <si>
    <t>000R_10_7</t>
  </si>
  <si>
    <t>000R_10_6</t>
  </si>
  <si>
    <t>000R_10_13</t>
  </si>
  <si>
    <t>Aporte Total</t>
  </si>
  <si>
    <t>APORTE</t>
  </si>
  <si>
    <t>22/06/2017</t>
  </si>
  <si>
    <t>22/06/2023</t>
  </si>
  <si>
    <t>Aunar esfuerzos académicos, financieros y operativos para la financiación de postgrados en el exterior, cohorte 2017 del Programa Crédito Beca PCB de COLFUTURO, mediante la figura de créditos educativos parcialmente condonables.</t>
  </si>
  <si>
    <t>377_17</t>
  </si>
  <si>
    <t>309_17_AD</t>
  </si>
  <si>
    <t>000R_10_10</t>
  </si>
  <si>
    <t>000R_10_1</t>
  </si>
  <si>
    <t>Fortalecimiento Capacidades</t>
  </si>
  <si>
    <t>FORTCAPAC</t>
  </si>
  <si>
    <t>24/08/2015</t>
  </si>
  <si>
    <t>26/08/2015</t>
  </si>
  <si>
    <t>24/08/2017</t>
  </si>
  <si>
    <t>Apoyar el desarrollo del concurso de Apropiación Social de la Ciencia, la Tecnología y la Innovación denominado A Ciencia Cierta "Prodiucción Agropecuaria para la Seguridad Alimentaria"</t>
  </si>
  <si>
    <t>745_15</t>
  </si>
  <si>
    <t>28/07/2015</t>
  </si>
  <si>
    <t>28/07/2017</t>
  </si>
  <si>
    <t>Apoyar el reconocimiento economico de pares evaluadores que realizar el proceso de evaluacion de programas, proyectos y demas actividades de ciencia, tencnologia e innvavion</t>
  </si>
  <si>
    <t>715_15</t>
  </si>
  <si>
    <t>715_15_EVAL</t>
  </si>
  <si>
    <t>715_15_1</t>
  </si>
  <si>
    <t>27/08/2015</t>
  </si>
  <si>
    <t>28/08/2015</t>
  </si>
  <si>
    <t>28/12/2017</t>
  </si>
  <si>
    <t>Promover la conformación de redes cientificas apoyadas en el uso de tecnologias de la información y las comunicación es y la difusión de la informacion en ciencia, tecnología e innovación.</t>
  </si>
  <si>
    <t>749_15</t>
  </si>
  <si>
    <t>749_15_2</t>
  </si>
  <si>
    <t>749_15_1</t>
  </si>
  <si>
    <t>10/06/2015</t>
  </si>
  <si>
    <t>10/12/2018</t>
  </si>
  <si>
    <t>Aunar esfuerzos para apoyar la financiación de las entidades beneficiarias del Programa Jovenes Investigadores e Innovadores</t>
  </si>
  <si>
    <t>446_15</t>
  </si>
  <si>
    <t>437_15_5</t>
  </si>
  <si>
    <t>437_15_4</t>
  </si>
  <si>
    <t>437_15_3</t>
  </si>
  <si>
    <t>437_15_8</t>
  </si>
  <si>
    <t>437_15_7</t>
  </si>
  <si>
    <t>437_15_6</t>
  </si>
  <si>
    <t>05/02/2016</t>
  </si>
  <si>
    <t>05/08/2019</t>
  </si>
  <si>
    <t>Apoyar la ejecución de actividades de Ciencia, Tecnología e Innovación y Desarrollo Tecnologico presentadas en el marco del proyecto "Apoyo a la Innovación y el Desarrollo Productivo de Colombia"</t>
  </si>
  <si>
    <t>273_16</t>
  </si>
  <si>
    <t>273_16_3</t>
  </si>
  <si>
    <t>273_16_2</t>
  </si>
  <si>
    <t>306_16_6</t>
  </si>
  <si>
    <t>19/02/2016</t>
  </si>
  <si>
    <t>19/02/2018</t>
  </si>
  <si>
    <t>Aunar esfuerzos para promover la movilidad internacional relacionada con actividades de Ciencia, Tecnología e Innovación en el marco del programa NEXO Global de la Dirección de Redes del Conocimiento del Colciencias</t>
  </si>
  <si>
    <t>292_16</t>
  </si>
  <si>
    <t>19/08/2019</t>
  </si>
  <si>
    <t>Aunar esfuerzos administrativos, técnicos y financieros para desarrollar programas, estrategias y actividades orientadas a fomentar la cultura cientifica, mediante la apropiación, la difusión y la vocación en Ctel.</t>
  </si>
  <si>
    <t>291_16</t>
  </si>
  <si>
    <t>22/12/2015</t>
  </si>
  <si>
    <t>22/12/2025</t>
  </si>
  <si>
    <t>Aunar esfuerzos técnicos y económicos para apoyar el financiemiento de los beneficiarios de las convocatorias de doctorados en Colombia y en el exterior seleccionado en el marco del proyecto "Capacitación de recursos humanos para la investigación"</t>
  </si>
  <si>
    <t>875_15</t>
  </si>
  <si>
    <t>875_15_EVAL</t>
  </si>
  <si>
    <t>03/11/2015</t>
  </si>
  <si>
    <t>04/11/2015</t>
  </si>
  <si>
    <t>04/04/2020</t>
  </si>
  <si>
    <t>Aunar esfuerzos para el desarrollo de actividades de Ctel que aporten a la generación y fortalecimiento de vinculos entre investigadores e innovadores nacionales y actores internacionales estrátegicos, permieitendo su inserción en espacios y redes internacionales y contribuyendo al desarrollo cientifico y tecnologico del país</t>
  </si>
  <si>
    <t>801_15</t>
  </si>
  <si>
    <t>02/10/2015</t>
  </si>
  <si>
    <t>02/10/2018</t>
  </si>
  <si>
    <t>Apoyar programas, proyectos y/o actividades relacionadas cn el diseño, formulación, implementación, seguimiento y evaluación de políticas de Ctel, así como a la creación y fortalecimiento de capacidades institucionales para tal fin.</t>
  </si>
  <si>
    <t>785_15</t>
  </si>
  <si>
    <t>30/09/2015</t>
  </si>
  <si>
    <t>30/09/2016</t>
  </si>
  <si>
    <t>Apoyar la promoción de programas, proyectos y/o actividades relacionadas con el fortalecimiento de las redes internacionales de investigación.</t>
  </si>
  <si>
    <t>780_15</t>
  </si>
  <si>
    <t>En ejecución</t>
  </si>
  <si>
    <t>17/11/2015</t>
  </si>
  <si>
    <t>17/05/2018</t>
  </si>
  <si>
    <t>Apoyar la implementación del nuevo indice Bibliografico Nacional - Publindex, que permita el mejoramiento de estandares de calidad de las revistas especializadas en Ctel</t>
  </si>
  <si>
    <t>810_15</t>
  </si>
  <si>
    <t>801_15_INTERN</t>
  </si>
  <si>
    <t>17/12/2010</t>
  </si>
  <si>
    <t>14/03/2011</t>
  </si>
  <si>
    <t>23/02/2011</t>
  </si>
  <si>
    <t>23/02/2012</t>
  </si>
  <si>
    <t>Regular las relaciones entre las partes para la ejecución de recursos para "La Investigación en ciencia y tecnología. Financiación de proyectos y apoyo a actividades pre y post-proyecto con clasificación presupuestal 410100011"</t>
  </si>
  <si>
    <t>0228_10</t>
  </si>
  <si>
    <t>28/06/2012</t>
  </si>
  <si>
    <t>28/06/2020</t>
  </si>
  <si>
    <t>Regular las relaciones entre  las partes para la ejecución de los recursos de inversión  de Colciencias destinados a financiar acciones de fortalecimiento  institucional  a los actores del SNCyTI que permitan consolidar  la comunidad investigativa e innovativa a partir  de programas, proyectos y actividades de Ciencia, Tecnología e Innovación.</t>
  </si>
  <si>
    <t>0186_12</t>
  </si>
  <si>
    <t>12/10/2011</t>
  </si>
  <si>
    <t>08/11/2011</t>
  </si>
  <si>
    <t>Regular las relaciones entre las partes para la ejecución de los recursos  SENA 2011destinados a financiar programas, proyectos y actividades  para fomentar la apropiación  social de la ciencia, tecnología y la innovación  en el marco del proyecto "Apoyo al fomento y desarrollo de la apropiación social  de la ciencia, la tecnología y la innovación  con clasificación presupuestal 3101000-12 y con recursos nación correspondientes al rubro 520-1000-1, de acuerdo al plan operativo del convenio SENA - Colciencias 070 de 2011 y a lo estipulado  en el plan estratégico  de la entidad.</t>
  </si>
  <si>
    <t>0259_11</t>
  </si>
  <si>
    <t>0259_11_4</t>
  </si>
  <si>
    <t>14/12/2010</t>
  </si>
  <si>
    <t>08/02/2011</t>
  </si>
  <si>
    <t>30/12/2010</t>
  </si>
  <si>
    <t>30/12/2017</t>
  </si>
  <si>
    <t>Regular las relaciones entre las partes para la ejecución de recursos de inversión de Colciencias destinados a financiar programas, proyectos y actividades de ciencia, tecnología e innovación en el marco del proyecto "Apoyo a la innovación y el desarrollo productivo de Colombia"</t>
  </si>
  <si>
    <t>0177_10</t>
  </si>
  <si>
    <t>177_EVA</t>
  </si>
  <si>
    <t>28/12/2011</t>
  </si>
  <si>
    <t>29/12/2011</t>
  </si>
  <si>
    <t>15/02/2012</t>
  </si>
  <si>
    <t>15/02/2022</t>
  </si>
  <si>
    <t>Regular las relaciones entre las partes para la financiación de los beneficiarios de las convocatorias de doctorados en Colombia y en el exterior del programa Nacional de Formación de Investigadores</t>
  </si>
  <si>
    <t>0425_11</t>
  </si>
  <si>
    <t>29/12/2012</t>
  </si>
  <si>
    <t>Regular las relaciones entre las partes para la ejecución e recursos de la Cooperación técnica no reembolsable No. ATN/OC-10796-CO y ATN/KK-10795-CO destinados a financiar la contratación de servicios de consultoría para el desarrollo del plan de negocios para el fortalecimiento de la competitividad del sector de biocombustibles y plan de ciencia tecnología e innovación para el desarrollo de la energía sustentable en Colombia</t>
  </si>
  <si>
    <t>0424_11</t>
  </si>
  <si>
    <t>30/01/2012</t>
  </si>
  <si>
    <t>30/01/2013</t>
  </si>
  <si>
    <t>Regular las relaciones entre las partes para apoyar y fortalecer las capacidades en formulación y estructuración  de los megaproyectos regionales que puedan ser financiados con recursos del fondo de CT + I del Sistema General de Regalías</t>
  </si>
  <si>
    <t>0426_11</t>
  </si>
  <si>
    <t>Reintegros de Recursos No Ejecutados de Convenios</t>
  </si>
  <si>
    <t>RNTRECNOEJ</t>
  </si>
  <si>
    <t>Oficina Asesora de Planeación</t>
  </si>
  <si>
    <t>28/05/2015</t>
  </si>
  <si>
    <t>Regular las relaciones entre las partes para la ejecución de los recursos de inversión de Colciencias destinados a financiar y apoyar la evaluación de políticas, programas,  proyectos y actividades  de CT+I  y el establecimiento  de lineamientos  sobre las metodologías  de evaluación  de CT+I  a utilizar, a través  de proyectos  de inversión  "ADMINISTRACIÓN SISTEMA NACIONAL  DE CIENCIA Y TECNOLOGIA " CLASIFI CACIÓN PRESU´PUESTAL  código 520-1000-1, de acuerdo  al plan operativo  del convenio Sena - Colciencias No. 070  de 2011.</t>
  </si>
  <si>
    <t>0427_11</t>
  </si>
  <si>
    <t>01/12/2010</t>
  </si>
  <si>
    <t>07/01/2011</t>
  </si>
  <si>
    <t>28/12/2010</t>
  </si>
  <si>
    <t>Regular las relaciones entre las partes para la ejecución de recursos para el “Aprovechamiento de jóvenes talentos para la investigación, con la finalidad de continuar adelantando actividades científicas, tecnológicas y de investigación</t>
  </si>
  <si>
    <t>0163_10</t>
  </si>
  <si>
    <t>Programa Jovenes Investigadores e Innovadores (292-2016)</t>
  </si>
  <si>
    <t>PROJOII</t>
  </si>
  <si>
    <t>17/08/2012</t>
  </si>
  <si>
    <t>Regular las relaciones entre las partes para la ejecución de recursos de Colciencias provenientes del crédito BIRF 7944 - CO</t>
  </si>
  <si>
    <t>0264_12</t>
  </si>
  <si>
    <t>0264_12_2</t>
  </si>
  <si>
    <t>0264_12_3</t>
  </si>
  <si>
    <t>0264_12_5</t>
  </si>
  <si>
    <t>0264_12_4</t>
  </si>
  <si>
    <t>15/08/2012</t>
  </si>
  <si>
    <t>31/08/2015</t>
  </si>
  <si>
    <t>Regular las relaciones entre las partes para la ejecución de recursos de Colciencias provenientes del crédito BID 2335/oc-co</t>
  </si>
  <si>
    <t>0257_12</t>
  </si>
  <si>
    <t>0257_12_2</t>
  </si>
  <si>
    <t>0257_12_1</t>
  </si>
  <si>
    <t>0257_12_3</t>
  </si>
  <si>
    <t>0264_12_1</t>
  </si>
  <si>
    <t>28/01/2014</t>
  </si>
  <si>
    <t>Regular las relaciones entre las partes para la ejecución de recursos para el “Fortalecimiento institucional de los centros de investigación y Desarrollo tecnológico para consolidar la comunidad investigativa e innovativa de los centros de investigación, centros de desarrollo tecnológico y centros de investigación de excelencia”</t>
  </si>
  <si>
    <t>0162_10</t>
  </si>
  <si>
    <t>23/12/2011</t>
  </si>
  <si>
    <t>27/12/2011</t>
  </si>
  <si>
    <t>27/06/2013</t>
  </si>
  <si>
    <t>Regular las relaciones entre las partes para financiar proyectos de contenido audiovisuales y su emisión mediante un Canal de televisión temático especializado y otras actividades de divulgación científica y la apropiación social de la ciencia, el conocimiento y la innovación</t>
  </si>
  <si>
    <t>0398_11</t>
  </si>
  <si>
    <t>26/01/2010</t>
  </si>
  <si>
    <t>25/05/2010</t>
  </si>
  <si>
    <t>10/03/2010</t>
  </si>
  <si>
    <t>10/03/2012</t>
  </si>
  <si>
    <t>Regular las relaciones entre las partes para la ejecución de los recursos para la Investigación, Ciencia y Tecnología, financiación de proyectos y apoyo a actividades pre y post proyecto que aportará COLCIENCIAS en desarrollo del mismo, con la finalidad de adelantar actividades científicas, tecnológicas y de innovación</t>
  </si>
  <si>
    <t>0008_10</t>
  </si>
  <si>
    <t>14/09/2011</t>
  </si>
  <si>
    <t>14/03/2018</t>
  </si>
  <si>
    <t>Es regular las relaciones entre las partes para la ejecución de los recursos de  inversión de Colciencias destinados a financiar programas, proyectos,  y actividades de ciencia tecnología e innovación presentados en el marco del proyecto apoyo a la innovación  y el desarrollo productivo  de Colombia.</t>
  </si>
  <si>
    <t>0231_11</t>
  </si>
  <si>
    <t>0231_11_1</t>
  </si>
  <si>
    <t>26/02/2010</t>
  </si>
  <si>
    <t>26/02/2012</t>
  </si>
  <si>
    <t>Regular las relaciones entre las partes para la ejecución de los recursos para el aprovechamiento de jóvenes talentos para investigación, con la finalidad de adelantar actividades científicas, tecnológicas y de innovación.</t>
  </si>
  <si>
    <t>0007_10</t>
  </si>
  <si>
    <t>25/01/2013</t>
  </si>
  <si>
    <t>Regular las relaciones entre las partes para la ejecución de recursos para el Fortalecimiento de las capacidades institucionales del Sistema Nacional de Ciencia, Tecnología e Innovación, con la finalidad de adelantar actividades científicas, tecnológicas y de innovación.</t>
  </si>
  <si>
    <t>0005_10</t>
  </si>
  <si>
    <t>Regular las relaciones entre las partes para la ejecución de los recursos para el fomento y desarrollo de la apropiación social de la ciencia, la tecnología y la innovación ASCTI a nivel nacional, con la finalidad de adelantar actividades científicas, tecnológicas y de innovación.</t>
  </si>
  <si>
    <t>0006_10</t>
  </si>
  <si>
    <t>0259_11_2</t>
  </si>
  <si>
    <t>0259_11_3</t>
  </si>
  <si>
    <t>31/10/2011</t>
  </si>
  <si>
    <t>14/12/2011</t>
  </si>
  <si>
    <t>14/02/2013</t>
  </si>
  <si>
    <t>Regular las relaciones entre las partes para el pago de evaluaciones de los proyectos y propuestas relacionadas con la ciencia, la tecnología e innovación así como los gastos que son injerentes al proceso de evaluación cuando se requiera.</t>
  </si>
  <si>
    <t>0276_11</t>
  </si>
  <si>
    <t>0231_11_2</t>
  </si>
  <si>
    <t>0259_11_1</t>
  </si>
  <si>
    <t>30/11/2011</t>
  </si>
  <si>
    <t>15/02/2013</t>
  </si>
  <si>
    <t>Regular las relaciones entre las partes para la ejecución de los recursos de inversión de Colciencias destinados al aprovechamiento de jóvenes talentos para la investigación con la finalidad de incrementar y vincular el capital humano para la investigación y la innovación</t>
  </si>
  <si>
    <t>0306_11</t>
  </si>
  <si>
    <t>Regular las relaciones entre las partes para la ejecución de los recursos de Colciencias provenientes del crédito BIRF 7944-CO</t>
  </si>
  <si>
    <t>0397_11</t>
  </si>
  <si>
    <t>0397_11_1</t>
  </si>
  <si>
    <t>27/12/2014</t>
  </si>
  <si>
    <t>Regular las relaciones entre las partes para la ejecución de recursos de inversión de Colciencias destinados financiar proyectos de investigación aplicada, desarrollo tecnológico e innovación seleccionados en respuesta a las convocatorias de Colciencias, en el marco del proyecto  "Apoyo al Desarrollo Tecnológico e Innovación"</t>
  </si>
  <si>
    <t>0396_11</t>
  </si>
  <si>
    <t>0397_11_2</t>
  </si>
  <si>
    <t>0397_11_4</t>
  </si>
  <si>
    <t>0397_11_3</t>
  </si>
  <si>
    <t>22/12/2011</t>
  </si>
  <si>
    <t>22/12/2014</t>
  </si>
  <si>
    <t>Regular las relaciones entre las partes para la ejecución e recursos de COLCIENCIAS provenientes del Crédito BID 2335/OC-CO</t>
  </si>
  <si>
    <t>0368_11</t>
  </si>
  <si>
    <t>0368_11_1</t>
  </si>
  <si>
    <t>15/12/2011</t>
  </si>
  <si>
    <t>29/11/2011</t>
  </si>
  <si>
    <t>16/08/2013</t>
  </si>
  <si>
    <t>Regular las relaciones entre las partes, para el apoyo al fortalecimiento de la transferencia internacional del conocimiento a los actores del SNCTI</t>
  </si>
  <si>
    <t>0336_11</t>
  </si>
  <si>
    <t>0368_11_2</t>
  </si>
  <si>
    <t>29/12/2014</t>
  </si>
  <si>
    <t>Aunar esfuerzos de orden académico y técnico  y financiero para el desarrollo de agendas comunes de investigación en temas de interés interinstitucional con fines de fortalecimiento de los procesos de modernización, descentralización y democratización  de la administración publica Colombiana, en dos líneas de investigación prioritariamente: 1) Buen gobierno y lucha contrato la corrupción y 2) Entidades territoriales y descentralización.  Adicionalmente, se desarrollaran actividades de ciencia tecnología  en temas relevantes en estas agendas conjuntas</t>
  </si>
  <si>
    <t>0375_11</t>
  </si>
  <si>
    <t>0375_11_1</t>
  </si>
  <si>
    <t>0368_11_3</t>
  </si>
  <si>
    <t>0264_12_6</t>
  </si>
  <si>
    <t>13/08/2012</t>
  </si>
  <si>
    <t>25/10/2012</t>
  </si>
  <si>
    <t>30/09/2014</t>
  </si>
  <si>
    <t>Aunar esfuerzos, tecnicos, administrativos y economicos entre la Agencia Nacional para la Superacion de la Pobreza Extrema ANSPE, el Departamento Administrativo de Ciencia y Tecnologia - Colciencias y Fidubogota como vocera del P.A. con el fin de promover la problematica de agua y pobreza en las comunidades que se encuentran en condicion de pobreza extrema.</t>
  </si>
  <si>
    <t>0348_12</t>
  </si>
  <si>
    <t>0348_12_2</t>
  </si>
  <si>
    <t>30/10/2012</t>
  </si>
  <si>
    <t>31/10/2012</t>
  </si>
  <si>
    <t>30/04/2019</t>
  </si>
  <si>
    <t>Regular las relaciones entre las partes para la ejecución de recursos de inversion de Colciencias destinadlos a financiar programas, proyectos y actividades de ciencia , tecnologia e innovacion, en el marco del proyecto  Apoyo  a la innovacion y el desarrrollo productivo de Colombia</t>
  </si>
  <si>
    <t>0391_12</t>
  </si>
  <si>
    <t>0391_12_1</t>
  </si>
  <si>
    <t>0391_12_2</t>
  </si>
  <si>
    <t>02/11/2012</t>
  </si>
  <si>
    <t>02/05/2019</t>
  </si>
  <si>
    <t>El objeto del convenio es regular las relaciones entre las partes para la ejecucion de los recursos de inversiòn de Colciencias destinados a financiar programas, proyectos y actividadesde ciencia, tecnologia e innovaciòn presentados en el marco del proyecto "Apoyo a la Innovaciòn y el Desarrollo Productivo de Colombia"</t>
  </si>
  <si>
    <t>0392_12</t>
  </si>
  <si>
    <t>0392_12_8</t>
  </si>
  <si>
    <t>21/11/2012</t>
  </si>
  <si>
    <t>22/11/2012</t>
  </si>
  <si>
    <t>13/12/2012</t>
  </si>
  <si>
    <t>13/06/2016</t>
  </si>
  <si>
    <t>Aunar esfuerzos para realizar el desarrrollo e implementacion de una convocatoria con todos sus componentes y requerimientos necesarios para el diseño e implementacion del Observatorio Nacional de Salud según las caracteristicas que le son asignadas por la ley 1438 de 2011.</t>
  </si>
  <si>
    <t>0427_12</t>
  </si>
  <si>
    <t>0427_12_1</t>
  </si>
  <si>
    <t>30/12/2014</t>
  </si>
  <si>
    <t>Regular las relaciones entre las partes para el pago de evaluacioanes de los proyectos y propuestas relacionadas con ciencia , tecnologia e innovacion asi como los gastos inherentes al proceso de evaluciaon cuando se requiera.</t>
  </si>
  <si>
    <t>0393_12</t>
  </si>
  <si>
    <t>0392_12_1</t>
  </si>
  <si>
    <t>0392_12_4</t>
  </si>
  <si>
    <t>0392_12_3</t>
  </si>
  <si>
    <t>0391_12_3</t>
  </si>
  <si>
    <t>0391_12_4</t>
  </si>
  <si>
    <t>13/11/2012</t>
  </si>
  <si>
    <t>13/11/2022</t>
  </si>
  <si>
    <t>Regular las relaciones entre las partes para la financiacion de los beneficiarios de las convocatorias año 2012 de doctorados en Colombiay en el exterior del programa Nacional de Formación de Investigadores</t>
  </si>
  <si>
    <t>0416_12</t>
  </si>
  <si>
    <t>0392_12_6</t>
  </si>
  <si>
    <t>10/08/2012</t>
  </si>
  <si>
    <t>31/08/2014</t>
  </si>
  <si>
    <t>Aunar esfuerzos para apoyar a las mico, pequeñas y medianas empresas colombianas, con fines de lucro, pertenecientes al programa de transformacion productiva en la generacion y consolidacion de capacidades en Gestiòn de la innovación  y avanzar en la sistematizaciòn de las practicas de investigacion, desarrollo e innovacion para constituir las mismas en rutinas permanentes en la administracion de los negocios al interior de las empresas antese mencionadas.</t>
  </si>
  <si>
    <t>0238_12</t>
  </si>
  <si>
    <t>0238_12_1</t>
  </si>
  <si>
    <t>0392_12_5</t>
  </si>
  <si>
    <t>22/08/2012</t>
  </si>
  <si>
    <t>23/08/2012</t>
  </si>
  <si>
    <t>23/08/2015</t>
  </si>
  <si>
    <t>Aunar esfurzos técnicos, administrativos y financieros por parte de Argos y Colciencias con el fin de apoyar la investigación y el desarrollo tecnologico y la innovación orientados a suplir las necesidades de nuevos materiales cementales y aplicaciones para obras de infraestructura el el pais.</t>
  </si>
  <si>
    <t>0265_12</t>
  </si>
  <si>
    <t>0265_12_2</t>
  </si>
  <si>
    <t>20/09/2012</t>
  </si>
  <si>
    <t>28/09/2012</t>
  </si>
  <si>
    <t>20/09/2018</t>
  </si>
  <si>
    <t>Aunar esfuerzos, tecnicos, administrativos y financieros por parte de ECOPETROL y COLCIENCIAS, para el desarrollo de la convocatoria 531 de 2011 en lo relacionado a la FINANCIACION, SEGUIMIENTO DE LOS PROYECTOS FINANCIABLES.</t>
  </si>
  <si>
    <t>0342_12</t>
  </si>
  <si>
    <t>0342_12_1</t>
  </si>
  <si>
    <t>19/11/2012</t>
  </si>
  <si>
    <t>21/11/2013</t>
  </si>
  <si>
    <t>Regular las relaciones entre las partes para la ejecucion de los recursos de inversion de Colciencias destinados al aprovechamiento de jovenes talentos para la investigacion, con la finalidad de incrementar y vincular el capital humano para la investigacion y la innovacion.</t>
  </si>
  <si>
    <t>0424_12</t>
  </si>
  <si>
    <t>0392_12_9</t>
  </si>
  <si>
    <t>Donaciones Personas Naturales</t>
  </si>
  <si>
    <t>DONACIONES</t>
  </si>
  <si>
    <t>OEN-G</t>
  </si>
  <si>
    <t>DONPERNAT</t>
  </si>
  <si>
    <t>0939-UDENAR-EJECUTOR</t>
  </si>
  <si>
    <t>ENTES REGIONALES</t>
  </si>
  <si>
    <t>800118954</t>
  </si>
  <si>
    <t>UNIVERSIDAD DE NARIÑO</t>
  </si>
  <si>
    <t>ENT-G</t>
  </si>
  <si>
    <t>0939_14</t>
  </si>
  <si>
    <t>0939_14_3</t>
  </si>
  <si>
    <t>0936-VAUPES-FONTIC</t>
  </si>
  <si>
    <t>845000021</t>
  </si>
  <si>
    <t>GOBERNACION DEL VAUPES</t>
  </si>
  <si>
    <t>ENT-E</t>
  </si>
  <si>
    <t>0936_13</t>
  </si>
  <si>
    <t>0936_13_2</t>
  </si>
  <si>
    <t>429-2015-MUNICIPIONEIVA-COOP</t>
  </si>
  <si>
    <t>891180009</t>
  </si>
  <si>
    <t>ALCALDIA DE NEIVA</t>
  </si>
  <si>
    <t>429_15</t>
  </si>
  <si>
    <t>429_15_1</t>
  </si>
  <si>
    <t>430-2015-GOBCHOCO-COOP</t>
  </si>
  <si>
    <t>891680010</t>
  </si>
  <si>
    <t>GOBERNACION DEL CHOCO</t>
  </si>
  <si>
    <t>430_15</t>
  </si>
  <si>
    <t>430_15_1</t>
  </si>
  <si>
    <t>0450-ALCALDIA ARAUCA-FONTIC</t>
  </si>
  <si>
    <t>800102504</t>
  </si>
  <si>
    <t>ALCALDIA DE ARAUCA</t>
  </si>
  <si>
    <t>0450_13</t>
  </si>
  <si>
    <t>0450_13_1</t>
  </si>
  <si>
    <t>0451-FLORENCIA-FONTIC</t>
  </si>
  <si>
    <t>800095728</t>
  </si>
  <si>
    <t>ALCALDIA DE FLORENCIA</t>
  </si>
  <si>
    <t>0451_13</t>
  </si>
  <si>
    <t>0451_13_1</t>
  </si>
  <si>
    <t>0937-VICHADA-FONTIC</t>
  </si>
  <si>
    <t>800094067</t>
  </si>
  <si>
    <t>GOBERNACION DEL VICHADA</t>
  </si>
  <si>
    <t>0937_13</t>
  </si>
  <si>
    <t>0937_13_2</t>
  </si>
  <si>
    <t>0938-PEREIRA-FONTIC</t>
  </si>
  <si>
    <t>891480030</t>
  </si>
  <si>
    <t>ALCALDIA DE PEREIRA</t>
  </si>
  <si>
    <t>0938_13</t>
  </si>
  <si>
    <t>0938_13_1</t>
  </si>
  <si>
    <t>432-2015-ALCALDIA DE IBAGUE-COOP</t>
  </si>
  <si>
    <t>800113389</t>
  </si>
  <si>
    <t>ALCALDIA DE IBAGUE</t>
  </si>
  <si>
    <t>432_15</t>
  </si>
  <si>
    <t>432_15_1</t>
  </si>
  <si>
    <t>431-2015-DEPTOARAUCA-COOP</t>
  </si>
  <si>
    <t>800102838</t>
  </si>
  <si>
    <t>GOBERNACION DE ARAUCA</t>
  </si>
  <si>
    <t>431_15</t>
  </si>
  <si>
    <t>431_15_1</t>
  </si>
  <si>
    <t>430-2015-UTCHOCO-EJECUTOR</t>
  </si>
  <si>
    <t>891680089</t>
  </si>
  <si>
    <t>UNIVERSIDAD TECNOLOGICA DEL CHOCO</t>
  </si>
  <si>
    <t>430_15_2</t>
  </si>
  <si>
    <t>433-2015-DEPTOVICHADA-COOP</t>
  </si>
  <si>
    <t>433_15</t>
  </si>
  <si>
    <t>433_15_1</t>
  </si>
  <si>
    <t>0451-UNAD-EJECUTOR</t>
  </si>
  <si>
    <t>860512780</t>
  </si>
  <si>
    <t>UNIVERSIDAD NACIONAL ABIERTA Y A DISTANCIA</t>
  </si>
  <si>
    <t>0451_13_2</t>
  </si>
  <si>
    <t>0939-FEDECAFE-ALIADA</t>
  </si>
  <si>
    <t>860007538</t>
  </si>
  <si>
    <t>FEDERACION NACIONAL DE CAFETEROS</t>
  </si>
  <si>
    <t>0939_14_1</t>
  </si>
  <si>
    <t>0939-NARIÑO-FONTIC</t>
  </si>
  <si>
    <t>800103923</t>
  </si>
  <si>
    <t>GOBERNACION DE NARIÑO</t>
  </si>
  <si>
    <t>0939_14_2</t>
  </si>
  <si>
    <t>0455-GOBERNACION ARAUCA-FONTIC</t>
  </si>
  <si>
    <t>0455_13</t>
  </si>
  <si>
    <t>0455_13_2</t>
  </si>
  <si>
    <t>0958-FEDESOFT-EJECUTOR</t>
  </si>
  <si>
    <t>800048884</t>
  </si>
  <si>
    <t>FED COLOMBIANA INDUSTRIA DE SOFTWARE-FEDESOFT</t>
  </si>
  <si>
    <t>0958_13</t>
  </si>
  <si>
    <t>0958_13_2</t>
  </si>
  <si>
    <t>0284-SANTA MARTA-FONTIC</t>
  </si>
  <si>
    <t>891780009</t>
  </si>
  <si>
    <t>ALCALDIA DE SANTA MARTA</t>
  </si>
  <si>
    <t>0284_13</t>
  </si>
  <si>
    <t>0284_13_1</t>
  </si>
  <si>
    <t>0488-MOCOA-FONTIC</t>
  </si>
  <si>
    <t>800102891</t>
  </si>
  <si>
    <t>ALCALDIA DE MOCOA</t>
  </si>
  <si>
    <t>0488_13</t>
  </si>
  <si>
    <t>0488_13_1</t>
  </si>
  <si>
    <t>0487-COMFACESAR-EJECUTOR</t>
  </si>
  <si>
    <t>892399989</t>
  </si>
  <si>
    <t>CAJA DE COMPENSACION FAMILIAR COMFACESAR</t>
  </si>
  <si>
    <t>0487_14</t>
  </si>
  <si>
    <t>0487_14_1</t>
  </si>
  <si>
    <t>0488-INFOTIC-EJECUTOR</t>
  </si>
  <si>
    <t>900068796</t>
  </si>
  <si>
    <t>INFOTIC S.A.</t>
  </si>
  <si>
    <t>0488_13_2</t>
  </si>
  <si>
    <t>428-2015-GOBMETA-COOP</t>
  </si>
  <si>
    <t>892000148</t>
  </si>
  <si>
    <t>GOBERNACION DEL META</t>
  </si>
  <si>
    <t>428_15</t>
  </si>
  <si>
    <t>428_15_1</t>
  </si>
  <si>
    <t>0285 SUPIA-ALIADA</t>
  </si>
  <si>
    <t>890801150</t>
  </si>
  <si>
    <t>ALCALDIA DE SUPIA</t>
  </si>
  <si>
    <t>0285_13</t>
  </si>
  <si>
    <t>0285_13_3</t>
  </si>
  <si>
    <t>0286-ERT-EJECUTOR</t>
  </si>
  <si>
    <t>800135729</t>
  </si>
  <si>
    <t>EMPRESA DE RECURSOS TECNOLOGICOS E.R.T. S.A. ESP</t>
  </si>
  <si>
    <t>0286_13</t>
  </si>
  <si>
    <t>0286_13_1</t>
  </si>
  <si>
    <t>0285 LA DORADA-ALIADA</t>
  </si>
  <si>
    <t>890801130</t>
  </si>
  <si>
    <t>ALCALDIA DE LA DORADA</t>
  </si>
  <si>
    <t>0285_13_2</t>
  </si>
  <si>
    <t>0285 AGUADAS-ALIADA</t>
  </si>
  <si>
    <t>890801132</t>
  </si>
  <si>
    <t>ALCALDIA DE AGUADAS</t>
  </si>
  <si>
    <t>0285_13_1</t>
  </si>
  <si>
    <t>0285 CALDAS-FONTIC</t>
  </si>
  <si>
    <t>890801052</t>
  </si>
  <si>
    <t>GOBERNACION DE CALDAS</t>
  </si>
  <si>
    <t>0285_13_4</t>
  </si>
  <si>
    <t>0958-ARMENIA-FONTIC</t>
  </si>
  <si>
    <t>890000464</t>
  </si>
  <si>
    <t>ALCALDIA DE ARMENIA</t>
  </si>
  <si>
    <t>0958_13_1</t>
  </si>
  <si>
    <t>0286-VALLE-FONTIC</t>
  </si>
  <si>
    <t>890399029</t>
  </si>
  <si>
    <t>GOBERNACION VALLE DEL CAUCA</t>
  </si>
  <si>
    <t>0286_13_2</t>
  </si>
  <si>
    <t>0471-POPAYAN-FONTIC</t>
  </si>
  <si>
    <t>891580006</t>
  </si>
  <si>
    <t>ALCALDIA DE POPAYAN</t>
  </si>
  <si>
    <t>0471_13</t>
  </si>
  <si>
    <t>0471_13_1</t>
  </si>
  <si>
    <t>0949-SAN ANDRES-FONTIC</t>
  </si>
  <si>
    <t>890201235</t>
  </si>
  <si>
    <t>GOBERNACION DE SANTANDER</t>
  </si>
  <si>
    <t>0949_13</t>
  </si>
  <si>
    <t>0949_13_1</t>
  </si>
  <si>
    <t>0456-YOPAL-FONTIC</t>
  </si>
  <si>
    <t>891855017</t>
  </si>
  <si>
    <t>ALCALDIA DE YOPAL</t>
  </si>
  <si>
    <t>0456_13</t>
  </si>
  <si>
    <t>0456_13_1</t>
  </si>
  <si>
    <t>0463-QUINDIO-FONTIC</t>
  </si>
  <si>
    <t>890001639</t>
  </si>
  <si>
    <t>GOBERNACION DE QUINDIO</t>
  </si>
  <si>
    <t>0463_13</t>
  </si>
  <si>
    <t>0463_13_1</t>
  </si>
  <si>
    <t>0482-BOYACA-FONTIC</t>
  </si>
  <si>
    <t>891800498</t>
  </si>
  <si>
    <t>GOBERNACION DE BOYACA</t>
  </si>
  <si>
    <t>0482_13</t>
  </si>
  <si>
    <t>0482_13_1</t>
  </si>
  <si>
    <t>0951-COLVATEL-EJECUTOR</t>
  </si>
  <si>
    <t>800196299</t>
  </si>
  <si>
    <t>COLVATEL</t>
  </si>
  <si>
    <t>0951_13</t>
  </si>
  <si>
    <t>0951_13_1</t>
  </si>
  <si>
    <t>0951-CUNDINAMARCA-FONTIC</t>
  </si>
  <si>
    <t>899999114</t>
  </si>
  <si>
    <t>GOBERNACION DE CUNDINAMARCA</t>
  </si>
  <si>
    <t>0951_13_2</t>
  </si>
  <si>
    <t>0487-CESAR-FONTIC</t>
  </si>
  <si>
    <t>892399999</t>
  </si>
  <si>
    <t>GOBERNACION DEL CESAR</t>
  </si>
  <si>
    <t>0487_14_2</t>
  </si>
  <si>
    <t>0486-CCTUNJA-EJECUTOR</t>
  </si>
  <si>
    <t>891800238</t>
  </si>
  <si>
    <t>CAMARA DE COMERCIO DE TUNJA</t>
  </si>
  <si>
    <t>0486_13</t>
  </si>
  <si>
    <t>0486_13_2</t>
  </si>
  <si>
    <t>0486-TUNJA-FONTIC</t>
  </si>
  <si>
    <t>891800846</t>
  </si>
  <si>
    <t>ALCALDIA DE TUNJA</t>
  </si>
  <si>
    <t>0486_13_1</t>
  </si>
  <si>
    <t>0289-METROTEL-EJECUTOR</t>
  </si>
  <si>
    <t>800204278</t>
  </si>
  <si>
    <t>METROTEL</t>
  </si>
  <si>
    <t>0289_13</t>
  </si>
  <si>
    <t>0289_13_2</t>
  </si>
  <si>
    <t>0934-GUAJIRA-FONTIC</t>
  </si>
  <si>
    <t>892115015</t>
  </si>
  <si>
    <t>GOBERNACION DE LA GUAJIRA</t>
  </si>
  <si>
    <t>0934_13</t>
  </si>
  <si>
    <t>0934_13_1</t>
  </si>
  <si>
    <t>0934-METROTEL-EJECUTOR</t>
  </si>
  <si>
    <t>800229393</t>
  </si>
  <si>
    <t>METROPOLITANA DE TELECOMUNICACIONES S.A. ESP-EJECUTOR</t>
  </si>
  <si>
    <t>0934_13_2</t>
  </si>
  <si>
    <t>0926-INFOTIC-EJECUTOR</t>
  </si>
  <si>
    <t>0926_13</t>
  </si>
  <si>
    <t>0926_13_2</t>
  </si>
  <si>
    <t>0926-AMAZONAS-FONTIC</t>
  </si>
  <si>
    <t>899999336</t>
  </si>
  <si>
    <t>GOBERNACION DEL AMAZONAS</t>
  </si>
  <si>
    <t>0926_13_1</t>
  </si>
  <si>
    <t>0289-BARRANQUILLA-FONTIC</t>
  </si>
  <si>
    <t>890102018</t>
  </si>
  <si>
    <t>ALCALDIA DE BARRANQUILLA</t>
  </si>
  <si>
    <t>0289_13_1</t>
  </si>
  <si>
    <t>0935-USUCRE-EJECUTOR</t>
  </si>
  <si>
    <t>892200323</t>
  </si>
  <si>
    <t>UNIVERSIDAD DE SUCRE</t>
  </si>
  <si>
    <t>0935_13</t>
  </si>
  <si>
    <t>0935_13_2</t>
  </si>
  <si>
    <t>0299-SUPIA-FONTIC</t>
  </si>
  <si>
    <t>0299_13</t>
  </si>
  <si>
    <t>0299_13_1</t>
  </si>
  <si>
    <t>0299-EJECUTOR Y ALIADOS</t>
  </si>
  <si>
    <t>0299_13_2</t>
  </si>
  <si>
    <t>0935-SINCELEJO-FONTIC</t>
  </si>
  <si>
    <t>800104062</t>
  </si>
  <si>
    <t>ALCALDIA DE SINCELEJO</t>
  </si>
  <si>
    <t>0935_13_1</t>
  </si>
  <si>
    <t>0287 SINCELEJO-FONTIC</t>
  </si>
  <si>
    <t>892280021</t>
  </si>
  <si>
    <t>GOBERNACION DE SUCRE</t>
  </si>
  <si>
    <t>0287_13</t>
  </si>
  <si>
    <t>0287_13_2</t>
  </si>
  <si>
    <t>0288-ALIADO-PBM-VD</t>
  </si>
  <si>
    <t>Project and Business Management S.A.S</t>
  </si>
  <si>
    <t>0288_13</t>
  </si>
  <si>
    <t>0288_13_3</t>
  </si>
  <si>
    <t>800091594</t>
  </si>
  <si>
    <t>0933-CCIBAGUE-ALIADA</t>
  </si>
  <si>
    <t>CAMARA DE COMERCIO DE IBAGUE</t>
  </si>
  <si>
    <t>0933_13</t>
  </si>
  <si>
    <t>0933_13_2</t>
  </si>
  <si>
    <t>800113672</t>
  </si>
  <si>
    <t>0288-CAQUETA-FONTIC</t>
  </si>
  <si>
    <t>GOBERNACION DEL CAQUETA</t>
  </si>
  <si>
    <t>0288_13_2</t>
  </si>
  <si>
    <t>0933-TOLIMA-FONTIC</t>
  </si>
  <si>
    <t>GOBERNACION DEL TOLIMA</t>
  </si>
  <si>
    <t>0933_13_4</t>
  </si>
  <si>
    <t>0287-CCISINCELEJO-EJECUTOR</t>
  </si>
  <si>
    <t>892280013</t>
  </si>
  <si>
    <t>CAMARA DE COMERCIO DE SINCELEJO</t>
  </si>
  <si>
    <t>0287_13_1</t>
  </si>
  <si>
    <t>0933-CCSURORIENTE-ALIADA</t>
  </si>
  <si>
    <t>CAMARA DE COMERCIO SU ORIENTE</t>
  </si>
  <si>
    <t>0933_13_3</t>
  </si>
  <si>
    <t>0929-ALCALDIAQUIBDO-ALIADA</t>
  </si>
  <si>
    <t>891680011</t>
  </si>
  <si>
    <t>ALCALDIA DE QUIBDO</t>
  </si>
  <si>
    <t>0929_13</t>
  </si>
  <si>
    <t>0929_13_1</t>
  </si>
  <si>
    <t>0929 CHOCO-EJECUTOR</t>
  </si>
  <si>
    <t>0929_13_3</t>
  </si>
  <si>
    <t>0927-CALI-FONTIC</t>
  </si>
  <si>
    <t>890399011</t>
  </si>
  <si>
    <t>ALCALDIA DE SANTIAGO DE CALI</t>
  </si>
  <si>
    <t>0927_13</t>
  </si>
  <si>
    <t>0927_13_1</t>
  </si>
  <si>
    <t>0933-CCHONDA-ALIADA</t>
  </si>
  <si>
    <t>CAMARA DE COMERCIO DE HONDA</t>
  </si>
  <si>
    <t>0933_13_1</t>
  </si>
  <si>
    <t>0930-SAN JOSE-FONTIC</t>
  </si>
  <si>
    <t>0930_13</t>
  </si>
  <si>
    <t>0930_13_1</t>
  </si>
  <si>
    <t>0929-CHOCO-FONTIC</t>
  </si>
  <si>
    <t>0929_13_2</t>
  </si>
  <si>
    <t>0436-SECDISTRMUJER-ALIADA</t>
  </si>
  <si>
    <t>900127054</t>
  </si>
  <si>
    <t>SECRETARIA DISTRITAL DE LA MUJER</t>
  </si>
  <si>
    <t>0436_13</t>
  </si>
  <si>
    <t>0436_13_2</t>
  </si>
  <si>
    <t>0437-CARTAGENA-FONTIC</t>
  </si>
  <si>
    <t>890480184</t>
  </si>
  <si>
    <t>ALCALDIA DE CARTAGENA</t>
  </si>
  <si>
    <t>0437_13</t>
  </si>
  <si>
    <t>0437_13_1</t>
  </si>
  <si>
    <t>0447-ASEMTUR-EJECUTOR</t>
  </si>
  <si>
    <t>800092324</t>
  </si>
  <si>
    <t>ASEMTUR</t>
  </si>
  <si>
    <t>0447_13</t>
  </si>
  <si>
    <t>0447_13_1</t>
  </si>
  <si>
    <t>0365-ESECAMU-ALIADA</t>
  </si>
  <si>
    <t>812005726</t>
  </si>
  <si>
    <t>EMPRESA SOCIAL DEL ESTADO CAMU EL AMPARO</t>
  </si>
  <si>
    <t>0365_14</t>
  </si>
  <si>
    <t>0365_14_1</t>
  </si>
  <si>
    <t>0365-MONTERIA-FONTIC</t>
  </si>
  <si>
    <t>800096734</t>
  </si>
  <si>
    <t>ALCALDIA DE MONTERIA</t>
  </si>
  <si>
    <t>0365_14_2</t>
  </si>
  <si>
    <t>0436-BOGOTA-FONTIC</t>
  </si>
  <si>
    <t>899999061</t>
  </si>
  <si>
    <t>ALCALDIA DE BOGOTA Y OTRAS ENTIDADES DISTRITALES</t>
  </si>
  <si>
    <t>0436_13_1</t>
  </si>
  <si>
    <t>0448-CORPOMETA-EJECUTOR</t>
  </si>
  <si>
    <t>822002732</t>
  </si>
  <si>
    <t>COORPOMETA</t>
  </si>
  <si>
    <t>0448_13</t>
  </si>
  <si>
    <t>0448_13_2</t>
  </si>
  <si>
    <t>434-2015-CAQFAMIEMPRESAS-EJECUTOR</t>
  </si>
  <si>
    <t>800080342</t>
  </si>
  <si>
    <t>CORPORACION ACCION POR EL QUINDIO - FAMI EMPRESAS</t>
  </si>
  <si>
    <t>434_15</t>
  </si>
  <si>
    <t>434_15_2</t>
  </si>
  <si>
    <t>0448-VILLAVICENCIO-FONTIC</t>
  </si>
  <si>
    <t>892099324</t>
  </si>
  <si>
    <t>ALCALDIA DE VILLAVICENCIO</t>
  </si>
  <si>
    <t>0448_13_1</t>
  </si>
  <si>
    <t>0447-RISARALDA-FONTIC</t>
  </si>
  <si>
    <t>891480085</t>
  </si>
  <si>
    <t>GOBERNACION DE RISARALDA</t>
  </si>
  <si>
    <t>0447_13_2</t>
  </si>
  <si>
    <t>436-2015-DEPTOSUCRE-COOP</t>
  </si>
  <si>
    <t>436_15</t>
  </si>
  <si>
    <t>436_15_1</t>
  </si>
  <si>
    <t>434-2015-MUNICIPIOARMENIA-COOP</t>
  </si>
  <si>
    <t>434_15_1</t>
  </si>
  <si>
    <t>0327-GUAINIA-FONTIC</t>
  </si>
  <si>
    <t>892099149</t>
  </si>
  <si>
    <t>GOBERNACION DEL GUAINIA</t>
  </si>
  <si>
    <t>0327_13</t>
  </si>
  <si>
    <t>0327_13_1</t>
  </si>
  <si>
    <t>0328-CCGUAJIRA-EJECUTOR</t>
  </si>
  <si>
    <t>892115002</t>
  </si>
  <si>
    <t>CAMARA DE COMERCIO DE GUAJIRA</t>
  </si>
  <si>
    <t>0328_13</t>
  </si>
  <si>
    <t>0328_13_2</t>
  </si>
  <si>
    <t>437-2015-ALCALDIAMEDELLIN-COOP</t>
  </si>
  <si>
    <t>890905211</t>
  </si>
  <si>
    <t>ALCALDIA DE MEDELLIN</t>
  </si>
  <si>
    <t>0326-MANIZALES-FONTIC</t>
  </si>
  <si>
    <t>890801053</t>
  </si>
  <si>
    <t>ALCALDIA DE MANIZALES</t>
  </si>
  <si>
    <t>0326_13</t>
  </si>
  <si>
    <t>0326_13_1</t>
  </si>
  <si>
    <t>0326-PEOPLECONTACT-EJECUTOR</t>
  </si>
  <si>
    <t>900159106</t>
  </si>
  <si>
    <t>PEOPLE CONTACT</t>
  </si>
  <si>
    <t>0326_13_2</t>
  </si>
  <si>
    <t>0936-COORPOMETA-EJECUTOR</t>
  </si>
  <si>
    <t>0936_13_1</t>
  </si>
  <si>
    <t>0330-GUAVIARE-FONTIC</t>
  </si>
  <si>
    <t>800103196</t>
  </si>
  <si>
    <t>GOBERNACION DEL GUAVIARE</t>
  </si>
  <si>
    <t>0330_13</t>
  </si>
  <si>
    <t>0330_13_1</t>
  </si>
  <si>
    <t>0362-CAUCA-FONTIC</t>
  </si>
  <si>
    <t>891580016</t>
  </si>
  <si>
    <t>GOBERNACION DE CAUCA</t>
  </si>
  <si>
    <t>0362_13</t>
  </si>
  <si>
    <t>0362_13_1</t>
  </si>
  <si>
    <t>0362-SENACAUCA-ALIADA</t>
  </si>
  <si>
    <t>899999034</t>
  </si>
  <si>
    <t>SENA</t>
  </si>
  <si>
    <t>0362_13_2</t>
  </si>
  <si>
    <t>0328-RIOHACHA-FONTIC</t>
  </si>
  <si>
    <t>892115007</t>
  </si>
  <si>
    <t>ALCALDIA DE RIOHACHA</t>
  </si>
  <si>
    <t>0328_13_1</t>
  </si>
  <si>
    <t>0329-IBAGUE-FONTIC</t>
  </si>
  <si>
    <t>0329_13</t>
  </si>
  <si>
    <t>0329_13_1</t>
  </si>
  <si>
    <t>0329-INFOTIC-EJECUTOR</t>
  </si>
  <si>
    <t>0329_13_2</t>
  </si>
  <si>
    <t>0489-CORPOMETA-EJECUTOR</t>
  </si>
  <si>
    <t>0489_13</t>
  </si>
  <si>
    <t>0489_13_1</t>
  </si>
  <si>
    <t>0595-CINTEL-EJECUTOR-VD</t>
  </si>
  <si>
    <t>800149483</t>
  </si>
  <si>
    <t>CINTEL</t>
  </si>
  <si>
    <t>0595_13</t>
  </si>
  <si>
    <t>0595_13_2</t>
  </si>
  <si>
    <t>0596-INIRIDA-VD</t>
  </si>
  <si>
    <t>892099105</t>
  </si>
  <si>
    <t>ALCALDIA DE INIRIDA</t>
  </si>
  <si>
    <t>0596_13</t>
  </si>
  <si>
    <t>0596_13_1</t>
  </si>
  <si>
    <t>0598-NARIÑO-VD</t>
  </si>
  <si>
    <t>0598_13</t>
  </si>
  <si>
    <t>0598_13_1</t>
  </si>
  <si>
    <t>0594-SAN ANDRES-VD</t>
  </si>
  <si>
    <t>892400038</t>
  </si>
  <si>
    <t>GOBERNACION DE SAN ANDRES</t>
  </si>
  <si>
    <t>0594_13</t>
  </si>
  <si>
    <t>0594_13_2</t>
  </si>
  <si>
    <t>0595-BOGOTA-VD</t>
  </si>
  <si>
    <t>0595_13_1</t>
  </si>
  <si>
    <t>405-2015-GOBGUAVIARE-COOP</t>
  </si>
  <si>
    <t>405_15</t>
  </si>
  <si>
    <t>405_15_1</t>
  </si>
  <si>
    <t>0601-RIOHACHA-VD</t>
  </si>
  <si>
    <t>0601_13</t>
  </si>
  <si>
    <t>0601_13_1</t>
  </si>
  <si>
    <t>0602-VICHADA-VD</t>
  </si>
  <si>
    <t>0602_13</t>
  </si>
  <si>
    <t>0602_13_1</t>
  </si>
  <si>
    <t>0603-BOYACA-VD</t>
  </si>
  <si>
    <t>0603_13</t>
  </si>
  <si>
    <t>0603_13_2</t>
  </si>
  <si>
    <t>0599-CALDAS-VD</t>
  </si>
  <si>
    <t>0599_13</t>
  </si>
  <si>
    <t>0599_13_1</t>
  </si>
  <si>
    <t>0600-BARRANQUILLA-VD</t>
  </si>
  <si>
    <t>0600_13</t>
  </si>
  <si>
    <t>0600_13_1</t>
  </si>
  <si>
    <t>0601-CCGUAJIRA-EJECUTOR-VD</t>
  </si>
  <si>
    <t>0601_13_2</t>
  </si>
  <si>
    <t>0593-BUCARAMANGA-VD</t>
  </si>
  <si>
    <t>890201222</t>
  </si>
  <si>
    <t>ALCALDIA DE BUCARAMANGA</t>
  </si>
  <si>
    <t>0593_13</t>
  </si>
  <si>
    <t>0593_13_1</t>
  </si>
  <si>
    <t>0593-CORP INTER EDU SUPERIOR-EJECUTOR-VD</t>
  </si>
  <si>
    <t>890204702</t>
  </si>
  <si>
    <t>CORPORACION INTERAMERICANA DE EDUCACION SUPERIOR-EJECUTOR</t>
  </si>
  <si>
    <t>0593_13_2</t>
  </si>
  <si>
    <t>411-2015-DEPTOCESAR-COOP</t>
  </si>
  <si>
    <t>411_15</t>
  </si>
  <si>
    <t>411_15_1</t>
  </si>
  <si>
    <t>0584-MAGDALENA-FONTIC</t>
  </si>
  <si>
    <t>800103920</t>
  </si>
  <si>
    <t>GOBERNACION DEL MAGDALENA</t>
  </si>
  <si>
    <t>0584_14</t>
  </si>
  <si>
    <t>0584_14_1</t>
  </si>
  <si>
    <t>412-2015-DEPTOTOLIMA-COOP</t>
  </si>
  <si>
    <t>412_15</t>
  </si>
  <si>
    <t>412_15_1</t>
  </si>
  <si>
    <t>0592-PASTO-VD</t>
  </si>
  <si>
    <t>891280000</t>
  </si>
  <si>
    <t>ALCALDIA DE PASTO</t>
  </si>
  <si>
    <t>0592_13</t>
  </si>
  <si>
    <t>0592_13_1</t>
  </si>
  <si>
    <t>408-2015-PARQUESOFTBOGOTA-EJECUTOR</t>
  </si>
  <si>
    <t>900162284</t>
  </si>
  <si>
    <t>PARQUESOFT BOGOTA</t>
  </si>
  <si>
    <t>408_15</t>
  </si>
  <si>
    <t>408_15_2</t>
  </si>
  <si>
    <t>408-2015-ALCALDIAARAUCA-COOP</t>
  </si>
  <si>
    <t>408_15_1</t>
  </si>
  <si>
    <t>407-2015-MUNICIPIOLETICIA-COOP</t>
  </si>
  <si>
    <t>899999302</t>
  </si>
  <si>
    <t>ALCALDIA DE LETICIA</t>
  </si>
  <si>
    <t>407_15</t>
  </si>
  <si>
    <t>407_15_1</t>
  </si>
  <si>
    <t>0594-FIDATEC-EJECUTOR-VD</t>
  </si>
  <si>
    <t>801004180</t>
  </si>
  <si>
    <t>FUNDACION PARA LA INVESTIGACION, DESARROLLO Y AVANCE TECNOLOGICO DE COLOMBIA - FIDATEC</t>
  </si>
  <si>
    <t>0594_13_1</t>
  </si>
  <si>
    <t>410-2015-DEPTOCAUCA-COOP</t>
  </si>
  <si>
    <t>890580016</t>
  </si>
  <si>
    <t>GOBERNACION DEL CAUCA</t>
  </si>
  <si>
    <t>410_15</t>
  </si>
  <si>
    <t>410_15_1</t>
  </si>
  <si>
    <t>409-2015-ALCALDIAMITU-COOP</t>
  </si>
  <si>
    <t>892099233</t>
  </si>
  <si>
    <t>ALCALDIA DE MITU</t>
  </si>
  <si>
    <t>409_15</t>
  </si>
  <si>
    <t>409_15_1</t>
  </si>
  <si>
    <t>404-2015-DEPTOATLANTICO-COOP</t>
  </si>
  <si>
    <t>890102006</t>
  </si>
  <si>
    <t>GOBERNACION DEL ATLANTICO</t>
  </si>
  <si>
    <t>404_15</t>
  </si>
  <si>
    <t>404_15_1</t>
  </si>
  <si>
    <t>0590-HUILA-VD</t>
  </si>
  <si>
    <t>800103913</t>
  </si>
  <si>
    <t>GOBERNACION DEL HUILA</t>
  </si>
  <si>
    <t>0590_14</t>
  </si>
  <si>
    <t>0590_14_1</t>
  </si>
  <si>
    <t>0590-LAPLATA-ALIADO</t>
  </si>
  <si>
    <t>891180155</t>
  </si>
  <si>
    <t>ALCALDIA DE LA PLATA</t>
  </si>
  <si>
    <t>0590_14_8</t>
  </si>
  <si>
    <t>0590-PALERMO-ALIADO</t>
  </si>
  <si>
    <t>891180021</t>
  </si>
  <si>
    <t>ALCALDIA DE PALERMO</t>
  </si>
  <si>
    <t>0590_14_4</t>
  </si>
  <si>
    <t>0590-ALGECIRAS-ALIADO</t>
  </si>
  <si>
    <t>891180024</t>
  </si>
  <si>
    <t>ALCALDIA DE ALGECIRAS</t>
  </si>
  <si>
    <t>0590_14_12</t>
  </si>
  <si>
    <t>0590-CAMPOALEGRE-ALIADO</t>
  </si>
  <si>
    <t>891181119</t>
  </si>
  <si>
    <t>ALCALDIA DE CAMPOALEGRE</t>
  </si>
  <si>
    <t>0590_14_9</t>
  </si>
  <si>
    <t>0590-GARZON-ALIADO</t>
  </si>
  <si>
    <t>891180022</t>
  </si>
  <si>
    <t>ALCALDIA DE GARZON</t>
  </si>
  <si>
    <t>0590_14_10</t>
  </si>
  <si>
    <t>0590-RIVERA-ALIADO</t>
  </si>
  <si>
    <t>891180040</t>
  </si>
  <si>
    <t>ALCALDIA DE RIVERA</t>
  </si>
  <si>
    <t>0590_14_6</t>
  </si>
  <si>
    <t>0590-VILLAVIEJA-ALIADO</t>
  </si>
  <si>
    <t>891180187</t>
  </si>
  <si>
    <t>ALCALDIA DE VILLAVIEJA</t>
  </si>
  <si>
    <t>0590_14_11</t>
  </si>
  <si>
    <t>0590-TELLO-ALIADO</t>
  </si>
  <si>
    <t>891180127</t>
  </si>
  <si>
    <t>ALCALDIA DE TELLO</t>
  </si>
  <si>
    <t>0590_14_7</t>
  </si>
  <si>
    <t>0590-YAGUARA-ALIADO</t>
  </si>
  <si>
    <t>800097180</t>
  </si>
  <si>
    <t>ALCALDIA DE YAGUARA</t>
  </si>
  <si>
    <t>0590_14_5</t>
  </si>
  <si>
    <t>0590-PITAL-ALIADO</t>
  </si>
  <si>
    <t>891180199</t>
  </si>
  <si>
    <t>ALCALDIA DE PITAL</t>
  </si>
  <si>
    <t>0590_14_13</t>
  </si>
  <si>
    <t>0590-PITALITO-ALIADO</t>
  </si>
  <si>
    <t>891180077</t>
  </si>
  <si>
    <t>ALCALDIA DE PITALITO</t>
  </si>
  <si>
    <t>0590_14_3</t>
  </si>
  <si>
    <t>402-2015-MUNICIPIOPOPAYAN-COOP</t>
  </si>
  <si>
    <t>402_15</t>
  </si>
  <si>
    <t>402_15_1</t>
  </si>
  <si>
    <t>401-2015-GOBERNACIONVAUPES-COOP</t>
  </si>
  <si>
    <t>401_15</t>
  </si>
  <si>
    <t>401_15_1</t>
  </si>
  <si>
    <t>400-2015-ALCALDIACARTAGENA-COOP</t>
  </si>
  <si>
    <t>400_15</t>
  </si>
  <si>
    <t>400_15_1</t>
  </si>
  <si>
    <t>0604-MANIZALES-VD</t>
  </si>
  <si>
    <t>0604_13</t>
  </si>
  <si>
    <t>0604_13_1</t>
  </si>
  <si>
    <t>403-2015-ALCALDIAMANIZALES-COOP</t>
  </si>
  <si>
    <t>403_15</t>
  </si>
  <si>
    <t>403_15_1</t>
  </si>
  <si>
    <t>0604-PARQUESOFT MANIZALES-EJECUTOR-VD</t>
  </si>
  <si>
    <t>810006985</t>
  </si>
  <si>
    <t>PARQUESOFT MANIZALES</t>
  </si>
  <si>
    <t>0604_13_2</t>
  </si>
  <si>
    <t>317-15-DEPTOVAUPES-COOP</t>
  </si>
  <si>
    <t>317_15</t>
  </si>
  <si>
    <t>317_15_1</t>
  </si>
  <si>
    <t>0686-HUILA-VD</t>
  </si>
  <si>
    <t>0686_13</t>
  </si>
  <si>
    <t>0686_13_2</t>
  </si>
  <si>
    <t>0590-AIPE-ALIADO</t>
  </si>
  <si>
    <t>891180070</t>
  </si>
  <si>
    <t>ALCALDIA DE AIPE</t>
  </si>
  <si>
    <t>0590_14_2</t>
  </si>
  <si>
    <t>0677-GUAVIARE-VD</t>
  </si>
  <si>
    <t>0677_13</t>
  </si>
  <si>
    <t>0677_13_2</t>
  </si>
  <si>
    <t>366-2015-DEPTOCHOCO-COOP</t>
  </si>
  <si>
    <t>366_15</t>
  </si>
  <si>
    <t>366_15_1</t>
  </si>
  <si>
    <t>0686-E R T -EJECUTOR-VD</t>
  </si>
  <si>
    <t>0686_13_1</t>
  </si>
  <si>
    <t>413-2015-GOBNARIÑO-COOP</t>
  </si>
  <si>
    <t>413_15</t>
  </si>
  <si>
    <t>413_15_1</t>
  </si>
  <si>
    <t>418-2015-GOBGUAJIRA-COOP</t>
  </si>
  <si>
    <t>418_15</t>
  </si>
  <si>
    <t>418_15_1</t>
  </si>
  <si>
    <t>0491-NORTE DE SANTANDER-FONTIC</t>
  </si>
  <si>
    <t>800103927</t>
  </si>
  <si>
    <t>GOBERNACION NORTE SANTANDER</t>
  </si>
  <si>
    <t>0491_14</t>
  </si>
  <si>
    <t>0491_14_6</t>
  </si>
  <si>
    <t>419-2015-ALCALDIAVILLAVICENCIO-COOP</t>
  </si>
  <si>
    <t>419_15</t>
  </si>
  <si>
    <t>419_15_1</t>
  </si>
  <si>
    <t>421-2015-ALCALDIASANJOSEGUAVIARE-COOP</t>
  </si>
  <si>
    <t>800103180</t>
  </si>
  <si>
    <t>ALCALDIA DE SAN JOSE DEL GUAVIARE</t>
  </si>
  <si>
    <t>421_15</t>
  </si>
  <si>
    <t>421_15_1</t>
  </si>
  <si>
    <t>420-2015-MUNICIPIOPASTO-COOP</t>
  </si>
  <si>
    <t>420_15</t>
  </si>
  <si>
    <t>420_15_1</t>
  </si>
  <si>
    <t>427-2015-GOBSANTANDER-COOP</t>
  </si>
  <si>
    <t>427_15</t>
  </si>
  <si>
    <t>427_15_1</t>
  </si>
  <si>
    <t>0491-TIBU-ALIADA</t>
  </si>
  <si>
    <t>800070682</t>
  </si>
  <si>
    <t>TIBU</t>
  </si>
  <si>
    <t>0491_14_7</t>
  </si>
  <si>
    <t>417-2015-MUNICIPIOCALI-COOP</t>
  </si>
  <si>
    <t>417_15</t>
  </si>
  <si>
    <t>417_15_1</t>
  </si>
  <si>
    <t>0491-PAMPLONA-ALIADA</t>
  </si>
  <si>
    <t>800007652</t>
  </si>
  <si>
    <t>ALCALDIA DE PAMPLONA</t>
  </si>
  <si>
    <t>0491_14_2</t>
  </si>
  <si>
    <t>0491-PATIOS-ALIADA</t>
  </si>
  <si>
    <t>800044113</t>
  </si>
  <si>
    <t>ALCALDIA DE LOS PATIOS</t>
  </si>
  <si>
    <t>0491_14_1</t>
  </si>
  <si>
    <t>0489-META-FONTIC</t>
  </si>
  <si>
    <t>0489_13_2</t>
  </si>
  <si>
    <t>0490-COMFACESAR-EJECUTOR</t>
  </si>
  <si>
    <t>0490_14</t>
  </si>
  <si>
    <t>0490_14_2</t>
  </si>
  <si>
    <t>425-2015-MUNICIPIOPEREIRA-COOP</t>
  </si>
  <si>
    <t>425_15</t>
  </si>
  <si>
    <t>425_15_1</t>
  </si>
  <si>
    <t>426-2015-MUNICIPIOMONTERIA-COOP</t>
  </si>
  <si>
    <t>426_15</t>
  </si>
  <si>
    <t>426_15_1</t>
  </si>
  <si>
    <t>426-2015-ESECAMUELAMPARO-ALIADO</t>
  </si>
  <si>
    <t>426_15_2</t>
  </si>
  <si>
    <t>423-2015-GOBANTIOQUIA-COOP</t>
  </si>
  <si>
    <t>890900286</t>
  </si>
  <si>
    <t>GOBERNACIÓN DE ANTIOQUIA</t>
  </si>
  <si>
    <t>423_15</t>
  </si>
  <si>
    <t>423_15_1</t>
  </si>
  <si>
    <t>421-2015-PARQUESOFTMETA-EJECUTOR</t>
  </si>
  <si>
    <t>900044905</t>
  </si>
  <si>
    <t>FUNDACION PARQUE TECNOLOGICO DEL META</t>
  </si>
  <si>
    <t>421_15_2</t>
  </si>
  <si>
    <t>424-2015-MUNICIPIOBUCARAMANGA-COOP</t>
  </si>
  <si>
    <t>424_15</t>
  </si>
  <si>
    <t>424_15_1</t>
  </si>
  <si>
    <t>0490-VALLEDUPAR-FONTIC</t>
  </si>
  <si>
    <t>800098911</t>
  </si>
  <si>
    <t>ALCALDIA DE VALLEDUPAR</t>
  </si>
  <si>
    <t>0490_14_1</t>
  </si>
  <si>
    <t>0491-CUCUTA-ALIADA</t>
  </si>
  <si>
    <t>890501255</t>
  </si>
  <si>
    <t>ALCALDIA DE SAN JOSE DE CUCUTA</t>
  </si>
  <si>
    <t>0491_14_3</t>
  </si>
  <si>
    <t>0491-ZULIA-ALIADA</t>
  </si>
  <si>
    <t>800039803</t>
  </si>
  <si>
    <t>ALCALDIA DE ZULIA</t>
  </si>
  <si>
    <t>0491_14_4</t>
  </si>
  <si>
    <t>0512-ATLANTICO-FONTIC</t>
  </si>
  <si>
    <t>0512_14</t>
  </si>
  <si>
    <t>0512_14_1</t>
  </si>
  <si>
    <t>0491-VILLADELROSARIO-ALIADA</t>
  </si>
  <si>
    <t>890503373</t>
  </si>
  <si>
    <t>ALCALDIA VILLA DEL ROSARIO</t>
  </si>
  <si>
    <t>0491_14_5</t>
  </si>
  <si>
    <t>416-2015-CCTUNJA-EJECUTOR</t>
  </si>
  <si>
    <t>416_15</t>
  </si>
  <si>
    <t>416_15_2</t>
  </si>
  <si>
    <t>0491-UFPS-EJECUTOR</t>
  </si>
  <si>
    <t>800163130</t>
  </si>
  <si>
    <t>UNIVERSIDAD FRANCISCO DE PAULA SANTANDER</t>
  </si>
  <si>
    <t>0491_14_8</t>
  </si>
  <si>
    <t>0512-METROTEL-EJECUTOR</t>
  </si>
  <si>
    <t>0512_14_2</t>
  </si>
  <si>
    <t>0543-LETICIA-FONTIC</t>
  </si>
  <si>
    <t>0543_13</t>
  </si>
  <si>
    <t>0543_13_1</t>
  </si>
  <si>
    <t>0546-BOLIVAR-FONTIC</t>
  </si>
  <si>
    <t>890480059</t>
  </si>
  <si>
    <t>GOBERNACION DE BOLIVAR</t>
  </si>
  <si>
    <t>0546_13</t>
  </si>
  <si>
    <t>0546_13_1</t>
  </si>
  <si>
    <t>0543-ENAM-EJECUTOR</t>
  </si>
  <si>
    <t>900339174</t>
  </si>
  <si>
    <t>ENERGIA PARA EL AMAZONAS ENAM</t>
  </si>
  <si>
    <t>0543_13_2</t>
  </si>
  <si>
    <t>0540-SANTANDER-FONTIC</t>
  </si>
  <si>
    <t>0540_13</t>
  </si>
  <si>
    <t>0540_13_1</t>
  </si>
  <si>
    <t>0542-CODENCO-EJECUTOR</t>
  </si>
  <si>
    <t>820003227</t>
  </si>
  <si>
    <t>ADMINISTRACION PUBLICA COOPERATIVA DE DEPARTAMENTOS Y MUNICIPIOS DE COLOMBIA CODENCO</t>
  </si>
  <si>
    <t>0542_13</t>
  </si>
  <si>
    <t>0542_13_1</t>
  </si>
  <si>
    <t>415-2015-MUNICIPIOQUIBDO-COOP</t>
  </si>
  <si>
    <t>415_15</t>
  </si>
  <si>
    <t>415_15_1</t>
  </si>
  <si>
    <t>0542-BUCARAMANGA-FONTIC</t>
  </si>
  <si>
    <t>0542_13_2</t>
  </si>
  <si>
    <t>416-2015-MUNICIPIOTUNJA-COOP</t>
  </si>
  <si>
    <t>416_15_1</t>
  </si>
  <si>
    <t>414-2015-ALCALDIASINCELEJO-COOP</t>
  </si>
  <si>
    <t>414_15</t>
  </si>
  <si>
    <t>414_15_1</t>
  </si>
  <si>
    <t>GOBERNACIONES</t>
  </si>
  <si>
    <t>08/09/2014</t>
  </si>
  <si>
    <t>14/10/2022</t>
  </si>
  <si>
    <t>Aunar esfuerzos para realizar la selección de jovenes investigadores y de beneficiarios de creditos condonables para adelantar estudios de maestria y doctorado financiados por el departamento, asi como su correspondiente proceso de legalizacion, otorgamiento de garantias, elaboracion de presupuestos, realizacion de giros, seguimientos academico, gestion de cobranza y/o condonacion</t>
  </si>
  <si>
    <t>505_14</t>
  </si>
  <si>
    <t>505_14_EVA</t>
  </si>
  <si>
    <t>29/12/2015</t>
  </si>
  <si>
    <t>16/03/2016</t>
  </si>
  <si>
    <t>29/12/2025</t>
  </si>
  <si>
    <t>800094164</t>
  </si>
  <si>
    <t>DEPARTAMENTO DEL PUTUMAYO</t>
  </si>
  <si>
    <t>Aunar esfuerzos, capacidades y competencias de las partes para apoyar la ejecución del proyecto de ciencia, tecnología e innovación denominado proyecto FORMACIÓN DE CAP. HUMANO NIVEL DE MAESTRIA Y DOCTORADO PARA FORTALECIMIENTO CAPAC DE INV., DESARROLLO TECNOL. INNOV. Y COMPETTITV DEL PUTUMAYO, AMAZONIA</t>
  </si>
  <si>
    <t>912_15</t>
  </si>
  <si>
    <t>912_15_EVA</t>
  </si>
  <si>
    <t>912-2015</t>
  </si>
  <si>
    <t>2307-2016</t>
  </si>
  <si>
    <t>11/11/2016</t>
  </si>
  <si>
    <t>11/11/2024</t>
  </si>
  <si>
    <t>Aunar esfuerzos para asociar recursos, capacidades y competencias de las partes, aportando en común recursos en dinero, en especie o de industria para ejecutar el proyecto de ciencia, tecnología e innovación denominado FORMACIÓN DE PROFESIONALES EN MAESTRÍAS Y DOCTORADOS PARA EL FORTALECIMIENTO DE LAS COMPETENCIAS DEL TALENTO HUMANO EN LOS FOCOS PRIORIZADOS EN EL PLAN Y ACUERDO ESTRATÉGICO CTeI DE SANTANDER,  de acuerdo con los términos en los que fue aprobado por el OCAD del FCTeI del 17 de diciembre de 2015</t>
  </si>
  <si>
    <t>2307_16</t>
  </si>
  <si>
    <t>335-2016</t>
  </si>
  <si>
    <t>04/04/2016</t>
  </si>
  <si>
    <t>04/04/2021</t>
  </si>
  <si>
    <t>Aunar esfuerzos técnicos y económicos para la ejecución del proyecto FORMACIÓN DE CAPITAL HUMANO A NIVEL DE MAESTRIA PARA EL FORTALECIMIENTO DE LAS CAPACIDADES DE I+D, INNOVACIÓN Y COMPETITIVIDAD DEL DEPARTAMENTO DEL CAQUETA de acuerdo con los términos en los que fue aprobado por el OCAD de ciencia y tecnología del 02 de octubre de 2015.</t>
  </si>
  <si>
    <t>335_16</t>
  </si>
  <si>
    <t>335_16_EVA</t>
  </si>
  <si>
    <t>913-2015</t>
  </si>
  <si>
    <t>01/04/2016</t>
  </si>
  <si>
    <t>Aunar esfuerzos, capacidades y competencias de las partes para apoyar la ejecución del proyecto de ciencia, tecnología e innovación denominado FORMACIÓN DE ALTO NIVEL EN SUS CAPACIDADES DE CTEL DEL DEPARTAMENTO DEL GUAVIARE</t>
  </si>
  <si>
    <t>913_15</t>
  </si>
  <si>
    <t>913_15_EVA</t>
  </si>
  <si>
    <t>2307_16_EVA</t>
  </si>
  <si>
    <t>08/11/2013</t>
  </si>
  <si>
    <t>08/11/2022</t>
  </si>
  <si>
    <t>Asociar recursos, capacidades y competencias de las partes, aportando en comun recursos en dinero, en especie  o de industria para ejecutar  el proyecto de ciencia, tecnología e innovacion denominado fortalecimiento del departamento del Cesar en sus capacidades de investigacion en CTel, CESAR Caribe, de acuerdo a los terminos en los que fueron  aprobada por OCAD   ciencia y Tecnologia del 19 de Julio de 2013,</t>
  </si>
  <si>
    <t>0681_13</t>
  </si>
  <si>
    <t>681_2013_EVAL</t>
  </si>
  <si>
    <t>681-2013</t>
  </si>
  <si>
    <t>670-2017</t>
  </si>
  <si>
    <t>20/09/2017</t>
  </si>
  <si>
    <t>20/01/2020</t>
  </si>
  <si>
    <t>Aunar esfuerzos, capacidades y competencias entre Colciencias, el Departamento de Boyacá y el Fondo Francisco José de Caldas para ejecutar los componentes asociados a la convocatoria, selección y financiación de proyectos de pruebas de concepto y validaciones pre-comerciales, del proyecto de ciencia, tecnología e innovación denominado “Implementación de una convocatoria de innovación entre universidades y empresas para promover y validar productos derivados del aprovechamiento sostenible de la biodiversidad en el departamento de Boyacá”.</t>
  </si>
  <si>
    <t>670_17</t>
  </si>
  <si>
    <t>683-2013</t>
  </si>
  <si>
    <t>08/11/2018</t>
  </si>
  <si>
    <t>Desarrollo de programa de formación de recurso humano de alto nivel (Doctorado y Maetria) e iniciación en investigación (Jovenes Investigadores) para el Departamento del Atlántico.</t>
  </si>
  <si>
    <t>0683_13</t>
  </si>
  <si>
    <t>08/11/2023</t>
  </si>
  <si>
    <t>Asociar recursos, capacidades y competencias de las partes, aportando en comun recursos en dinero, en especie  o de industria para ejecutar  el proyecto de ciencia, tecnología e innovacion denominado programa de formacion de capacidades en ciencia, tecnologia e innovacion en el departamento de Sucre Caribe, de acuerdo a los terminos en los que fue aprobada por OCAD   ciencia y Tecnologia del 19 de Julio de 2013,</t>
  </si>
  <si>
    <t>0682_13</t>
  </si>
  <si>
    <t>682_2013_EVAL</t>
  </si>
  <si>
    <t>682-2013</t>
  </si>
  <si>
    <t>685-2013</t>
  </si>
  <si>
    <t>01/11/2013</t>
  </si>
  <si>
    <t>10/11/2014</t>
  </si>
  <si>
    <t>10/11/2024</t>
  </si>
  <si>
    <t>Asociar recursos, capacidades y competencias de las partes, aportando en comun recursos en dinero, en especie  o de industria para ejecutar  el proyecto de ciencia, tecnología e innovacion denominado "fortalecimiento del departamento del Magdalena en sus capacidades de investigacion en ciencia, tecnologia e innovacion, Magadalena Caribe" de acuerdo a los terminos en los que fueron  aprobada por OCAD   ciencia y Tecnologia del 19 de Julio de 2013,</t>
  </si>
  <si>
    <t>0685_13</t>
  </si>
  <si>
    <t>684-2013</t>
  </si>
  <si>
    <t>08/11/2021</t>
  </si>
  <si>
    <t>Asociar recursos, capacidades y competencias de las partes, aportando en comun recursos en dinero, en especie  o de industria para ejecutar  el proyecto de ciencia, tecnología e innovacion denominado "Apoyo a la formación de capital humano a nivel doctorado y maestría" de acuerdo a los terminos en los que fue aprobada por OCAD   ciencia y Tecnologia según acuerdo No 001 del 20 de diciembre de 2012</t>
  </si>
  <si>
    <t>0684_13</t>
  </si>
  <si>
    <t>898-2015</t>
  </si>
  <si>
    <t>28/12/2015</t>
  </si>
  <si>
    <t>14/03/2016</t>
  </si>
  <si>
    <t>28/12/2023</t>
  </si>
  <si>
    <t>Aunar esfuerzos, capacidades y competencias de las partes para apoyar la ejecución del proyecto de ciencia, tecnología e innovación denominado PROGRAMA DE FORMACIÓN DE RECURSO HUMNAO DE ALTO NIVEL (DOCTORADO Y MAESTRIA INVESTIGATIVA) E INICIACIÓN EN INVESTIGACIÓN (JOVENES INVESTIGADORES) PARA EL DEPARTAMENTO DE NORTE DE SANTANDER</t>
  </si>
  <si>
    <t>898_15</t>
  </si>
  <si>
    <t>898_15_EVA</t>
  </si>
  <si>
    <t>685_2013_EVAL</t>
  </si>
  <si>
    <t>689-2013</t>
  </si>
  <si>
    <t>07/11/2013</t>
  </si>
  <si>
    <t>31/12/2014</t>
  </si>
  <si>
    <t>Asociar recursos, capacidades y competencias de las partes, aportando en comun recursos en dinero , en especie, o de industria para ejecutar el proyecto de ciencia , tecnologia e innovacion.</t>
  </si>
  <si>
    <t>0689_13</t>
  </si>
  <si>
    <t>671-2017</t>
  </si>
  <si>
    <t>Aunar esfuerzos, capacidades y competencias entre Colciencias, el Departamento de Boyacá y el Fondo Francisco José de Caldas para ejecutar los componentes asociados a la convocatoria, selección y financiación de proyectos de investigación y desarrollo experimental, del proyecto de ciencia, tecnología e innovación denominado “Implementación de una convocatoria de proyectos de I+D para el desarrollo tecnológico de base biológica que contribuyan a los retos del departamento de Boyacá”</t>
  </si>
  <si>
    <t>671_17</t>
  </si>
  <si>
    <t>OTRAS ENTIDADES</t>
  </si>
  <si>
    <t>11/10/2013</t>
  </si>
  <si>
    <t>31/07/2018</t>
  </si>
  <si>
    <t>899999053</t>
  </si>
  <si>
    <t>FONTIC</t>
  </si>
  <si>
    <t>Integrar esfuerzos técnicos, administrativos y financieros para promover la innovación en el país, a través de las tecnologías de la información, en la industria, el estado y los sectores productivos de Colombia.</t>
  </si>
  <si>
    <t>0543_13_SUB3</t>
  </si>
  <si>
    <t>0543_13_SUB2</t>
  </si>
  <si>
    <t>0543_13_SUB1</t>
  </si>
  <si>
    <t>29/10/2010</t>
  </si>
  <si>
    <t>17/02/2011</t>
  </si>
  <si>
    <t>17/02/2012</t>
  </si>
  <si>
    <t>890903858</t>
  </si>
  <si>
    <t>Industria Nacional de Gaseosas</t>
  </si>
  <si>
    <t>Aunar esfuerzos para fomentar la cultura ciudadana de ciencia, tecnología e innovación a través de la investigación en bienestar infantil y juvenil, desarrollando habilidades para la vida en niños y jóvenes, dotándolos de herramientas para la toma adecuada de decisiones, fomentando y reforzando los estilos de vida saludable y promoviendo valores y principios éticos y auto-responsables, encaminadas a evitar el reclutamiento a grupos delincuenciales al margen de la ley.</t>
  </si>
  <si>
    <t>0010_10</t>
  </si>
  <si>
    <t>27/12/2013</t>
  </si>
  <si>
    <t>899999054</t>
  </si>
  <si>
    <t>ESAP</t>
  </si>
  <si>
    <t>Aunar esfuerzos para orientar y gestionar políticas, lineamientos y estrategias para el fomento, el desarrollo y la consolidación de la investigación a través de la formulación e implmentación del sistema de investigaciones del país</t>
  </si>
  <si>
    <t>0732_13</t>
  </si>
  <si>
    <t>0543_13_EVALNAC</t>
  </si>
  <si>
    <t>0543_13_SUB1EVA</t>
  </si>
  <si>
    <t>30/06/2017</t>
  </si>
  <si>
    <t>899999050</t>
  </si>
  <si>
    <t>Organizaciones Solidarias</t>
  </si>
  <si>
    <t>El objeto del presente convenio es "Aunar esfuerzos, experiencia y recursos humanos, tecnicos y financieros para el desarrollo del proyecto de inversion "implemetancion del modelo de Micro-franquicias a traves de organizaciones solidarias como estrategia para la generacion de empredimientos y desarrollo integral en poblaciones vulnerables", garantizando la implementacion de las fases necesarias para el desarrollo del proyecto en terminos de los componentes de ciencia, tecnologia y adopcion del modelo solidario".</t>
  </si>
  <si>
    <t>0057_12</t>
  </si>
  <si>
    <t>28/02/2014</t>
  </si>
  <si>
    <t>899999403</t>
  </si>
  <si>
    <t>Instituto Nacional de Salud</t>
  </si>
  <si>
    <t>Desarrollar e implementar una convocatoria con todos sus componentes y requerimientos necesarios para identificar las fuentes y sisetemas de inormacion nacionales y departamentales asociados a alimentos de relevancia tecnico cientifica que sirva como  soporte para el desarrollo de los documentos de la UERIA (unidad de Evaluacion de riesgos de Inocuidad para los Alimentos)en el marco de la linea de investigacion  e innovacion en seguridad alimentaria y nutricional</t>
  </si>
  <si>
    <t>0534_12</t>
  </si>
  <si>
    <t>21/12/2017</t>
  </si>
  <si>
    <t>830000282</t>
  </si>
  <si>
    <t>Upme</t>
  </si>
  <si>
    <t>Aunar esfuerzos técnicos, administrativos y financieros por parte de la UPME y Colciencias con el fin de fortalecer el planeamiento integral minero energetico colombiano, aprovechando sinergias interinstitucionales entre la entidad encargada del planeamiento integral del sector y la encargada del Programa Nacional de Investigaciones en Energia y Mineria</t>
  </si>
  <si>
    <t>0507_</t>
  </si>
  <si>
    <t>0507_EVA</t>
  </si>
  <si>
    <t>19/12/2021</t>
  </si>
  <si>
    <t>830127607</t>
  </si>
  <si>
    <t>Agencia Nacional de Hidrocarburos ANH</t>
  </si>
  <si>
    <t>Aunar recursos tecnicos, humanos y  financieros para asegurar la adquisicion, transferencia e implementacion  sistematica del conocimiento y el fortalecimiento de competencias para el desarrollo del conocimiento cientifico y tecnologico del sector  de hidrocarburos que contribuyan al desarrollo de competencias de alto nivel para la toma de decisiones relativas a la exploracion y explotacion de hidrocarburos mediante la realizacion de los contratos, programas, proyectos, convocatorias y en general, estudios tecnicos y actividades para el cumplimiento de los objetivos especificos del convenio</t>
  </si>
  <si>
    <t>257-720</t>
  </si>
  <si>
    <t>19/06/2013</t>
  </si>
  <si>
    <t>Aunar esfurzos técnicos, administrativos y financieros para impulsar el objetivo 6 de la dimension 2 del Vive Plan Vive Digital, dentro de la Fase 3 de la iniciativa de Pais Vive Digital Regional mediante el fomento de la innovacion, la ciencia y la tecnologia en las regiones de Colombia.</t>
  </si>
  <si>
    <t>0315_13</t>
  </si>
  <si>
    <t>17/06/2013</t>
  </si>
  <si>
    <t>17/12/2016</t>
  </si>
  <si>
    <t>899999306</t>
  </si>
  <si>
    <t>COLDEPORTES</t>
  </si>
  <si>
    <t>Aunar esfurzos para desarrollar el convenio interadministrativo 637 de 2012</t>
  </si>
  <si>
    <t>0268_13</t>
  </si>
  <si>
    <t>257-720-EVAL</t>
  </si>
  <si>
    <t>09/12/2014</t>
  </si>
  <si>
    <t>11/12/2014</t>
  </si>
  <si>
    <t>Aunar esfuerzos tecnicos, administrativos y financieros que permitan promover, potenciar y fortalecer los programas de investigacion, desarrollo tecnologico productivo e innovacion del Sistema Nacional de Ciencias Tecnologia e Innovacion - SNCTel</t>
  </si>
  <si>
    <t>0593_14</t>
  </si>
  <si>
    <t>Aunar esfuerzos tecnicos, administrativos, logisticos y financieros para la consolidacion de la iniciativa APPS.CO que permitan continuar con el desarrollo del ecosistema TIC, con la realizacion de estudios, celebracion de acuerdos y alianzas y otros mecanismos con entidades publicas y privadas, nacionales y extranjeras, en el desarrollo de soluciones que involucren las TIC, aplicaciones y contenidos digitales para que sean utilizadas por micro, pequeñas y medianas empresas colombianas y extranjeras de diversos sectores economicos.</t>
  </si>
  <si>
    <t>0592_14</t>
  </si>
  <si>
    <t>29/12/2017</t>
  </si>
  <si>
    <t>900457656</t>
  </si>
  <si>
    <t>Banco de Comercio Exterior de Colombia SA</t>
  </si>
  <si>
    <t>Aunar, esfuerzos técnicos, administrativos y financieros con el fin de promover y apoyar la cultura de la innovación empresarial, y la transferencia de tecnología, el emprendimiento y la innovación de alt impacto en la industria del país.</t>
  </si>
  <si>
    <t>0589_14</t>
  </si>
  <si>
    <t>28/12/2014</t>
  </si>
  <si>
    <t>26/12/2014</t>
  </si>
  <si>
    <t>Aunar esfuerzos tecnicos, administraticos y financieros para promover ciudades y territorios inteligentes en Colombia - C, mediante el fomento de actividades de innovacion, ciencia y tecnologia soportadas en TIC</t>
  </si>
  <si>
    <t>0705_14</t>
  </si>
  <si>
    <t>30/03/2018</t>
  </si>
  <si>
    <t>899999001</t>
  </si>
  <si>
    <t>Ministerio de Educación Nacional</t>
  </si>
  <si>
    <t>Aunar esfuerzos tecnicos, financieros y administrativos para fomentar el desarrollo de la actividad investigadora en el area de educacion en las Instituciones de Educacion Superior - IES, que favorezca el desarrollo de programas y proyectos de investigacion desde los insumos qe provee el Sistema Nacional de Informacion de la Educacion Superior y los demas subsistemas del sector</t>
  </si>
  <si>
    <t>0707_14</t>
  </si>
  <si>
    <t>0707_14_EVAL</t>
  </si>
  <si>
    <t>0707_14_2</t>
  </si>
  <si>
    <t>705_14_AD</t>
  </si>
  <si>
    <t>24/11/2015</t>
  </si>
  <si>
    <t>899999022</t>
  </si>
  <si>
    <t>IPSE</t>
  </si>
  <si>
    <t>Aunar esfuerzos técnicos, administrativos y economicos para fortalecer el programa "Ideas para el Cambio"  que hace parte del la estrategia nacional de apropiacion social de la ciencia, la tecnologia e innovacion , la cual se desarrolla a traves de las convocatotorias de innovacion abierta que buscan incentivar el desarrollo e implementacion de soluciones cientificas, tecnologicas e innovadoras de acceso a energia limpia y renovable en comunidades en condiciones de vulnerabilidad y pobreza de la region pacifica colombiana, en zonas no interconectadas .</t>
  </si>
  <si>
    <t>0265_14</t>
  </si>
  <si>
    <t>0265_14_1</t>
  </si>
  <si>
    <t>21/01/2014</t>
  </si>
  <si>
    <t>30/06/2020</t>
  </si>
  <si>
    <t>899999102</t>
  </si>
  <si>
    <t>FUERZA AEREA COLOMBIANA</t>
  </si>
  <si>
    <t>Aunar esfuerzos y recursos financieros para el desarrollo de proyectos de CTeI y formación académica de alto nivel</t>
  </si>
  <si>
    <t>0015_14</t>
  </si>
  <si>
    <t>0015_14_2</t>
  </si>
  <si>
    <t>811000740</t>
  </si>
  <si>
    <t>ISAGEN</t>
  </si>
  <si>
    <t>0265_14_2</t>
  </si>
  <si>
    <t>890980040</t>
  </si>
  <si>
    <t>UNIVERSIDAD DE ANTIOQUIA</t>
  </si>
  <si>
    <t>566_14_3</t>
  </si>
  <si>
    <t>899999063</t>
  </si>
  <si>
    <t>UNIVERSIDAD NACIONAL DE COLOMBIA</t>
  </si>
  <si>
    <t>566_14_2</t>
  </si>
  <si>
    <t>23/01/2014</t>
  </si>
  <si>
    <t>Integrar Esfuerzos técnicos, administrativos y financieros para desarrollar todas las actividades necesarias y suficientes con miras a la implementación y consolidación de todos los componentesdel Sistema I+D+i de TIC así como el pocisionamiento del mismo en el marco del Sitema Nacional de Ciencia, Tecnología e Innovación.</t>
  </si>
  <si>
    <t>0408_14</t>
  </si>
  <si>
    <t>30/03/2015</t>
  </si>
  <si>
    <t>899999068</t>
  </si>
  <si>
    <t>Ecopetrol</t>
  </si>
  <si>
    <t>Aunar esfuerzos entre Ecopetrol y Colciencias para fortalecer capacidades en la investigación, el desarrollo tecnológico y la innovación en el área de energía para el futuro  a partir de los espacios de formación para la primera infancia hasta la formación doctoral articular diferentes iniciativas nacionales en procura al desarrollo del país.</t>
  </si>
  <si>
    <t>0298_11</t>
  </si>
  <si>
    <t>16/12/2010</t>
  </si>
  <si>
    <t>16/10/2016</t>
  </si>
  <si>
    <t>ESAP-DAFP-FIDUBOGOTA -Aunar esfuerzos por parte de Colciencias, el DAFP y la ESAP, para la consolidación y desarrollos científicos, tecnológicos e innovadores en los siguientes ejes transversales: servicios compartidos en procura de la eficiencia e innovación en la gestión pública; planeación estratégica del recurso humano; y, transparencia y democratización de la gestión pública.</t>
  </si>
  <si>
    <t>0227_10</t>
  </si>
  <si>
    <t>26/08/2010</t>
  </si>
  <si>
    <t>22/10/2010</t>
  </si>
  <si>
    <t>24/09/2010</t>
  </si>
  <si>
    <t>24/09/2012</t>
  </si>
  <si>
    <t>860024301</t>
  </si>
  <si>
    <t>ICFES</t>
  </si>
  <si>
    <t>Regular las relaciones entre las partes para la ejecución de recursos para “aunar esfuerzos para promover investigaciones en el área de la calidad y la evaluación educativa”.</t>
  </si>
  <si>
    <t>0009_10</t>
  </si>
  <si>
    <t>27/06/2016</t>
  </si>
  <si>
    <t>Aunar esfuerzos técnicos, administrativos y financieros por parte de la UNIDAD DE PLANEACION MINERO ENERGETICA- UPME y el DEPARTAMENTO ADMINISTRATIVO DE CIENCIAS TECNOLOGIA E INNOVACION - COLCIENCIAS, con el fin de fortalecer el planeamiento minero y energético de Colombia, aprovechando una sinergia adecuada entre la institucionalidad del planeamiento minero energético y el Programa Nacional de Investigacion en Energía y Minería.</t>
  </si>
  <si>
    <t>0356_11</t>
  </si>
  <si>
    <t>31/12/2016</t>
  </si>
  <si>
    <t>899999055</t>
  </si>
  <si>
    <t>Ministerio de Transporte</t>
  </si>
  <si>
    <t>Aunar esfuerzos técnicos, administrativo y financieros para realizar actividades de ciencia tecnología  e innovación  para el desarrollo de sistemas inteligentes de transporte, en el marco en lo dispuesto en el plan nacional de desarrollo 2010-2014, a través de los esfuerzos conjuntos del Ministerio de Transporte  y de Colciencias  en las siguientes líneas de trabajo: A) Investigación y desarrollo de nuevas tecnologías para la implementación de políticas  dirigidas al control y seguridad  en sector transito y transporte; B) Investigación y asistencia técnica  y tecnológica para la implementación, seguimiento y evaluación de la seguridad informática  del registro único  nacional de transito (RUNT); C) Investigación, diseño y desarrollo  de aplicativo para la recolección, depuración, organización, captura  y procesamiento de  información; presentación y reportes  y consulta de reportes  y consultas de la operación  autorizada  de vehículos  y movilización en el transporte de pasajeros.</t>
  </si>
  <si>
    <t>0431_11</t>
  </si>
  <si>
    <t>830015728</t>
  </si>
  <si>
    <t>ESAP Y IEMP</t>
  </si>
  <si>
    <t>0375_11_3</t>
  </si>
  <si>
    <t>0375_11_2</t>
  </si>
  <si>
    <t>24/12/2010</t>
  </si>
  <si>
    <t>28/04/2011</t>
  </si>
  <si>
    <t>18/03/2011</t>
  </si>
  <si>
    <t>18/03/2014</t>
  </si>
  <si>
    <t>Desarrollar un programa estratégico de Ciencia, Tecnología e Innovación en infraestructura, transporte y logística, a través de los esfuerzos conjuntos de MINISTERIO DE TRASPORTES y COLCIENCIAS orientados a promover la investigación y consolidación de capacidades propias del sector</t>
  </si>
  <si>
    <t>0333_10</t>
  </si>
  <si>
    <t>06/08/2010</t>
  </si>
  <si>
    <t>06/08/2020</t>
  </si>
  <si>
    <t>Aunar esfuerzos por parte de COLCIENCIAS y EL FONTIC para integrar esfuerzos con el fin de establecer un Centro de Bioinformatica y Biología Computacional en Colombia, que involucre formas novedosas de organización, sostenibilidad, gobernabilidad y desempeño técnico-científico.</t>
  </si>
  <si>
    <t>0302_10</t>
  </si>
  <si>
    <t>30/12/2013</t>
  </si>
  <si>
    <t>Celebrar un Convenio Especial de Cooperación en ejecución del proyecto Fomento de la Calidad y la Innovación en Educación Superior, para aunar esfuerzos y administrar los recursos destinados a fomentar el desarrollo de la actividad investigadora, realizada en las Instituciones de Educación Superior - IES, ampliando el número de  IES beneficiarias, en el acuerdo suscrito entre COLCIENCIAS Y ELSEVIER, de conformidad con el Convenio Marco de Cooperación celebrado entre el Ministerio de Educación Nacional y  COLCIENCIAS Nº. 241 de 2010.</t>
  </si>
  <si>
    <t>0269_10</t>
  </si>
  <si>
    <t>31/12/2010</t>
  </si>
  <si>
    <t>08/04/2011</t>
  </si>
  <si>
    <t>29/07/2011</t>
  </si>
  <si>
    <t>30/12/2018</t>
  </si>
  <si>
    <t>Aunar esfuerzos para la cooperación entre el Ministerio de Educación Nacional y COLCIENCIAS para fortalecer estrategias y acciones orientadas a fomentar la investigación, la innovación y el desarrollo de las capacidades de Tecnología de la Información y las Comunicaciones en el sector educativo en el marco del proyecto "ICT Educación Capability Building Project" PROYECTO DE GENERACION DE CAPACIDAD EN TECNOLOGIAS DE LA INFORMACION Y LAS COMUNICACIONES EN LA EDUCACION</t>
  </si>
  <si>
    <t>0344_10</t>
  </si>
  <si>
    <t>23/03/2011</t>
  </si>
  <si>
    <t>Integrar esfuerzos técnicos, administrativos y financieros por parte del MINISTERIO - FONDO DE TECNOLOGIAS DE LA INFORMACION Y LAS COMUNICACIONES y el DEPARTAMENTO ADMINISTRATIVO DE CIENCIA, TECNOLOGIA E INNOVACION - COLCIENCIAS, para fomentar y financiar programas, proyectos y actividades de Ciencia, Tecnología e Innovación en la MYPIMES del sector TIC, además de invertir en fondos de capital de riesgo u otros instrumentos de apoyo financiero y no financiero, en el marco de la ley 1286 de 2009, y 1341 de 2009.</t>
  </si>
  <si>
    <t>0498_10</t>
  </si>
  <si>
    <t>0498_10_RNT</t>
  </si>
  <si>
    <t>31/12/2015</t>
  </si>
  <si>
    <t>Integrar esfuerzos técnicos, administrativos y financieros por parte del ministerio - fondo para el fomento y fortalecimiento de la innovación y el desarrollo tecnológico de la industria nacional de las tecnologías de la información y las comunicaciones</t>
  </si>
  <si>
    <t>0488_10</t>
  </si>
  <si>
    <t>900487473</t>
  </si>
  <si>
    <t>Anspe</t>
  </si>
  <si>
    <t>0348_12_1</t>
  </si>
  <si>
    <t>0342_12_2</t>
  </si>
  <si>
    <t>890100251</t>
  </si>
  <si>
    <t>Argos</t>
  </si>
  <si>
    <t>0265_12_1</t>
  </si>
  <si>
    <t>0427_12_2</t>
  </si>
  <si>
    <t>18/03/2013</t>
  </si>
  <si>
    <t>18/03/2015</t>
  </si>
  <si>
    <t>900492141</t>
  </si>
  <si>
    <t>Centro de Memoria Historica</t>
  </si>
  <si>
    <t>Aunar esfuerzos económicos, técnicos y administrativos para promover la actividad investigativaen derechos humanos y memoria historica definiendo los elementos generales para el plan museológico y la estrategia participativa del Museo Nacional de Memoria Historica.</t>
  </si>
  <si>
    <t>0475_12</t>
  </si>
  <si>
    <t>442-1721_2</t>
  </si>
  <si>
    <t>26/05/2011</t>
  </si>
  <si>
    <t>23/06/2011</t>
  </si>
  <si>
    <t>08/08/2011</t>
  </si>
  <si>
    <t>Aunar esfuerzos técnicos, administrativos y financieros para impulsar la iniciativa de país vive digital regional mediante el fomento  de la innovación en, la ciencia y la tecnología en las regiones de Colombia</t>
  </si>
  <si>
    <t>0099_11</t>
  </si>
  <si>
    <t>0099_11_RNT</t>
  </si>
  <si>
    <t>28/02/2017</t>
  </si>
  <si>
    <t>800194600</t>
  </si>
  <si>
    <t>Corpoica</t>
  </si>
  <si>
    <t>Integrar esfuerzos, administrativos y financieros por parte de Corpoica - Colciencias para llevar a cabo las actividades  tendientes al financiamiento  del componente No. 5 Convenio No. 0069 de 2011 denominado "Financiación inicial de la Agenda Nacional de Programas Estratégicos a través  del Fondo Francisco Jose de Caldas ( Colciencias) equivalentes a los "cierres de brechas tecnológicas" previamente priorizados por los Consejos de Cadenas.</t>
  </si>
  <si>
    <t>0436_11</t>
  </si>
  <si>
    <t>13/07/2012</t>
  </si>
  <si>
    <t>Aunar esfuerzos técnicos  administrativos, financieros  para impulsar  el objetivo 6 de la dimensión 2 del paln vive digital, dentro  de la iniciativa  de país vive digital regional, mediante el fomento de la innovación, la ciencia la tecnología  en las regiones de Colombia.</t>
  </si>
  <si>
    <t>0199_12</t>
  </si>
  <si>
    <t>24/12/2015</t>
  </si>
  <si>
    <t>24/12/2017</t>
  </si>
  <si>
    <t>Aunar esfuerzos técnicos, financieros  y administrativos para el desarrollo del potencial cultural productivo de la poblacion en condiciones de vulnerabilidad, extrema probreza y/o desplazamiento forzado desde una persectiva de innovacion mediante el favorecimiento de un entorno para la generacion de ingresos bsado en la oferta formativa pra el emprendimiento.</t>
  </si>
  <si>
    <t>2441_12</t>
  </si>
  <si>
    <t>0238_12_2</t>
  </si>
  <si>
    <t>24/07/2012</t>
  </si>
  <si>
    <t>Aunar esfuerzos de orden académico y técnico y financiero para el desarrollo del Congreso Internacional  de Investigación  sobre gestión pública: Innovación para el buen gobierno  y el servicio a la Ciudadanía.  Esta actividad de ciencia y tecnología, contribuye al desarrollo  y divulgación  en temas referentes a la agenda conjunta de investigación interistitucional orientada al fortalecimiento  de los procesos de modernización, descentralización  u democratización de la administración pública Colombiana en dos líneas prioritariamente:  (1) Buen gobierno y Lucha contra la corrupción y (2) Entidades terrioriales  descentralizadas.</t>
  </si>
  <si>
    <t>0237_12</t>
  </si>
  <si>
    <t>806007887</t>
  </si>
  <si>
    <t>Artesanias de Colombia S.A.</t>
  </si>
  <si>
    <t>Aunar esfuerzos tecnicos y financieros para apoyar el desarrollo de investigaciones en temas relacionados con la actividad artesanal enmarcadas en las lineas de Economia, innovacion, Competitividad y Sostenibilidad y Diversidad Etnica y Cultural del Programa de Ciencias Sociales y humanas de Colciencias</t>
  </si>
  <si>
    <t>0708_14</t>
  </si>
  <si>
    <t>17/11/2016</t>
  </si>
  <si>
    <t>17/11/2019</t>
  </si>
  <si>
    <t>Aunar recursos técnicos, humanos y financieros para el Fortalecimiento en investigación y desarrollo experimental del conocimiento científico y tecnoló-gico en proyectos para incrementar el factor de recobro de hidrocarburos</t>
  </si>
  <si>
    <t>696-321_20</t>
  </si>
  <si>
    <t>696-321_EVA</t>
  </si>
  <si>
    <t>696-321_EVAINTER</t>
  </si>
  <si>
    <t>26/12/2016</t>
  </si>
  <si>
    <t>Aunar esfuerzos técnicos, administrativos y financieros para fortalecer la estrategia de Investigación, Desarrollo e Innovación e impulsar el valor agregado de las actividades I+D+i de TIC en sectores competitivos.</t>
  </si>
  <si>
    <t>774_16</t>
  </si>
  <si>
    <t>800131648</t>
  </si>
  <si>
    <t>19/10/2016</t>
  </si>
  <si>
    <t>Aunar esfuerzos técnicos, administrativos y financieros con el fin de fomentar y fortalecer habilidades, competencias y capacidades investigativas en niños, niñas, jóvenes y maestros de las instituciones educativas del distrito, mediante el Programa Ondas de COLCIENCIAS, en articulación con las estrategias pedagógicas propuestas por la Secretaría de Educación del Distrito en el marco del proyecto estratégico de la Jornada Única y Uso del Tiempo Escolar.</t>
  </si>
  <si>
    <t>676_16_SED</t>
  </si>
  <si>
    <t>05/12/2016</t>
  </si>
  <si>
    <t>03/12/2021</t>
  </si>
  <si>
    <t>Aunar recursos técnicos, humanos y financieros para el desarrollo del conocimiento científico y tecnológico, el fortalecimiento de la investigación y desarrollo experimental en proyectos para generar nuevo conocimiento científico y tecnológico del sector de los hidrocarburos y las geociencias, que contribuyan al desarrollo de competencias de alto nivel para la toma de decisiones relativas a la exploración y explotación de hidrocarburos, que incluyan medidas ambientalmente sostenibles y apropiación social del conocimiento, mediante la realización de contratos, programas, proyectos, convocatorias y en general estudios técnicos y actividades para el cumplimiento de los objetivos específicos del convenio.</t>
  </si>
  <si>
    <t>730-327_20</t>
  </si>
  <si>
    <t>26/09/2017</t>
  </si>
  <si>
    <t>01/12/2022</t>
  </si>
  <si>
    <t>ICETEX - INSTITUTO COLOMBIANO DE CRÉDITO EDUCATIVO</t>
  </si>
  <si>
    <t>Aunar esfuerzos técnicos y financieros para el desarrollo y financiamiento de los proyectos de Ciencia, Tecnología e Innovación, que respondan a los lineamientos de¡ Componente de Ecosistema Científico de¡ programa Colombia Científica.</t>
  </si>
  <si>
    <t>COL-G</t>
  </si>
  <si>
    <t>677_17</t>
  </si>
  <si>
    <t>677_2017_1</t>
  </si>
  <si>
    <t>29/12/2016</t>
  </si>
  <si>
    <t>29/12/2019</t>
  </si>
  <si>
    <t>899999020</t>
  </si>
  <si>
    <t>Departamento Administrativo de la Función Pública</t>
  </si>
  <si>
    <t>El objeto del convenio es:  Aunar esfuerzos técnicos y financieros entre el Departamento Administrativo de la Función Pública y Colciencias para desarrollar actividades de ciencia, tecnología e innovación en temas relacionados con Gestión Pública.</t>
  </si>
  <si>
    <t>779_16</t>
  </si>
  <si>
    <t>677-2017</t>
  </si>
  <si>
    <t>730-327_16</t>
  </si>
  <si>
    <t>774_16_EVA</t>
  </si>
  <si>
    <t>30/11/2012</t>
  </si>
  <si>
    <t>30/11/2020</t>
  </si>
  <si>
    <t>Aunar esfuerzos tecnicos, administrativos y financieros por parte de Ecopetrol y Colciencias, para el desarrollo de la convocatoria 559 de 2012 en lo relacionado a la Financiacion, seguimiento de los proyectos Financiables.</t>
  </si>
  <si>
    <t>0437_12</t>
  </si>
  <si>
    <t>Oficina de Internacionalización</t>
  </si>
  <si>
    <t>UNASUR</t>
  </si>
  <si>
    <t>11/11/2015</t>
  </si>
  <si>
    <t>20/11/2015</t>
  </si>
  <si>
    <t>La presente carta de compromiso de ejecución, tiene por finalidad precautelar el adecuadfo empleo de los recursos asignados y propender a una eficaz administración y control del proyecto "Primera feria y encuentro internacional de avances, desarrollos y experiencias en ciencia, tecnología e innovacion en la Biodiversidad del sur". aprobado por el consejo de ministras y ministros de realciones exteriores por resolucion CMRE/RE 3 2013.</t>
  </si>
  <si>
    <t>14/05/2015</t>
  </si>
  <si>
    <t>21/05/2015</t>
  </si>
  <si>
    <t>Aunar esfuerzos para la apropiación social de la ciencia, la tecnologia y el desarrollo del pensamiento cientifico y tecnologico en los niños, niñas y jovenes de los colegios publicos de la ciudad de Bogota, medianteel apoyo a los centros de interes en el marco de la Politica Educativa "Curriculo para la Excelencia Academica y la Formación integral 40x40 de la SED y el Programa "Ondas" de COLCIENCIAS"</t>
  </si>
  <si>
    <t>427_2015</t>
  </si>
  <si>
    <t>23/06/2015</t>
  </si>
  <si>
    <t>26/06/2015</t>
  </si>
  <si>
    <t>Aunar esfuerzos tecnicos, administrativos y financieros buscando promover proyectos enmarcados en la promocion del ecosistema digital que conlleven la implementación de Actividades de ciencia, tecnologia e innovacion en las regiones de Colombia.</t>
  </si>
  <si>
    <t>0452_15</t>
  </si>
  <si>
    <t>899999066</t>
  </si>
  <si>
    <t>British Council</t>
  </si>
  <si>
    <t>0334_15_2</t>
  </si>
  <si>
    <t>OTROS</t>
  </si>
  <si>
    <t>000R_10_15</t>
  </si>
  <si>
    <t>BID</t>
  </si>
  <si>
    <t>0392_12_2</t>
  </si>
  <si>
    <t>000R_10_8</t>
  </si>
  <si>
    <t>0392_12_7</t>
  </si>
  <si>
    <t>0317_13_5</t>
  </si>
  <si>
    <t>Reintegro Reducción Convenios de Aporte</t>
  </si>
  <si>
    <t>REDUCCION DE CONVENIOS</t>
  </si>
  <si>
    <t>REINREDU</t>
  </si>
  <si>
    <t>REGALIAS</t>
  </si>
  <si>
    <t>19/05/2016</t>
  </si>
  <si>
    <t>19/09/2019</t>
  </si>
  <si>
    <t>Aunar esfuerzos técnicos y economicos para la ejecución del proyecto "implementación programa para el fortalecimiento decapacidades en Ctel en Ciencias del Mar para la Región Caribe" CÓDIGO  BPIN 2015000100100, de acuerdo con los terminos en los que fue aprobado por el OCAD de Ciencia y Tecnología del 18 de noviembre de 2015.</t>
  </si>
  <si>
    <t>377_16</t>
  </si>
  <si>
    <t>377_16_EVAI</t>
  </si>
  <si>
    <t>377_16_EVA</t>
  </si>
  <si>
    <t>21/12/2015</t>
  </si>
  <si>
    <t>21/12/2025</t>
  </si>
  <si>
    <t>Aunar esfuerzos técnicos y económicos para la ejecución del proyecto "Fortalecimiento de las Capacidades de Investigación e Innovación del Depto de Boyaca a traves de la formacion de recurso human de alto nivel (MaestriaInvestigativa y Doctorado)" de acuerdo con los terminos en lo que fue aprobado por el OCAD de ciencia y tecnología del 21 de julio de 2015</t>
  </si>
  <si>
    <t>867_15</t>
  </si>
  <si>
    <t>867_15_EVAL</t>
  </si>
  <si>
    <t>14/02/2017</t>
  </si>
  <si>
    <t>Aunar esfuerzos para apoyar el proceso de evaluación de programas, proyectos y demás actividades de ciencia, tecnología e innovación.</t>
  </si>
  <si>
    <t>299_17</t>
  </si>
  <si>
    <t>Aunar esfuerzos, capacidades y competencias de las partes para la ejecución del proyecto de ciencia, tecnología e innovacio denominado "FORMACIÓN DE TALENTO HUMANO DE ALTO NIVEL EN DOCTORADOS EN EL DEPARTAMENTO DEL TOLIMA", de acuerdo con los terminos en los que fue aprobado por OCAD de ciencia y tecnología del 15 de septiembre de 2015.</t>
  </si>
  <si>
    <t>874_15</t>
  </si>
  <si>
    <t>Reintegros Proyectos</t>
  </si>
  <si>
    <t>REINTEGROS</t>
  </si>
  <si>
    <t>REINTEPROY</t>
  </si>
  <si>
    <t>RNTPROYE_8</t>
  </si>
  <si>
    <t>RNTPROYE_5</t>
  </si>
  <si>
    <t>RNTPROYE_7</t>
  </si>
  <si>
    <t>RNTPROYE_13</t>
  </si>
  <si>
    <t>RNTPROYE_6</t>
  </si>
  <si>
    <t>RNTPROYE_12</t>
  </si>
  <si>
    <t>Reintegro de recursos cv 199</t>
  </si>
  <si>
    <t>0199_12_RN</t>
  </si>
  <si>
    <t>0199_12_RNT</t>
  </si>
  <si>
    <t>899999053</t>
  </si>
  <si>
    <t>RNTPROYE_11</t>
  </si>
  <si>
    <t>RNTPROYE_10</t>
  </si>
  <si>
    <t>RNTPROYE_9</t>
  </si>
  <si>
    <t>RNTPROYE_4</t>
  </si>
  <si>
    <t>RNTPROYE_1</t>
  </si>
  <si>
    <t>0349_13_2</t>
  </si>
  <si>
    <t>RNTPROYE_2</t>
  </si>
  <si>
    <t>Jovenes Investigadores - Reintegros</t>
  </si>
  <si>
    <t>JOVINVRNT</t>
  </si>
  <si>
    <t>Reintegros</t>
  </si>
  <si>
    <t>REINTEGRO</t>
  </si>
  <si>
    <t>Reintegros Convenios 397-264-317</t>
  </si>
  <si>
    <t>BM_REINT</t>
  </si>
  <si>
    <t>DEVOREIN</t>
  </si>
  <si>
    <t>RNTPROYE_14</t>
  </si>
  <si>
    <t>Reintegros FONTIC</t>
  </si>
  <si>
    <t>RNTFONTIC</t>
  </si>
  <si>
    <t>RNT0543_13_SUB3</t>
  </si>
  <si>
    <t>RNTPROYE_3</t>
  </si>
  <si>
    <t>Reintegros convenios 368-257-343</t>
  </si>
  <si>
    <t>BID_RNT</t>
  </si>
  <si>
    <t>RNT315-2013</t>
  </si>
  <si>
    <t>RNT</t>
  </si>
  <si>
    <t>RNT498-2010</t>
  </si>
  <si>
    <t>RENDIMIENTOS</t>
  </si>
  <si>
    <t>0269_10_REN</t>
  </si>
  <si>
    <t>0543_13_REN</t>
  </si>
  <si>
    <t>0362_13_3</t>
  </si>
  <si>
    <t>APORTE_REN</t>
  </si>
  <si>
    <t>0451_13_REN</t>
  </si>
  <si>
    <t>0486_13_REN</t>
  </si>
  <si>
    <t>0288_13_REN</t>
  </si>
  <si>
    <t>0933_1_REN</t>
  </si>
  <si>
    <t>REN</t>
  </si>
  <si>
    <t>000R_10_2</t>
  </si>
  <si>
    <t>0933_3_REN</t>
  </si>
  <si>
    <t>0287_13_REN</t>
  </si>
  <si>
    <t>0933_2_REN</t>
  </si>
  <si>
    <t>000R_10_14</t>
  </si>
  <si>
    <t>000R_10_12</t>
  </si>
  <si>
    <t>000R_10_11</t>
  </si>
  <si>
    <t>368-257</t>
  </si>
  <si>
    <t>0356_11_REN</t>
  </si>
  <si>
    <t>0099_11_REN</t>
  </si>
  <si>
    <t>BM_REN</t>
  </si>
  <si>
    <t>0344_10_REN</t>
  </si>
  <si>
    <t>0298_11_REN</t>
  </si>
  <si>
    <t>0498_10_REN</t>
  </si>
  <si>
    <t>0507_REN</t>
  </si>
  <si>
    <t>542_13_REN</t>
  </si>
  <si>
    <t>0251_14_REN</t>
  </si>
  <si>
    <t>0700_13_REN</t>
  </si>
  <si>
    <t>2441_12_REN</t>
  </si>
  <si>
    <t>0237_12_REN</t>
  </si>
  <si>
    <t>0199_12_REN</t>
  </si>
  <si>
    <t>0475_12_REN</t>
  </si>
  <si>
    <t>0437_12_REN</t>
  </si>
  <si>
    <t>Etiquetas de fila</t>
  </si>
  <si>
    <t>-</t>
  </si>
  <si>
    <t>0284-SANTA MARTA-FONTIC-2013</t>
  </si>
  <si>
    <t>0285 AGUADAS-ALIADA-2013</t>
  </si>
  <si>
    <t>0285 CALDAS-FONTIC-2013</t>
  </si>
  <si>
    <t>0285 LA DORADA-ALIADA-2013</t>
  </si>
  <si>
    <t>0285 SUPIA-ALIADA-2013</t>
  </si>
  <si>
    <t>0286-ERT-EJECUTOR-2013</t>
  </si>
  <si>
    <t>0286-VALLE-FONTIC-2013</t>
  </si>
  <si>
    <t>0287 SINCELEJO-FONTIC-2013</t>
  </si>
  <si>
    <t>0287-CCISINCELEJO-EJECUTOR-2013</t>
  </si>
  <si>
    <t>0288-ALIADO-PBM-VD-2013</t>
  </si>
  <si>
    <t>0288-CAQUETA-FONTIC-2013</t>
  </si>
  <si>
    <t>0289-BARRANQUILLA-FONTIC-2013</t>
  </si>
  <si>
    <t>0289-METROTEL-EJECUTOR-2013</t>
  </si>
  <si>
    <t>0299-EJECUTOR Y ALIADOS-2013</t>
  </si>
  <si>
    <t>0299-SUPIA-FONTIC-2013</t>
  </si>
  <si>
    <t>0326-MANIZALES-FONTIC-2013</t>
  </si>
  <si>
    <t>0326-PEOPLECONTACT-EJECUTOR-2013</t>
  </si>
  <si>
    <t>0327-GUAINIA-FONTIC-2013</t>
  </si>
  <si>
    <t>0328-CCGUAJIRA-EJECUTOR-2013</t>
  </si>
  <si>
    <t>0328-RIOHACHA-FONTIC-2013</t>
  </si>
  <si>
    <t>0329-IBAGUE-FONTIC-2013</t>
  </si>
  <si>
    <t>0329-INFOTIC-EJECUTOR-2013</t>
  </si>
  <si>
    <t>0330-GUAVIARE-FONTIC-2013</t>
  </si>
  <si>
    <t>0362-CAUCA-FONTIC-2013</t>
  </si>
  <si>
    <t>0362-SENACAUCA-ALIADA-2013</t>
  </si>
  <si>
    <t>0365-ESECAMU-ALIADA-2013</t>
  </si>
  <si>
    <t>0365-MONTERIA-FONTIC-2013</t>
  </si>
  <si>
    <t>0436-BOGOTA-FONTIC-2013</t>
  </si>
  <si>
    <t>0436-SECDISTRMUJER-ALIADA-2013</t>
  </si>
  <si>
    <t>0437-CARTAGENA-FONTIC-2013</t>
  </si>
  <si>
    <t>0447-ASEMTUR-EJECUTOR-2013</t>
  </si>
  <si>
    <t>0447-RISARALDA-FONTIC-2013</t>
  </si>
  <si>
    <t>0448-CORPOMETA-EJECUTOR-2013</t>
  </si>
  <si>
    <t>0448-VILLAVICENCIO-FONTIC-2013</t>
  </si>
  <si>
    <t>0450-ALCALDIA ARAUCA-FONTIC-2013</t>
  </si>
  <si>
    <t>0451-FLORENCIA-FONTIC-2013</t>
  </si>
  <si>
    <t>0451-UNAD-EJECUTOR-2013</t>
  </si>
  <si>
    <t>0455-GOBERNACION ARAUCA-FONTIC-2013</t>
  </si>
  <si>
    <t>0456-YOPAL-FONTIC-2013</t>
  </si>
  <si>
    <t>0463-QUINDIO-FONTIC-2013</t>
  </si>
  <si>
    <t>0471-POPAYAN-FONTIC-2013</t>
  </si>
  <si>
    <t>0482-BOYACA-FONTIC-2013</t>
  </si>
  <si>
    <t>0486-CCTUNJA-EJECUTOR-2013</t>
  </si>
  <si>
    <t>0486-TUNJA-FONTIC-2013</t>
  </si>
  <si>
    <t>0487-CESAR-FONTIC-2013</t>
  </si>
  <si>
    <t>0487-COMFACESAR-EJECUTOR-2013</t>
  </si>
  <si>
    <t>0488-INFOTIC-EJECUTOR-2013</t>
  </si>
  <si>
    <t>0488-MOCOA-FONTIC-2013</t>
  </si>
  <si>
    <t>0489-CORPOMETA-EJECUTOR-2013</t>
  </si>
  <si>
    <t>0489-META-FONTIC-2013</t>
  </si>
  <si>
    <t>0490-COMFACESAR-EJECUTOR-2013</t>
  </si>
  <si>
    <t>0490-VALLEDUPAR-FONTIC-2013</t>
  </si>
  <si>
    <t>0491-CUCUTA-ALIADA-2013</t>
  </si>
  <si>
    <t>0491-NORTE DE SANTANDER-FONTIC-2013</t>
  </si>
  <si>
    <t>0491-PAMPLONA-ALIADA-2013</t>
  </si>
  <si>
    <t>0491-PATIOS-ALIADA-2013</t>
  </si>
  <si>
    <t>0491-TIBU-ALIADA-2013</t>
  </si>
  <si>
    <t>0491-UFPS-EJECUTOR-2013</t>
  </si>
  <si>
    <t>0491-VILLADELROSARIO-ALIADA-2013</t>
  </si>
  <si>
    <t>0491-ZULIA-ALIADA-2013</t>
  </si>
  <si>
    <t>0512-ATLANTICO-FONTIC-2013</t>
  </si>
  <si>
    <t>0512-METROTEL-EJECUTOR-2013</t>
  </si>
  <si>
    <t>0540-SANTANDER-FONTIC-2013</t>
  </si>
  <si>
    <t>0542-BUCARAMANGA-FONTIC-2013</t>
  </si>
  <si>
    <t>0542-CODENCO-EJECUTOR-2013</t>
  </si>
  <si>
    <t>0543-ENAM-EJECUTOR-2013</t>
  </si>
  <si>
    <t>0543-LETICIA-FONTIC-2013</t>
  </si>
  <si>
    <t>0546-BOLIVAR-FONTIC-2013</t>
  </si>
  <si>
    <t>0584-MAGDALENA-FONTIC-2013</t>
  </si>
  <si>
    <t>0590-AIPE-ALIADO-2014</t>
  </si>
  <si>
    <t>0590-ALGECIRAS-ALIADO-2014</t>
  </si>
  <si>
    <t>0590-CAMPOALEGRE-ALIADO-2014</t>
  </si>
  <si>
    <t>0590-GARZON-ALIADO-2014</t>
  </si>
  <si>
    <t>0590-HUILA-VD-2014</t>
  </si>
  <si>
    <t>0590-LAPLATA-ALIADO-2014</t>
  </si>
  <si>
    <t>0590-PALERMO-ALIADO-2014</t>
  </si>
  <si>
    <t>0590-PITAL-ALIADO-2014</t>
  </si>
  <si>
    <t>0590-PITALITO-ALIADO-2014</t>
  </si>
  <si>
    <t>0590-RIVERA-ALIADO-2014</t>
  </si>
  <si>
    <t>0590-TELLO-ALIADO-2014</t>
  </si>
  <si>
    <t>0590-VILLAVIEJA-ALIADO-2014</t>
  </si>
  <si>
    <t>0590-YAGUARA-ALIADO-2014</t>
  </si>
  <si>
    <t>0592-PASTO-VD-2013</t>
  </si>
  <si>
    <t>0593-BUCARAMANGA-VD-2013</t>
  </si>
  <si>
    <t>0593-CORP INTER EDU SUPERIOR-EJECUTOR-VD-2013</t>
  </si>
  <si>
    <t>0594-FIDATEC-EJECUTOR-VD-2013</t>
  </si>
  <si>
    <t>0594-SAN ANDRES-VD-2013</t>
  </si>
  <si>
    <t>0595-BOGOTA-VD-2013</t>
  </si>
  <si>
    <t>0595-CINTEL-EJECUTOR-VD-2013</t>
  </si>
  <si>
    <t>0596-INIRIDA-VD-2013</t>
  </si>
  <si>
    <t>0598-NARIÑO-VD-2013</t>
  </si>
  <si>
    <t>0599-CALDAS-VD-2013</t>
  </si>
  <si>
    <t>0600-BARRANQUILLA-VD-2013</t>
  </si>
  <si>
    <t>0601-CCGUAJIRA-EJECUTOR-VD-2013</t>
  </si>
  <si>
    <t>0601-RIOHACHA-VD-2013</t>
  </si>
  <si>
    <t>0602-VICHADA-VD-2013</t>
  </si>
  <si>
    <t>0603-BOYACA-VD-2013</t>
  </si>
  <si>
    <t>0604-MANIZALES-VD-2013</t>
  </si>
  <si>
    <t>0604-PARQUESOFT MANIZALES-EJECUTOR-VD-2013</t>
  </si>
  <si>
    <t>0677-GUAVIARE-VD-2013</t>
  </si>
  <si>
    <t>0686-E R T -EJECUTOR-VD-2013</t>
  </si>
  <si>
    <t>0686-HUILA-VD-2013</t>
  </si>
  <si>
    <t>0926-AMAZONAS-FONTIC-2012</t>
  </si>
  <si>
    <t>0926-INFOTIC-EJECUTOR-2012</t>
  </si>
  <si>
    <t>0927-CALI-FONTIC-2012</t>
  </si>
  <si>
    <t>0929 CHOCO-EJECUTOR-2012</t>
  </si>
  <si>
    <t>0929-ALCALDIAQUIBDO-ALIADA-2012</t>
  </si>
  <si>
    <t>0929-CHOCO-FONTIC-2012</t>
  </si>
  <si>
    <t>0930-SAN JOSE-FONTIC-2012</t>
  </si>
  <si>
    <t>0933-CCHONDA-ALIADA-2012</t>
  </si>
  <si>
    <t>0933-CCIBAGUE-ALIADA-2012</t>
  </si>
  <si>
    <t>0933-CCSURORIENTE-ALIADA-2012</t>
  </si>
  <si>
    <t>0933-TOLIMA-FONTIC-2012</t>
  </si>
  <si>
    <t>0934-GUAJIRA-FONTIC-2012</t>
  </si>
  <si>
    <t>0934-METROTEL-EJECUTOR-2012</t>
  </si>
  <si>
    <t>0935-SINCELEJO-FONTIC-2012</t>
  </si>
  <si>
    <t>0935-USUCRE-EJECUTOR-2012</t>
  </si>
  <si>
    <t>0936-COORPOMETA-EJECUTOR-2012</t>
  </si>
  <si>
    <t>0936-VAUPES-FONTIC-2012</t>
  </si>
  <si>
    <t>0937-VICHADA-FONTIC-2012</t>
  </si>
  <si>
    <t>0938-PEREIRA-FONTIC-2012</t>
  </si>
  <si>
    <t>0939-FEDECAFE-ALIADA-2012</t>
  </si>
  <si>
    <t>0939-NARIÑO-FONTIC-2012</t>
  </si>
  <si>
    <t>0939-UDENAR-EJECUTOR-2012</t>
  </si>
  <si>
    <t>0949-SAN ANDRES-FONTIC-2012</t>
  </si>
  <si>
    <t>0951-COLVATEL-EJECUTOR-2012</t>
  </si>
  <si>
    <t>0951-CUNDINAMARCA-FONTIC-2012</t>
  </si>
  <si>
    <t>0958-ARMENIA-FONTIC-2012</t>
  </si>
  <si>
    <t>0958-FEDESOFT-EJECUTOR-2012</t>
  </si>
  <si>
    <t>10-2010</t>
  </si>
  <si>
    <t>15-2014</t>
  </si>
  <si>
    <t>162-2010</t>
  </si>
  <si>
    <t>163-2010</t>
  </si>
  <si>
    <t>177-2010</t>
  </si>
  <si>
    <t>186-2012</t>
  </si>
  <si>
    <t>199-2012</t>
  </si>
  <si>
    <t>219-2013</t>
  </si>
  <si>
    <t>226-14 Rendimientos Generados-2017</t>
  </si>
  <si>
    <t>226-2014</t>
  </si>
  <si>
    <t>227-2010</t>
  </si>
  <si>
    <t>228-2010</t>
  </si>
  <si>
    <t>231-2011</t>
  </si>
  <si>
    <t>237-2012</t>
  </si>
  <si>
    <t>238-2012</t>
  </si>
  <si>
    <t>2441-2012</t>
  </si>
  <si>
    <t>248-2013</t>
  </si>
  <si>
    <t>251-2014</t>
  </si>
  <si>
    <t>257-2012</t>
  </si>
  <si>
    <t>257720-2013</t>
  </si>
  <si>
    <t>258-2013</t>
  </si>
  <si>
    <t>259-2011</t>
  </si>
  <si>
    <t>264-2012</t>
  </si>
  <si>
    <t>265-2012</t>
  </si>
  <si>
    <t>265-2014</t>
  </si>
  <si>
    <t>268-2013</t>
  </si>
  <si>
    <t>269-2010</t>
  </si>
  <si>
    <t>271-2014</t>
  </si>
  <si>
    <t>273-2016</t>
  </si>
  <si>
    <t>276-2011</t>
  </si>
  <si>
    <t>279-2013</t>
  </si>
  <si>
    <t>288-2017 GOBERNACIÓN DEL CHOCO-2017</t>
  </si>
  <si>
    <t>291-2016</t>
  </si>
  <si>
    <t>292-2016</t>
  </si>
  <si>
    <t>298-2011</t>
  </si>
  <si>
    <t>299-2017</t>
  </si>
  <si>
    <t>302-2010</t>
  </si>
  <si>
    <t>306-16 Total Rendimientos Generados-2017</t>
  </si>
  <si>
    <t>306-2011</t>
  </si>
  <si>
    <t>306-2016</t>
  </si>
  <si>
    <t>309-2017</t>
  </si>
  <si>
    <t>310-2016</t>
  </si>
  <si>
    <t>315-13 Rendimientos-2016</t>
  </si>
  <si>
    <t>315-2013</t>
  </si>
  <si>
    <t>317-15-DEPTOVAUPES-COOP-2015</t>
  </si>
  <si>
    <t>317-2013</t>
  </si>
  <si>
    <t>333-2010</t>
  </si>
  <si>
    <t>334-2015</t>
  </si>
  <si>
    <t>336-2011</t>
  </si>
  <si>
    <t>339-2016</t>
  </si>
  <si>
    <t>342-12 Rendimientos-2017</t>
  </si>
  <si>
    <t>342-2012</t>
  </si>
  <si>
    <t>343-2013</t>
  </si>
  <si>
    <t>344-2010</t>
  </si>
  <si>
    <t>348-13 Total Rendimientos Generados-2017</t>
  </si>
  <si>
    <t>348-2012</t>
  </si>
  <si>
    <t>348-2013</t>
  </si>
  <si>
    <t>349-2013</t>
  </si>
  <si>
    <t>356-2011</t>
  </si>
  <si>
    <t>366-2015-DEPTOCHOCO-COOP-2015</t>
  </si>
  <si>
    <t>368-2011</t>
  </si>
  <si>
    <t>368-257-343 Total Rendimientos Generados-2017</t>
  </si>
  <si>
    <t>375-2011</t>
  </si>
  <si>
    <t>377-2016</t>
  </si>
  <si>
    <t>377-2017</t>
  </si>
  <si>
    <t>391 Total Rendimientos Generados-2017</t>
  </si>
  <si>
    <t>391-2012</t>
  </si>
  <si>
    <t>392-2012</t>
  </si>
  <si>
    <t>393-2012</t>
  </si>
  <si>
    <t>396-2011</t>
  </si>
  <si>
    <t>397-2011</t>
  </si>
  <si>
    <t>397-264-317 Total Rendimientos Generados-2017</t>
  </si>
  <si>
    <t>398-2011</t>
  </si>
  <si>
    <t>399-2013</t>
  </si>
  <si>
    <t>400-2015-ALCALDIACARTAGENA-COOP-2015</t>
  </si>
  <si>
    <t>401-2015-GOBERNACIONVAUPES-COOP-2015</t>
  </si>
  <si>
    <t>402-2015-MUNICIPIOPOPAYAN-COOP-2015</t>
  </si>
  <si>
    <t>403-2015-ALCALDIAMANIZALES-COOP-2015</t>
  </si>
  <si>
    <t>404-2015-DEPTOATLANTICO-COOP-2015</t>
  </si>
  <si>
    <t>405-2015-GOBGUAVIARE-COOP-2015</t>
  </si>
  <si>
    <t>407-2015-MUNICIPIOLETICIA-COOP-2015</t>
  </si>
  <si>
    <t>408-14 Rendimientos-2016</t>
  </si>
  <si>
    <t>408-2014</t>
  </si>
  <si>
    <t>408-2015-ALCALDIAARAUCA-COOP-2015</t>
  </si>
  <si>
    <t>408-2015-PARQUESOFTBOGOTA-EJECUTOR-2015</t>
  </si>
  <si>
    <t>409-2015-ALCALDIAMITU-COOP-2015</t>
  </si>
  <si>
    <t>410-2015-DEPTOCAUCA-COOP-2015</t>
  </si>
  <si>
    <t>411-2015-DEPTOCESAR-COOP-2015</t>
  </si>
  <si>
    <t>412-2015-DEPTOTOLIMA-COOP-2015</t>
  </si>
  <si>
    <t>413-2015</t>
  </si>
  <si>
    <t>413-2015-GOBNARIÑO-COOP-2015</t>
  </si>
  <si>
    <t>414-2015-ALCALDIASINCELEJO-COOP-2015</t>
  </si>
  <si>
    <t>415-2015-MUNICIPIOQUIBDO-COOP-2015</t>
  </si>
  <si>
    <t>416-2012</t>
  </si>
  <si>
    <t>416-2015</t>
  </si>
  <si>
    <t>416-2015-CCTUNJA-EJECUTOR-2015</t>
  </si>
  <si>
    <t>416-2015-MUNICIPIOTUNJA-COOP-2015</t>
  </si>
  <si>
    <t>417-2015-MUNICIPIOCALI-COOP-2015</t>
  </si>
  <si>
    <t>418-2015-GOBGUAJIRA-COOP-2015</t>
  </si>
  <si>
    <t>419-2015-ALCALDIAVILLAVICENCIO-COOP-2015</t>
  </si>
  <si>
    <t>420-2015-MUNICIPIOPASTO-COOP-2015</t>
  </si>
  <si>
    <t>421-2015-ALCALDIASANJOSEGUAVIARE-COOP-2015</t>
  </si>
  <si>
    <t>421-2015-PARQUESOFTMETA-EJECUTOR-2015</t>
  </si>
  <si>
    <t>423-2015-GOBANTIOQUIA-COOP-2015</t>
  </si>
  <si>
    <t>424-2011</t>
  </si>
  <si>
    <t>424-2012</t>
  </si>
  <si>
    <t>424-2015-MUNICIPIOBUCARAMANGA-COOP-2015</t>
  </si>
  <si>
    <t>425-2011</t>
  </si>
  <si>
    <t>425-2015-MUNICIPIOPEREIRA-COOP-2015</t>
  </si>
  <si>
    <t>426-2011</t>
  </si>
  <si>
    <t>426-2015-ESECAMUELAMPARO-ALIADO-2015</t>
  </si>
  <si>
    <t>426-2015-MUNICIPIOMONTERIA-COOP-2015</t>
  </si>
  <si>
    <t>427-2011</t>
  </si>
  <si>
    <t>427-2012</t>
  </si>
  <si>
    <t>427-2015</t>
  </si>
  <si>
    <t>427-2015-GOBSANTANDER-COOP-2015</t>
  </si>
  <si>
    <t>428-2015-GOBMETA-COOP-2015</t>
  </si>
  <si>
    <t>429-2015-MUNICIPIONEIVA-COOP-2015</t>
  </si>
  <si>
    <t>430-2015-GOBCHOCO-COOP-2015</t>
  </si>
  <si>
    <t>430-2015-UTCHOCO-EJECUTOR-2015</t>
  </si>
  <si>
    <t>430-2015-UTCHOCO-EJECUTOR-RENDIMIENTOS-2015</t>
  </si>
  <si>
    <t>431-2011</t>
  </si>
  <si>
    <t>431-2015-DEPTOARAUCA-COOP-2015</t>
  </si>
  <si>
    <t>432-2015-ALCALDIA DE IBAGUE-COOP-2015</t>
  </si>
  <si>
    <t>433-2013</t>
  </si>
  <si>
    <t>433-2015-DEPTOVICHADA-COOP-2015</t>
  </si>
  <si>
    <t>434-2015-CAQFAMIEMPRESAS-EJECUTOR-2015</t>
  </si>
  <si>
    <t>434-2015-MUNICIPIOARMENIA-COOP-2015</t>
  </si>
  <si>
    <t>436-2011</t>
  </si>
  <si>
    <t>436-2015-DEPTOSUCRE-COOP-2015</t>
  </si>
  <si>
    <t>437-15 Total Rendimientos Generados-2017</t>
  </si>
  <si>
    <t>437-2012</t>
  </si>
  <si>
    <t>437-2015</t>
  </si>
  <si>
    <t>437-2015-ALCALDIAMEDELLIN-COOP-2015</t>
  </si>
  <si>
    <t>439-2013</t>
  </si>
  <si>
    <t>4421721-2012</t>
  </si>
  <si>
    <t>446-2015</t>
  </si>
  <si>
    <t>452-15 Rendimientos-2017</t>
  </si>
  <si>
    <t>452-2015</t>
  </si>
  <si>
    <t>461-2013</t>
  </si>
  <si>
    <t>475-2012</t>
  </si>
  <si>
    <t>479-2013</t>
  </si>
  <si>
    <t>488-2010</t>
  </si>
  <si>
    <t>495-2012</t>
  </si>
  <si>
    <t>498-2010</t>
  </si>
  <si>
    <t>503-2014</t>
  </si>
  <si>
    <t>505-2014</t>
  </si>
  <si>
    <t>507-2012</t>
  </si>
  <si>
    <t>5-2010</t>
  </si>
  <si>
    <t>534-2012</t>
  </si>
  <si>
    <t>534-2014</t>
  </si>
  <si>
    <t>538-2012</t>
  </si>
  <si>
    <t>543 Rendimientos 2016-2016</t>
  </si>
  <si>
    <t>543-13 Total Rendimientos Generados-2017</t>
  </si>
  <si>
    <t>543-2013</t>
  </si>
  <si>
    <t>566-2014</t>
  </si>
  <si>
    <t>57-2012</t>
  </si>
  <si>
    <t>589-2014</t>
  </si>
  <si>
    <t>592-2014</t>
  </si>
  <si>
    <t>593-2014</t>
  </si>
  <si>
    <t>616-16 Rendimientos Generados-2017</t>
  </si>
  <si>
    <t>616-2016</t>
  </si>
  <si>
    <t>6-2010</t>
  </si>
  <si>
    <t>676-2016</t>
  </si>
  <si>
    <t>696-2016</t>
  </si>
  <si>
    <t>700-2013</t>
  </si>
  <si>
    <t>705-14 Rendimientos-2017</t>
  </si>
  <si>
    <t>705-2014</t>
  </si>
  <si>
    <t>707-2014</t>
  </si>
  <si>
    <t>708-2014</t>
  </si>
  <si>
    <t>715-15 Total Rendimientos Generados-2017</t>
  </si>
  <si>
    <t>715-2015</t>
  </si>
  <si>
    <t>7-2010</t>
  </si>
  <si>
    <t>721-2013</t>
  </si>
  <si>
    <t>730-2016</t>
  </si>
  <si>
    <t>732-2013</t>
  </si>
  <si>
    <t>745-2015</t>
  </si>
  <si>
    <t>749-2015</t>
  </si>
  <si>
    <t>757-2013</t>
  </si>
  <si>
    <t>767-13 Rendimientos-2017</t>
  </si>
  <si>
    <t>767-2013</t>
  </si>
  <si>
    <t>774-2016</t>
  </si>
  <si>
    <t>776-2016</t>
  </si>
  <si>
    <t>779-2016</t>
  </si>
  <si>
    <t>780-2015</t>
  </si>
  <si>
    <t>785-2015</t>
  </si>
  <si>
    <t>801-2015</t>
  </si>
  <si>
    <t>810-2015</t>
  </si>
  <si>
    <t>8-2010</t>
  </si>
  <si>
    <t>867-2015</t>
  </si>
  <si>
    <t>874-2015</t>
  </si>
  <si>
    <t>875-2015</t>
  </si>
  <si>
    <t>9-2010</t>
  </si>
  <si>
    <t>99-2011</t>
  </si>
  <si>
    <t>999-2015</t>
  </si>
  <si>
    <t>Aporte Total-2009</t>
  </si>
  <si>
    <t>Donaciones Personas Naturales-2009</t>
  </si>
  <si>
    <t>Fortalecimiento Capacidades-2009</t>
  </si>
  <si>
    <t>Jovenes Investigadores - Reintegros-2015</t>
  </si>
  <si>
    <t>Programa Jovenes Investigadores e Innovadores (292-2016)-2017</t>
  </si>
  <si>
    <t>R Total Rendimientos Generados-2017</t>
  </si>
  <si>
    <t>R Total-2010</t>
  </si>
  <si>
    <t>RECURSOS CONVOCATORIA 601 607 610-2009</t>
  </si>
  <si>
    <t>Reintegro de recursos cv 199-2016</t>
  </si>
  <si>
    <t>Reintegro Reducción Convenios de Aporte-2017</t>
  </si>
  <si>
    <t>Reintegro Rendimientos Regalías-2017</t>
  </si>
  <si>
    <t>Reintegros convenios 368-257-343-2016</t>
  </si>
  <si>
    <t>Reintegros Convenios 397-264-317-2016</t>
  </si>
  <si>
    <t>Reintegros de Recursos No Ejecutados de Convenios-2016</t>
  </si>
  <si>
    <t>Reintegros FONTIC-2017</t>
  </si>
  <si>
    <t>Reintegros Proyectos-2017</t>
  </si>
  <si>
    <t>Reintegros-2009</t>
  </si>
  <si>
    <t>Rendimientos Colciencias-2009</t>
  </si>
  <si>
    <t>Rendimientos Evaluadores-2009</t>
  </si>
  <si>
    <t>Rendimientos Financiación Proyectos-2009</t>
  </si>
  <si>
    <t>Rendimientos Jóvenes Investigadores-2009</t>
  </si>
  <si>
    <t>Rendimientos Proyectos Especiales - CV-015-2014 FAC-2009</t>
  </si>
  <si>
    <t>Rendimientos Proyectos Especiales - Otras Entidades-2009</t>
  </si>
  <si>
    <t>Rendimientos Proyectos Especiales-2009</t>
  </si>
  <si>
    <t>Subtotal 392 Rendimientos Generados-2017</t>
  </si>
  <si>
    <t>(en blanco)</t>
  </si>
  <si>
    <t>Total general</t>
  </si>
  <si>
    <t>Suma de SALDO FINAL</t>
  </si>
  <si>
    <t xml:space="preserve">valor movienetos </t>
  </si>
  <si>
    <t>DIFERENCIAS</t>
  </si>
  <si>
    <t xml:space="preserve">MGI  ESTA TOMADO GMF Y EL CONVENIO ES EXENTO </t>
  </si>
  <si>
    <t>MGI NO ESTA TOMANDO LA ADICION DEL CONVENIO</t>
  </si>
  <si>
    <t xml:space="preserve">EN MGI NO ESTA RESTANDO EL PAGO DEL MES DE NOVIEMBRE </t>
  </si>
  <si>
    <t xml:space="preserve">La diferencia que se presenta es porque un pago al extranjero con el id 8890 el banco devolvio el pago ya que el evaluador rechazo el pago, esto implica unos gastos de transaccion, el banco devolvio 249,779,34 </t>
  </si>
  <si>
    <t>OBSERVACIONES</t>
  </si>
  <si>
    <t>VALOR QUE SE VALIDACION POR PARTE DEL AEREA DE IMPUESTOS</t>
  </si>
  <si>
    <t xml:space="preserve">CONVENIOS DE APORTE </t>
  </si>
  <si>
    <t>AÑO CONVENIO</t>
  </si>
  <si>
    <t>Fuente: Patrimonio Autónomo Fondo Francisco José de Caldas - Fiduciaria La Previsora - Informe de Gestión ANEXO XXIV - INFORMES MGI NOVIEMBRE  2017</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</si>
</sst>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 #,##0.00_);_(* \(#,##0.00\);_(* &quot;-&quot;??_);_(@_)"/>
  </numFmts>
  <fonts count="10" x14ac:knownFonts="1">
    <font>
      <sz val="8"/>
      <color rgb="FF000000"/>
      <name val="Tahoma"/>
    </font>
    <font>
      <sz val="8"/>
      <color rgb="FF000000"/>
      <name val="Tahoma"/>
      <family val="2"/>
    </font>
    <font>
      <sz val="8"/>
      <color rgb="FFFF0000"/>
      <name val="Tahoma"/>
      <family val="2"/>
    </font>
    <font>
      <b/>
      <sz val="8"/>
      <color theme="1"/>
      <name val="Tahoma"/>
      <family val="2"/>
    </font>
    <font>
      <b/>
      <sz val="24"/>
      <color rgb="FF000000"/>
      <name val="Arial Narrow"/>
      <family val="2"/>
    </font>
    <font>
      <sz val="10"/>
      <color rgb="FF000000"/>
      <name val="Arial Narrow"/>
      <family val="2"/>
    </font>
    <font>
      <sz val="10"/>
      <color theme="1"/>
      <name val="Arial Narrow"/>
      <family val="2"/>
    </font>
    <font>
      <sz val="10"/>
      <color rgb="FFFF0000"/>
      <name val="Arial Narrow"/>
      <family val="2"/>
    </font>
    <font>
      <b/>
      <sz val="9"/>
      <color rgb="FF000000"/>
      <name val="Arial Narrow"/>
      <family val="2"/>
    </font>
    <font>
      <sz val="9"/>
      <color rgb="FF000000"/>
      <name val="Arial Narrow"/>
      <family val="2"/>
    </font>
  </fonts>
  <fills count="10">
    <fill>
      <patternFill patternType="none"/>
    </fill>
    <fill>
      <patternFill patternType="gray125"/>
    </fill>
    <fill>
      <patternFill patternType="solid">
        <fgColor rgb="FFFFFFFF"/>
      </patternFill>
    </fill>
    <fill>
      <patternFill patternType="solid">
        <fgColor rgb="FFFFFFFF"/>
      </patternFill>
    </fill>
    <fill>
      <patternFill patternType="solid">
        <fgColor rgb="FFFFFFFF"/>
      </patternFill>
    </fill>
    <fill>
      <patternFill patternType="solid">
        <fgColor rgb="FFFFFF00"/>
        <bgColor indexed="64"/>
      </patternFill>
    </fill>
    <fill>
      <patternFill patternType="solid">
        <fgColor theme="4" tint="0.79998168889431442"/>
        <bgColor theme="4" tint="0.79998168889431442"/>
      </patternFill>
    </fill>
    <fill>
      <patternFill patternType="solid">
        <fgColor rgb="FF92D050"/>
        <bgColor indexed="64"/>
      </patternFill>
    </fill>
    <fill>
      <patternFill patternType="solid">
        <fgColor theme="3" tint="0.79998168889431442"/>
        <bgColor indexed="64"/>
      </patternFill>
    </fill>
    <fill>
      <patternFill patternType="solid">
        <fgColor theme="0" tint="-0.14999847407452621"/>
        <bgColor indexed="64"/>
      </patternFill>
    </fill>
  </fills>
  <borders count="4">
    <border>
      <left/>
      <right/>
      <top/>
      <bottom/>
      <diagonal/>
    </border>
    <border>
      <left/>
      <right/>
      <top/>
      <bottom style="thin">
        <color theme="4" tint="0.39997558519241921"/>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164" fontId="1" fillId="0" borderId="0" applyFont="0" applyFill="0" applyBorder="0" applyAlignment="0" applyProtection="0"/>
  </cellStyleXfs>
  <cellXfs count="38">
    <xf numFmtId="0" fontId="0" fillId="2" borderId="0" xfId="0" applyFill="1" applyAlignment="1">
      <alignment horizontal="left" vertical="top" wrapText="1"/>
    </xf>
    <xf numFmtId="0" fontId="0" fillId="2" borderId="0" xfId="0" applyFill="1" applyAlignment="1">
      <alignment horizontal="left" vertical="top"/>
    </xf>
    <xf numFmtId="0" fontId="3" fillId="4" borderId="1" xfId="0" applyFont="1" applyFill="1" applyBorder="1" applyAlignment="1">
      <alignment horizontal="left" vertical="top"/>
    </xf>
    <xf numFmtId="0" fontId="0" fillId="2" borderId="0" xfId="0" pivotButton="1" applyFill="1" applyAlignment="1">
      <alignment horizontal="left" vertical="top"/>
    </xf>
    <xf numFmtId="0" fontId="3" fillId="6" borderId="1" xfId="0" applyFont="1" applyFill="1" applyBorder="1" applyAlignment="1">
      <alignment horizontal="left" vertical="top"/>
    </xf>
    <xf numFmtId="164" fontId="0" fillId="2" borderId="0" xfId="0" applyNumberFormat="1" applyFill="1" applyAlignment="1">
      <alignment horizontal="left" vertical="top"/>
    </xf>
    <xf numFmtId="0" fontId="0" fillId="2" borderId="0" xfId="0" applyNumberFormat="1" applyFill="1" applyAlignment="1">
      <alignment horizontal="left" vertical="top"/>
    </xf>
    <xf numFmtId="164" fontId="0" fillId="4" borderId="0" xfId="1" applyFont="1" applyFill="1" applyAlignment="1">
      <alignment horizontal="left" vertical="top"/>
    </xf>
    <xf numFmtId="164" fontId="0" fillId="2" borderId="0" xfId="1" applyFont="1" applyFill="1" applyAlignment="1">
      <alignment horizontal="left" vertical="top"/>
    </xf>
    <xf numFmtId="0" fontId="0" fillId="5" borderId="0" xfId="0" applyFill="1" applyAlignment="1">
      <alignment horizontal="left" vertical="top"/>
    </xf>
    <xf numFmtId="164" fontId="0" fillId="5" borderId="0" xfId="0" applyNumberFormat="1" applyFill="1" applyAlignment="1">
      <alignment horizontal="left" vertical="top"/>
    </xf>
    <xf numFmtId="164" fontId="0" fillId="5" borderId="0" xfId="1" applyFont="1" applyFill="1" applyAlignment="1">
      <alignment horizontal="left" vertical="top"/>
    </xf>
    <xf numFmtId="0" fontId="0" fillId="4" borderId="0" xfId="0" applyFill="1" applyAlignment="1">
      <alignment horizontal="left" vertical="top"/>
    </xf>
    <xf numFmtId="0" fontId="2" fillId="2" borderId="0" xfId="0" applyFont="1" applyFill="1" applyAlignment="1">
      <alignment horizontal="left" vertical="top"/>
    </xf>
    <xf numFmtId="164" fontId="2" fillId="2" borderId="0" xfId="0" applyNumberFormat="1" applyFont="1" applyFill="1" applyAlignment="1">
      <alignment horizontal="left" vertical="top"/>
    </xf>
    <xf numFmtId="164" fontId="2" fillId="2" borderId="0" xfId="1" applyFont="1" applyFill="1" applyAlignment="1">
      <alignment horizontal="left" vertical="top"/>
    </xf>
    <xf numFmtId="4" fontId="0" fillId="2" borderId="0" xfId="0" applyNumberFormat="1" applyFill="1" applyAlignment="1">
      <alignment horizontal="left" vertical="top"/>
    </xf>
    <xf numFmtId="0" fontId="4" fillId="4" borderId="2" xfId="0" applyFont="1" applyFill="1" applyBorder="1" applyAlignment="1">
      <alignment horizontal="center" vertical="center" wrapText="1"/>
    </xf>
    <xf numFmtId="0" fontId="5" fillId="2" borderId="0" xfId="0" applyFont="1" applyFill="1" applyAlignment="1">
      <alignment horizontal="left" vertical="top" wrapText="1"/>
    </xf>
    <xf numFmtId="0" fontId="5" fillId="5" borderId="0" xfId="0" applyFont="1" applyFill="1" applyAlignment="1">
      <alignment horizontal="left" vertical="top" wrapText="1"/>
    </xf>
    <xf numFmtId="0" fontId="5" fillId="7" borderId="0" xfId="0" applyFont="1" applyFill="1" applyAlignment="1">
      <alignment horizontal="left" vertical="top" wrapText="1"/>
    </xf>
    <xf numFmtId="0" fontId="5" fillId="8" borderId="0" xfId="0" applyFont="1" applyFill="1" applyAlignment="1">
      <alignment horizontal="left" vertical="top" wrapText="1"/>
    </xf>
    <xf numFmtId="0" fontId="6" fillId="8" borderId="0" xfId="0" applyFont="1" applyFill="1" applyAlignment="1">
      <alignment horizontal="left" vertical="top" wrapText="1"/>
    </xf>
    <xf numFmtId="0" fontId="7" fillId="2" borderId="0" xfId="0" applyFont="1" applyFill="1" applyAlignment="1">
      <alignment horizontal="left" vertical="top" wrapText="1"/>
    </xf>
    <xf numFmtId="164" fontId="5" fillId="5" borderId="0" xfId="1" applyFont="1" applyFill="1" applyAlignment="1">
      <alignment horizontal="left" vertical="top" wrapText="1"/>
    </xf>
    <xf numFmtId="164" fontId="5" fillId="5" borderId="0" xfId="0" applyNumberFormat="1" applyFont="1" applyFill="1" applyAlignment="1">
      <alignment horizontal="left" vertical="top" wrapText="1"/>
    </xf>
    <xf numFmtId="0" fontId="5" fillId="3" borderId="3" xfId="0" applyFont="1" applyFill="1" applyBorder="1" applyAlignment="1">
      <alignment horizontal="center" vertical="center" wrapText="1"/>
    </xf>
    <xf numFmtId="39" fontId="5" fillId="4" borderId="3" xfId="0" applyNumberFormat="1" applyFont="1" applyFill="1" applyBorder="1" applyAlignment="1">
      <alignment horizontal="center" vertical="center" wrapText="1"/>
    </xf>
    <xf numFmtId="39" fontId="5" fillId="5" borderId="3" xfId="0" applyNumberFormat="1" applyFont="1" applyFill="1" applyBorder="1" applyAlignment="1">
      <alignment horizontal="center" vertical="center" wrapText="1"/>
    </xf>
    <xf numFmtId="39" fontId="5" fillId="7" borderId="3" xfId="0" applyNumberFormat="1" applyFont="1" applyFill="1" applyBorder="1" applyAlignment="1">
      <alignment horizontal="center" vertical="center" wrapText="1"/>
    </xf>
    <xf numFmtId="39" fontId="5" fillId="8" borderId="3" xfId="0" applyNumberFormat="1" applyFont="1" applyFill="1" applyBorder="1" applyAlignment="1">
      <alignment horizontal="center" vertical="center" wrapText="1"/>
    </xf>
    <xf numFmtId="39" fontId="6" fillId="8" borderId="3" xfId="0" applyNumberFormat="1" applyFont="1" applyFill="1" applyBorder="1" applyAlignment="1">
      <alignment horizontal="center" vertical="center" wrapText="1"/>
    </xf>
    <xf numFmtId="0" fontId="7" fillId="3" borderId="3" xfId="0" applyFont="1" applyFill="1" applyBorder="1" applyAlignment="1">
      <alignment horizontal="center" vertical="center" wrapText="1"/>
    </xf>
    <xf numFmtId="39" fontId="7" fillId="4" borderId="3" xfId="0" applyNumberFormat="1" applyFont="1" applyFill="1" applyBorder="1" applyAlignment="1">
      <alignment horizontal="center" vertical="center" wrapText="1"/>
    </xf>
    <xf numFmtId="0" fontId="5" fillId="3" borderId="3" xfId="0" applyNumberFormat="1" applyFont="1" applyFill="1" applyBorder="1" applyAlignment="1">
      <alignment horizontal="center" vertical="center" wrapText="1"/>
    </xf>
    <xf numFmtId="0" fontId="7" fillId="3" borderId="3" xfId="0" applyNumberFormat="1" applyFont="1" applyFill="1" applyBorder="1" applyAlignment="1">
      <alignment horizontal="center" vertical="center" wrapText="1"/>
    </xf>
    <xf numFmtId="0" fontId="8" fillId="9" borderId="3" xfId="0" applyFont="1" applyFill="1" applyBorder="1" applyAlignment="1">
      <alignment horizontal="center" vertical="center" wrapText="1"/>
    </xf>
    <xf numFmtId="0" fontId="9" fillId="4" borderId="0" xfId="0" applyFont="1" applyFill="1" applyAlignment="1">
      <alignment horizontal="left" vertical="top" wrapText="1"/>
    </xf>
  </cellXfs>
  <cellStyles count="2">
    <cellStyle name="Millares" xfId="1" builtinId="3"/>
    <cellStyle name="Normal" xfId="0" builtinId="0"/>
  </cellStyles>
  <dxfs count="32">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alignment wrapText="0"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0" readingOrder="0"/>
    </dxf>
    <dxf>
      <numFmt numFmtId="164" formatCode="_(* #,##0.00_);_(* \(#,##0.00\);_(* &quot;-&quot;??_);_(@_)"/>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Coordinaciones_Jefaturas\COLCIENCIAS\Zona_Comun\01.%20INFORMES\INFORMES%202017\11%20NOVIEMBRE\MOVIMIENTOS%20NOVIEMBRE%2020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ow r="2">
          <cell r="A2" t="str">
            <v>HOMOLOGADO MGI</v>
          </cell>
          <cell r="B2" t="str">
            <v>CLAVE CONTABLE</v>
          </cell>
          <cell r="C2" t="str">
            <v>Nombre del convenio o Cuenta</v>
          </cell>
          <cell r="D2" t="str">
            <v xml:space="preserve">SALDO INICIAL BALANCE </v>
          </cell>
          <cell r="E2" t="str">
            <v>Ingresos</v>
          </cell>
          <cell r="F2" t="str">
            <v>Pagos Contratos y/o Convenios (-)</v>
          </cell>
          <cell r="G2" t="str">
            <v>pagos Evaluadores (-)</v>
          </cell>
          <cell r="H2" t="str">
            <v>GMF PAGOS</v>
          </cell>
          <cell r="I2" t="str">
            <v>IVA TEORICO</v>
          </cell>
          <cell r="J2" t="str">
            <v>Rendimientos Excedentes Liquidez Reintegrados
Otros (+)</v>
          </cell>
          <cell r="K2" t="str">
            <v>Rendimientos Excedentes Liquidez Utilizados en
Contratación (-)</v>
          </cell>
          <cell r="L2" t="str">
            <v>Reintegros Convenios y/o Contratos (+)</v>
          </cell>
          <cell r="M2" t="str">
            <v>TRASLADOS ENTRE CONVENIOS (+)</v>
          </cell>
          <cell r="N2" t="str">
            <v>TRASLADOS ENTRE CONVENIOS (-)</v>
          </cell>
          <cell r="O2" t="str">
            <v>Ajuste de Rendimientos (-) (+)</v>
          </cell>
          <cell r="P2" t="str">
            <v xml:space="preserve">SALDO FINAL SIN RENDIMIENTOS </v>
          </cell>
        </row>
        <row r="3">
          <cell r="A3" t="str">
            <v>R Total-2010</v>
          </cell>
          <cell r="B3" t="str">
            <v>COL-E</v>
          </cell>
          <cell r="C3" t="str">
            <v>R Total</v>
          </cell>
          <cell r="D3">
            <v>856522813.56012523</v>
          </cell>
          <cell r="F3">
            <v>644717580</v>
          </cell>
          <cell r="P3">
            <v>211805233.56012523</v>
          </cell>
        </row>
        <row r="4">
          <cell r="A4" t="str">
            <v>177-2010</v>
          </cell>
          <cell r="B4" t="str">
            <v>COL-E</v>
          </cell>
          <cell r="C4" t="str">
            <v>177 Total</v>
          </cell>
          <cell r="D4">
            <v>1000915423.0932698</v>
          </cell>
          <cell r="F4">
            <v>79940895</v>
          </cell>
          <cell r="K4">
            <v>50000000</v>
          </cell>
          <cell r="P4">
            <v>870974528.09326982</v>
          </cell>
        </row>
        <row r="5">
          <cell r="A5" t="str">
            <v>186-2012</v>
          </cell>
          <cell r="B5" t="str">
            <v>COL-E</v>
          </cell>
          <cell r="C5">
            <v>186</v>
          </cell>
          <cell r="D5">
            <v>372465405.17693639</v>
          </cell>
          <cell r="K5">
            <v>80000000</v>
          </cell>
          <cell r="P5">
            <v>292465405.17693639</v>
          </cell>
        </row>
        <row r="6">
          <cell r="A6" t="str">
            <v>219-2013</v>
          </cell>
          <cell r="B6" t="str">
            <v>COL-E</v>
          </cell>
          <cell r="C6" t="str">
            <v>219-13</v>
          </cell>
          <cell r="D6">
            <v>495195400.94271809</v>
          </cell>
          <cell r="P6">
            <v>495195400.94271809</v>
          </cell>
        </row>
        <row r="7">
          <cell r="A7" t="str">
            <v>226-2014</v>
          </cell>
          <cell r="B7" t="str">
            <v>COL-E</v>
          </cell>
          <cell r="C7" t="str">
            <v>226-14 Total</v>
          </cell>
          <cell r="D7">
            <v>3125229786.516664</v>
          </cell>
          <cell r="F7">
            <v>419542371</v>
          </cell>
          <cell r="K7">
            <v>205000000</v>
          </cell>
          <cell r="P7">
            <v>2500687415.516664</v>
          </cell>
        </row>
        <row r="8">
          <cell r="A8" t="str">
            <v>231-2011</v>
          </cell>
          <cell r="B8" t="str">
            <v>COL-E</v>
          </cell>
          <cell r="C8">
            <v>231</v>
          </cell>
          <cell r="D8">
            <v>3719625451.161305</v>
          </cell>
          <cell r="K8">
            <v>110000000</v>
          </cell>
          <cell r="N8">
            <v>325483</v>
          </cell>
          <cell r="P8">
            <v>3609299968.161305</v>
          </cell>
        </row>
        <row r="9">
          <cell r="A9" t="str">
            <v>231-2011</v>
          </cell>
          <cell r="B9" t="str">
            <v>COL-E</v>
          </cell>
          <cell r="C9" t="str">
            <v>231-11 Sub 1 Convocatoria 531-Ecopetrol 342</v>
          </cell>
          <cell r="D9">
            <v>11333844.994422927</v>
          </cell>
          <cell r="P9">
            <v>11333844.994422927</v>
          </cell>
        </row>
        <row r="10">
          <cell r="A10" t="str">
            <v>251-2014</v>
          </cell>
          <cell r="B10" t="str">
            <v>COL-E</v>
          </cell>
          <cell r="C10" t="str">
            <v>251-14 Total</v>
          </cell>
          <cell r="D10">
            <v>32744289.86881059</v>
          </cell>
          <cell r="P10">
            <v>32744289.86881059</v>
          </cell>
        </row>
        <row r="11">
          <cell r="A11" t="str">
            <v>258-2013</v>
          </cell>
          <cell r="B11" t="str">
            <v>COL-E</v>
          </cell>
          <cell r="C11" t="str">
            <v>258-13</v>
          </cell>
          <cell r="D11">
            <v>40854949.100670688</v>
          </cell>
          <cell r="P11">
            <v>40854949.100670688</v>
          </cell>
        </row>
        <row r="12">
          <cell r="A12" t="str">
            <v>348-2013</v>
          </cell>
          <cell r="B12" t="str">
            <v>COL-E</v>
          </cell>
          <cell r="C12" t="str">
            <v>348-13 Total</v>
          </cell>
          <cell r="D12">
            <v>613133917.35565889</v>
          </cell>
          <cell r="P12">
            <v>613133917.35565889</v>
          </cell>
        </row>
        <row r="13">
          <cell r="A13" t="str">
            <v>349-2013</v>
          </cell>
          <cell r="B13" t="str">
            <v>COL-E</v>
          </cell>
          <cell r="C13" t="str">
            <v>349-13 Total</v>
          </cell>
          <cell r="D13">
            <v>-7.973230480183761E-6</v>
          </cell>
          <cell r="P13">
            <v>-7.973230480183761E-6</v>
          </cell>
        </row>
        <row r="14">
          <cell r="A14" t="str">
            <v>391-2012</v>
          </cell>
          <cell r="B14" t="str">
            <v>COL-E</v>
          </cell>
          <cell r="C14" t="str">
            <v>391 Total</v>
          </cell>
          <cell r="D14">
            <v>1877609960.5306904</v>
          </cell>
          <cell r="F14">
            <v>71459065</v>
          </cell>
          <cell r="P14">
            <v>1806150895.5306904</v>
          </cell>
        </row>
        <row r="15">
          <cell r="A15" t="str">
            <v>392-2012</v>
          </cell>
          <cell r="B15" t="str">
            <v>COL-E</v>
          </cell>
          <cell r="C15" t="str">
            <v>Subtotal 392</v>
          </cell>
          <cell r="D15">
            <v>207822191.96110007</v>
          </cell>
          <cell r="P15">
            <v>207822191.96110007</v>
          </cell>
        </row>
        <row r="16">
          <cell r="A16" t="str">
            <v>392-2012</v>
          </cell>
          <cell r="B16" t="str">
            <v>COL-E</v>
          </cell>
          <cell r="C16" t="str">
            <v>392-12 Sub 1 Convocatoria 559-Ecopetrol 437</v>
          </cell>
          <cell r="D16">
            <v>39886994.935169227</v>
          </cell>
          <cell r="P16">
            <v>39886994.935169227</v>
          </cell>
        </row>
        <row r="17">
          <cell r="A17" t="str">
            <v>399-2013</v>
          </cell>
          <cell r="B17" t="str">
            <v>COL-E</v>
          </cell>
          <cell r="C17" t="str">
            <v>399 TOTAL</v>
          </cell>
          <cell r="D17">
            <v>12814449048.857218</v>
          </cell>
          <cell r="E17">
            <v>4512505446</v>
          </cell>
          <cell r="K17">
            <v>250000000</v>
          </cell>
          <cell r="P17">
            <v>17076954494.857216</v>
          </cell>
        </row>
        <row r="18">
          <cell r="A18" t="str">
            <v>416-2012</v>
          </cell>
          <cell r="B18" t="str">
            <v>COL-E</v>
          </cell>
          <cell r="C18" t="str">
            <v>416-12</v>
          </cell>
          <cell r="D18">
            <v>13801630791.112719</v>
          </cell>
          <cell r="K18">
            <v>730000000</v>
          </cell>
          <cell r="P18">
            <v>13071630791.112719</v>
          </cell>
        </row>
        <row r="19">
          <cell r="A19" t="str">
            <v>425-2011</v>
          </cell>
          <cell r="B19" t="str">
            <v>COL-E</v>
          </cell>
          <cell r="C19">
            <v>425</v>
          </cell>
          <cell r="D19">
            <v>21470863017.004379</v>
          </cell>
          <cell r="K19">
            <v>270000000</v>
          </cell>
          <cell r="P19">
            <v>21200863017.004379</v>
          </cell>
        </row>
        <row r="20">
          <cell r="A20" t="str">
            <v>433-2013</v>
          </cell>
          <cell r="B20" t="str">
            <v>COL-E</v>
          </cell>
          <cell r="C20" t="str">
            <v>433-13</v>
          </cell>
          <cell r="D20">
            <v>37804105.08615201</v>
          </cell>
          <cell r="P20">
            <v>37804105.08615201</v>
          </cell>
        </row>
        <row r="21">
          <cell r="A21" t="str">
            <v>495-2012</v>
          </cell>
          <cell r="B21" t="str">
            <v>COL-E</v>
          </cell>
          <cell r="C21" t="str">
            <v>495-12</v>
          </cell>
          <cell r="D21">
            <v>2161091.9407958142</v>
          </cell>
          <cell r="P21">
            <v>2161091.9407958142</v>
          </cell>
        </row>
        <row r="22">
          <cell r="A22" t="str">
            <v>700-2013</v>
          </cell>
          <cell r="B22" t="str">
            <v>COL-E</v>
          </cell>
          <cell r="C22" t="str">
            <v>700-13 Total</v>
          </cell>
          <cell r="D22">
            <v>15865130.595379923</v>
          </cell>
          <cell r="P22">
            <v>15865130.595379923</v>
          </cell>
        </row>
        <row r="23">
          <cell r="A23" t="str">
            <v>721-2013</v>
          </cell>
          <cell r="B23" t="str">
            <v>COL-E</v>
          </cell>
          <cell r="C23" t="str">
            <v>721-13</v>
          </cell>
          <cell r="D23">
            <v>49880290.564538956</v>
          </cell>
          <cell r="P23">
            <v>49880290.564538956</v>
          </cell>
        </row>
        <row r="24">
          <cell r="A24" t="str">
            <v>757-2013</v>
          </cell>
          <cell r="B24" t="str">
            <v>COL-E</v>
          </cell>
          <cell r="C24" t="str">
            <v>757-13</v>
          </cell>
          <cell r="D24">
            <v>3766797461.8189597</v>
          </cell>
          <cell r="K24">
            <v>210000000</v>
          </cell>
          <cell r="P24">
            <v>3556797461.8189597</v>
          </cell>
        </row>
        <row r="25">
          <cell r="A25" t="str">
            <v>767-2013</v>
          </cell>
          <cell r="B25" t="str">
            <v>COL-E</v>
          </cell>
          <cell r="C25" t="str">
            <v>767-13 Total</v>
          </cell>
          <cell r="D25">
            <v>3151642849.1903386</v>
          </cell>
          <cell r="G25">
            <v>51640190</v>
          </cell>
          <cell r="K25">
            <v>220000000</v>
          </cell>
          <cell r="P25">
            <v>2880002659.1903386</v>
          </cell>
        </row>
        <row r="26">
          <cell r="A26" t="str">
            <v>767-13 Rendimientos-2017</v>
          </cell>
          <cell r="B26" t="str">
            <v>COL-E</v>
          </cell>
          <cell r="C26" t="str">
            <v>767-13 Rendimientos</v>
          </cell>
          <cell r="D26">
            <v>7793.2891186263032</v>
          </cell>
          <cell r="P26">
            <v>7793.2891186263032</v>
          </cell>
        </row>
        <row r="27">
          <cell r="A27" t="str">
            <v>534-2014</v>
          </cell>
          <cell r="B27" t="str">
            <v>COL-E</v>
          </cell>
          <cell r="C27" t="str">
            <v>534-14</v>
          </cell>
          <cell r="D27">
            <v>1574919721.3641801</v>
          </cell>
          <cell r="F27">
            <v>6720000</v>
          </cell>
          <cell r="P27">
            <v>1568199721.3641801</v>
          </cell>
        </row>
        <row r="28">
          <cell r="A28" t="str">
            <v>503-2014</v>
          </cell>
          <cell r="B28" t="str">
            <v>COL-E</v>
          </cell>
          <cell r="C28" t="str">
            <v>503-14</v>
          </cell>
          <cell r="D28">
            <v>8748573103.6208153</v>
          </cell>
          <cell r="E28">
            <v>18751076362</v>
          </cell>
          <cell r="K28">
            <v>200000000</v>
          </cell>
          <cell r="P28">
            <v>27299649465.620815</v>
          </cell>
        </row>
        <row r="29">
          <cell r="A29" t="str">
            <v>566-2014</v>
          </cell>
          <cell r="B29" t="str">
            <v>COL-E</v>
          </cell>
          <cell r="C29" t="str">
            <v>566-14</v>
          </cell>
          <cell r="D29">
            <v>3336988977.8035302</v>
          </cell>
          <cell r="E29">
            <v>2000000000</v>
          </cell>
          <cell r="K29">
            <v>280000000</v>
          </cell>
          <cell r="P29">
            <v>5056988977.8035297</v>
          </cell>
        </row>
        <row r="30">
          <cell r="A30" t="str">
            <v>413-2015</v>
          </cell>
          <cell r="B30" t="str">
            <v>COL-E</v>
          </cell>
          <cell r="C30" t="str">
            <v>413-15</v>
          </cell>
          <cell r="D30">
            <v>1940524742.863832</v>
          </cell>
          <cell r="P30">
            <v>1940524742.863832</v>
          </cell>
        </row>
        <row r="31">
          <cell r="A31" t="str">
            <v>437-2015</v>
          </cell>
          <cell r="B31" t="str">
            <v>COL-E</v>
          </cell>
          <cell r="C31" t="str">
            <v xml:space="preserve">437-15 Total </v>
          </cell>
          <cell r="D31">
            <v>8552631669.2971306</v>
          </cell>
          <cell r="F31">
            <v>582836268</v>
          </cell>
          <cell r="K31">
            <v>200000000</v>
          </cell>
          <cell r="P31">
            <v>7769795401.2971306</v>
          </cell>
        </row>
        <row r="32">
          <cell r="A32" t="str">
            <v>416-2015</v>
          </cell>
          <cell r="B32" t="str">
            <v>COL-E</v>
          </cell>
          <cell r="C32" t="str">
            <v>416-15</v>
          </cell>
          <cell r="D32">
            <v>416736741.26654476</v>
          </cell>
          <cell r="P32">
            <v>416736741.26654476</v>
          </cell>
        </row>
        <row r="33">
          <cell r="A33" t="str">
            <v>446-2015</v>
          </cell>
          <cell r="B33" t="str">
            <v>COL-E</v>
          </cell>
          <cell r="C33" t="str">
            <v>446-15</v>
          </cell>
          <cell r="D33">
            <v>61402983.584681481</v>
          </cell>
          <cell r="P33">
            <v>61402983.584681481</v>
          </cell>
        </row>
        <row r="34">
          <cell r="A34" t="str">
            <v>715-2015</v>
          </cell>
          <cell r="B34" t="str">
            <v>COL-E</v>
          </cell>
          <cell r="C34" t="str">
            <v>715-15 Total</v>
          </cell>
          <cell r="D34">
            <v>21458464.665147804</v>
          </cell>
          <cell r="P34">
            <v>21458464.665147804</v>
          </cell>
        </row>
        <row r="35">
          <cell r="A35" t="str">
            <v>271-2014</v>
          </cell>
          <cell r="B35" t="str">
            <v>COL-E</v>
          </cell>
          <cell r="C35" t="str">
            <v>271-2014/522-2015</v>
          </cell>
          <cell r="D35">
            <v>354808954.90846443</v>
          </cell>
          <cell r="P35">
            <v>354808954.90846443</v>
          </cell>
        </row>
        <row r="36">
          <cell r="A36" t="str">
            <v>745-2015</v>
          </cell>
          <cell r="B36" t="str">
            <v>COL-E</v>
          </cell>
          <cell r="C36" t="str">
            <v>745-15</v>
          </cell>
          <cell r="D36">
            <v>106373184.22789744</v>
          </cell>
          <cell r="P36">
            <v>106373184.22789744</v>
          </cell>
        </row>
        <row r="37">
          <cell r="A37" t="str">
            <v>749-2015</v>
          </cell>
          <cell r="B37" t="str">
            <v>COL-E</v>
          </cell>
          <cell r="C37" t="str">
            <v>749-15 Total</v>
          </cell>
          <cell r="D37">
            <v>683400679.45984674</v>
          </cell>
          <cell r="P37">
            <v>683400679.45984674</v>
          </cell>
        </row>
        <row r="38">
          <cell r="A38" t="str">
            <v>780-2015</v>
          </cell>
          <cell r="B38" t="str">
            <v>COL-E</v>
          </cell>
          <cell r="C38" t="str">
            <v>780-15</v>
          </cell>
          <cell r="D38">
            <v>-7.5061170031690728E-6</v>
          </cell>
          <cell r="P38">
            <v>-7.5061170031690728E-6</v>
          </cell>
        </row>
        <row r="39">
          <cell r="A39" t="str">
            <v>785-2015</v>
          </cell>
          <cell r="B39" t="str">
            <v>COL-E</v>
          </cell>
          <cell r="C39" t="str">
            <v>785-15</v>
          </cell>
          <cell r="D39">
            <v>355383803.41480821</v>
          </cell>
          <cell r="F39">
            <v>43360800</v>
          </cell>
          <cell r="P39">
            <v>312023003.41480821</v>
          </cell>
        </row>
        <row r="40">
          <cell r="A40" t="str">
            <v>801-2015</v>
          </cell>
          <cell r="B40" t="str">
            <v>COL-E</v>
          </cell>
          <cell r="C40" t="str">
            <v>801-15 total</v>
          </cell>
          <cell r="D40">
            <v>171174033.09712547</v>
          </cell>
          <cell r="P40">
            <v>171174033.09712547</v>
          </cell>
        </row>
        <row r="41">
          <cell r="A41" t="str">
            <v>810-2015</v>
          </cell>
          <cell r="B41" t="str">
            <v>COL-E</v>
          </cell>
          <cell r="C41" t="str">
            <v>810-15</v>
          </cell>
          <cell r="D41">
            <v>1483656069.3083019</v>
          </cell>
          <cell r="F41">
            <v>15529500</v>
          </cell>
          <cell r="K41">
            <v>135000000</v>
          </cell>
          <cell r="P41">
            <v>1333126569.3083019</v>
          </cell>
        </row>
        <row r="42">
          <cell r="A42" t="str">
            <v>875-2015</v>
          </cell>
          <cell r="B42" t="str">
            <v>COL-E</v>
          </cell>
          <cell r="C42" t="str">
            <v>875-15 Total</v>
          </cell>
          <cell r="D42">
            <v>12367339542.614895</v>
          </cell>
          <cell r="K42">
            <v>140000000</v>
          </cell>
          <cell r="P42">
            <v>12227339542.614895</v>
          </cell>
        </row>
        <row r="43">
          <cell r="A43" t="str">
            <v>867-2015</v>
          </cell>
          <cell r="B43" t="str">
            <v>COL-E</v>
          </cell>
          <cell r="C43" t="str">
            <v>867-15 Total</v>
          </cell>
          <cell r="D43">
            <v>9146960694.3975792</v>
          </cell>
          <cell r="F43">
            <v>106050476</v>
          </cell>
          <cell r="K43">
            <v>50038235.850000001</v>
          </cell>
          <cell r="P43">
            <v>8990871982.5475788</v>
          </cell>
        </row>
        <row r="44">
          <cell r="A44" t="str">
            <v>874-2015</v>
          </cell>
          <cell r="B44" t="str">
            <v>COL-E</v>
          </cell>
          <cell r="C44" t="str">
            <v>874-15</v>
          </cell>
          <cell r="D44">
            <v>4000036952.5539908</v>
          </cell>
          <cell r="F44">
            <v>92799743</v>
          </cell>
          <cell r="K44">
            <v>24978377.57</v>
          </cell>
          <cell r="P44">
            <v>3882258831.9839907</v>
          </cell>
        </row>
        <row r="45">
          <cell r="A45" t="str">
            <v>273-2016</v>
          </cell>
          <cell r="B45" t="str">
            <v>COL-E</v>
          </cell>
          <cell r="C45" t="str">
            <v>273-16 Total</v>
          </cell>
          <cell r="D45">
            <v>7518675640.7593794</v>
          </cell>
          <cell r="F45">
            <v>1260520856</v>
          </cell>
          <cell r="K45">
            <v>280000000</v>
          </cell>
          <cell r="P45">
            <v>5978154784.7593794</v>
          </cell>
        </row>
        <row r="46">
          <cell r="A46" t="str">
            <v>291-2016</v>
          </cell>
          <cell r="B46" t="str">
            <v>COL-E</v>
          </cell>
          <cell r="C46" t="str">
            <v>291-16</v>
          </cell>
          <cell r="D46">
            <v>4020860683.3640251</v>
          </cell>
          <cell r="F46">
            <v>272900000</v>
          </cell>
          <cell r="K46">
            <v>140000000</v>
          </cell>
          <cell r="P46">
            <v>3607960683.3640251</v>
          </cell>
        </row>
        <row r="47">
          <cell r="A47" t="str">
            <v>292-2016</v>
          </cell>
          <cell r="B47" t="str">
            <v>COL-E</v>
          </cell>
          <cell r="C47" t="str">
            <v>292-16</v>
          </cell>
          <cell r="D47">
            <v>39250802.19621338</v>
          </cell>
          <cell r="P47">
            <v>39250802.19621338</v>
          </cell>
        </row>
        <row r="48">
          <cell r="A48" t="str">
            <v>306-2016</v>
          </cell>
          <cell r="B48" t="str">
            <v>COL-E</v>
          </cell>
          <cell r="C48" t="str">
            <v>306-16 Total</v>
          </cell>
          <cell r="D48">
            <v>9614448955.2266808</v>
          </cell>
          <cell r="K48">
            <v>230000000</v>
          </cell>
          <cell r="P48">
            <v>9384448955.2266808</v>
          </cell>
        </row>
        <row r="49">
          <cell r="A49" t="str">
            <v>310-2016</v>
          </cell>
          <cell r="B49" t="str">
            <v>COL-E</v>
          </cell>
          <cell r="C49" t="str">
            <v>310-16 Total</v>
          </cell>
          <cell r="D49">
            <v>394815001.24824232</v>
          </cell>
          <cell r="G49">
            <v>737717</v>
          </cell>
          <cell r="K49">
            <v>150000000</v>
          </cell>
          <cell r="P49">
            <v>244077284.24824232</v>
          </cell>
        </row>
        <row r="50">
          <cell r="A50" t="str">
            <v>339-2016</v>
          </cell>
          <cell r="B50" t="str">
            <v>COL-E</v>
          </cell>
          <cell r="C50" t="str">
            <v>339-16</v>
          </cell>
          <cell r="D50">
            <v>81641229.66148667</v>
          </cell>
          <cell r="F50">
            <v>13040002</v>
          </cell>
          <cell r="P50">
            <v>68601227.66148667</v>
          </cell>
        </row>
        <row r="51">
          <cell r="A51" t="str">
            <v>377-2016</v>
          </cell>
          <cell r="B51" t="str">
            <v>COL-E</v>
          </cell>
          <cell r="C51" t="str">
            <v>377-16 Total</v>
          </cell>
          <cell r="D51">
            <v>1094156575.9337444</v>
          </cell>
          <cell r="K51">
            <v>55513183.030000001</v>
          </cell>
          <cell r="P51">
            <v>1038643392.9037445</v>
          </cell>
        </row>
        <row r="52">
          <cell r="A52" t="str">
            <v>999-2015</v>
          </cell>
          <cell r="B52" t="str">
            <v>COL-E</v>
          </cell>
          <cell r="C52" t="str">
            <v>UNASUR</v>
          </cell>
          <cell r="D52">
            <v>4881851.3386679329</v>
          </cell>
          <cell r="P52">
            <v>4881851.3386679329</v>
          </cell>
        </row>
        <row r="53">
          <cell r="A53" t="str">
            <v>616-2016</v>
          </cell>
          <cell r="B53" t="str">
            <v>COL-E</v>
          </cell>
          <cell r="C53" t="str">
            <v>616-16 Total</v>
          </cell>
          <cell r="D53">
            <v>438768387.43818837</v>
          </cell>
          <cell r="G53">
            <v>48689322</v>
          </cell>
          <cell r="P53">
            <v>390079065.43818837</v>
          </cell>
        </row>
        <row r="54">
          <cell r="A54" t="str">
            <v>776-2016</v>
          </cell>
          <cell r="B54" t="str">
            <v>COL-E</v>
          </cell>
          <cell r="C54" t="str">
            <v>776-16 Total</v>
          </cell>
          <cell r="D54">
            <v>21309911563.146557</v>
          </cell>
          <cell r="F54">
            <v>308330000</v>
          </cell>
          <cell r="K54">
            <v>260000000</v>
          </cell>
          <cell r="P54">
            <v>20741581563.146557</v>
          </cell>
        </row>
        <row r="55">
          <cell r="A55" t="str">
            <v>299-2017</v>
          </cell>
          <cell r="B55" t="str">
            <v>COL-E</v>
          </cell>
          <cell r="C55" t="str">
            <v>299-17 Evaluadores</v>
          </cell>
          <cell r="D55">
            <v>33357559.274585448</v>
          </cell>
          <cell r="G55">
            <v>5901736</v>
          </cell>
          <cell r="K55">
            <v>910274.13</v>
          </cell>
          <cell r="P55">
            <v>26545549.144585449</v>
          </cell>
        </row>
        <row r="56">
          <cell r="A56" t="str">
            <v>309-2017</v>
          </cell>
          <cell r="B56" t="str">
            <v>COL-E</v>
          </cell>
          <cell r="C56" t="str">
            <v>309-17 Total</v>
          </cell>
          <cell r="D56">
            <v>328182601.94766521</v>
          </cell>
          <cell r="E56">
            <v>82766667</v>
          </cell>
          <cell r="P56">
            <v>410949268.94766521</v>
          </cell>
        </row>
        <row r="57">
          <cell r="A57" t="str">
            <v>377-2017</v>
          </cell>
          <cell r="B57" t="str">
            <v>COL-E</v>
          </cell>
          <cell r="C57" t="str">
            <v>377-17</v>
          </cell>
          <cell r="D57">
            <v>55963577649.145859</v>
          </cell>
          <cell r="P57">
            <v>55963577649.145859</v>
          </cell>
        </row>
        <row r="58">
          <cell r="A58" t="str">
            <v>Aporte Total-2009</v>
          </cell>
          <cell r="B58" t="str">
            <v>COL-E</v>
          </cell>
          <cell r="C58" t="str">
            <v>Aporte Total</v>
          </cell>
          <cell r="D58">
            <v>5208658.5268593682</v>
          </cell>
          <cell r="P58">
            <v>5208658.5268593682</v>
          </cell>
        </row>
        <row r="59">
          <cell r="A59" t="str">
            <v>Fortalecimiento Capacidades-2009</v>
          </cell>
          <cell r="B59" t="str">
            <v>COL-E</v>
          </cell>
          <cell r="C59" t="str">
            <v>Fortalecimiento Capacidades</v>
          </cell>
          <cell r="D59">
            <v>227908611.95391467</v>
          </cell>
          <cell r="P59">
            <v>227908611.95391467</v>
          </cell>
        </row>
        <row r="60">
          <cell r="A60" t="str">
            <v>Rendimientos Colciencias-2009</v>
          </cell>
          <cell r="B60" t="str">
            <v>COL-G</v>
          </cell>
          <cell r="C60" t="str">
            <v>Rendimientos Colciencias Total</v>
          </cell>
          <cell r="D60">
            <v>20422197953.938759</v>
          </cell>
          <cell r="F60">
            <v>1396365738.5899999</v>
          </cell>
          <cell r="H60">
            <v>5585462.9543599999</v>
          </cell>
          <cell r="M60">
            <v>8032000000</v>
          </cell>
          <cell r="P60">
            <v>27052246752.394398</v>
          </cell>
        </row>
        <row r="61">
          <cell r="A61" t="str">
            <v>Rendimientos Financiación Proyectos-2009</v>
          </cell>
          <cell r="B61" t="str">
            <v>COL-E</v>
          </cell>
          <cell r="C61" t="str">
            <v>Rendimientos Financiación Proyectos</v>
          </cell>
          <cell r="D61">
            <v>150421615.36069292</v>
          </cell>
          <cell r="P61">
            <v>150421615.36069292</v>
          </cell>
        </row>
        <row r="62">
          <cell r="A62" t="str">
            <v>Rendimientos Proyectos Especiales-2009</v>
          </cell>
          <cell r="B62" t="str">
            <v>COL-E</v>
          </cell>
          <cell r="C62" t="str">
            <v>Rendimientos Proyectos Especiales</v>
          </cell>
          <cell r="D62">
            <v>232495782.52437109</v>
          </cell>
          <cell r="P62">
            <v>232495782.52437109</v>
          </cell>
        </row>
        <row r="63">
          <cell r="A63" t="str">
            <v>Jovenes Investigadores - Reintegros-2015</v>
          </cell>
          <cell r="B63" t="str">
            <v>COL-E</v>
          </cell>
          <cell r="C63" t="str">
            <v>Jovenes Investigadores - Reintegros</v>
          </cell>
          <cell r="D63">
            <v>21126132.636751663</v>
          </cell>
          <cell r="P63">
            <v>21126132.636751663</v>
          </cell>
        </row>
        <row r="64">
          <cell r="A64" t="str">
            <v>Reintegros de Recursos No Ejecutados de Convenios-2016</v>
          </cell>
          <cell r="B64" t="str">
            <v>COL-E</v>
          </cell>
          <cell r="C64" t="str">
            <v>Reintegros de Recursos No Ejecutados de Convenios</v>
          </cell>
          <cell r="D64">
            <v>1465378815.6909311</v>
          </cell>
          <cell r="P64">
            <v>1465378815.6909311</v>
          </cell>
        </row>
        <row r="65">
          <cell r="A65" t="str">
            <v>Reintegros Proyectos-2017</v>
          </cell>
          <cell r="B65" t="str">
            <v>COL-E</v>
          </cell>
          <cell r="C65" t="str">
            <v>Reintegros 534-2014</v>
          </cell>
          <cell r="D65">
            <v>179686968.60759223</v>
          </cell>
          <cell r="P65">
            <v>179686968.60759223</v>
          </cell>
        </row>
        <row r="66">
          <cell r="A66" t="str">
            <v>Reintegros Proyectos-2017</v>
          </cell>
          <cell r="B66" t="str">
            <v>COL-E</v>
          </cell>
          <cell r="C66" t="str">
            <v>Reintegros 186-2012</v>
          </cell>
          <cell r="D66">
            <v>244447874.55648628</v>
          </cell>
          <cell r="P66">
            <v>244447874.55648628</v>
          </cell>
        </row>
        <row r="67">
          <cell r="A67" t="str">
            <v>Reintegros Proyectos-2017</v>
          </cell>
          <cell r="B67" t="str">
            <v>COL-E</v>
          </cell>
          <cell r="C67" t="str">
            <v>Reintegros 219-2013</v>
          </cell>
          <cell r="D67">
            <v>429134238.05254143</v>
          </cell>
          <cell r="F67">
            <v>270873372.5</v>
          </cell>
          <cell r="P67">
            <v>158260865.55254143</v>
          </cell>
        </row>
        <row r="68">
          <cell r="A68" t="str">
            <v>Reintegros Proyectos-2017</v>
          </cell>
          <cell r="B68" t="str">
            <v>COL-E</v>
          </cell>
          <cell r="C68" t="str">
            <v>Reintegros 226-2014</v>
          </cell>
          <cell r="D68">
            <v>148376299.06171763</v>
          </cell>
          <cell r="F68">
            <v>135922329</v>
          </cell>
          <cell r="P68">
            <v>12453970.061717629</v>
          </cell>
        </row>
        <row r="69">
          <cell r="A69" t="str">
            <v>Reintegros Proyectos-2017</v>
          </cell>
          <cell r="B69" t="str">
            <v>COL-E</v>
          </cell>
          <cell r="C69" t="str">
            <v>Reintegros 258-2013</v>
          </cell>
          <cell r="D69">
            <v>26605250.149853967</v>
          </cell>
          <cell r="P69">
            <v>26605250.149853967</v>
          </cell>
        </row>
        <row r="70">
          <cell r="A70" t="str">
            <v>Reintegros Proyectos-2017</v>
          </cell>
          <cell r="B70" t="str">
            <v>COL-E</v>
          </cell>
          <cell r="C70" t="str">
            <v>Reintegros Art. 26 Sub Fortalecimiento</v>
          </cell>
          <cell r="D70">
            <v>110966585.61295952</v>
          </cell>
          <cell r="P70">
            <v>110966585.61295952</v>
          </cell>
        </row>
        <row r="71">
          <cell r="A71" t="str">
            <v>Reintegros Proyectos-2017</v>
          </cell>
          <cell r="B71" t="str">
            <v>COL-E</v>
          </cell>
          <cell r="C71" t="str">
            <v>Reintegros Art. 26 Apoyo a CDT nuevos</v>
          </cell>
          <cell r="D71">
            <v>15792357.315566838</v>
          </cell>
          <cell r="P71">
            <v>15792357.315566838</v>
          </cell>
        </row>
        <row r="72">
          <cell r="A72" t="str">
            <v>Reintegros Proyectos-2017</v>
          </cell>
          <cell r="B72" t="str">
            <v>COL-E</v>
          </cell>
          <cell r="C72" t="str">
            <v>Reintegros Art. 26 Sub proyectos de Investigación</v>
          </cell>
          <cell r="D72">
            <v>683129491.18059492</v>
          </cell>
          <cell r="F72">
            <v>135729286</v>
          </cell>
          <cell r="P72">
            <v>547400205.18059492</v>
          </cell>
        </row>
        <row r="73">
          <cell r="A73" t="str">
            <v>Reintegros Proyectos-2017</v>
          </cell>
          <cell r="B73" t="str">
            <v>COL-G</v>
          </cell>
          <cell r="C73" t="str">
            <v>Reintegros 507-2014</v>
          </cell>
          <cell r="D73">
            <v>35559535.959106572</v>
          </cell>
          <cell r="P73">
            <v>35559535.959106572</v>
          </cell>
        </row>
        <row r="74">
          <cell r="A74" t="str">
            <v>Reintegros Proyectos-2017</v>
          </cell>
          <cell r="B74" t="str">
            <v>COL-E</v>
          </cell>
          <cell r="C74" t="str">
            <v>Reintegros Art. 26 Sub Jóvenes</v>
          </cell>
          <cell r="D74">
            <v>157669412.26633909</v>
          </cell>
          <cell r="P74">
            <v>157669412.26633909</v>
          </cell>
        </row>
        <row r="75">
          <cell r="A75" t="str">
            <v>Reintegros Proyectos-2017</v>
          </cell>
          <cell r="B75" t="str">
            <v>COL-E</v>
          </cell>
          <cell r="C75" t="str">
            <v>Reintegros Art. 26 Sub Movilidad</v>
          </cell>
          <cell r="D75">
            <v>185514280.09340352</v>
          </cell>
          <cell r="P75">
            <v>185514280.09340352</v>
          </cell>
        </row>
        <row r="76">
          <cell r="A76" t="str">
            <v>Reintegros Proyectos-2017</v>
          </cell>
          <cell r="B76" t="str">
            <v>COL-E</v>
          </cell>
          <cell r="C76" t="str">
            <v>Reintegros 177-2010</v>
          </cell>
          <cell r="D76">
            <v>1296714451.6899204</v>
          </cell>
          <cell r="P76">
            <v>1296714451.6899204</v>
          </cell>
        </row>
        <row r="77">
          <cell r="A77" t="str">
            <v>Reintegros Proyectos-2017</v>
          </cell>
          <cell r="B77" t="str">
            <v>COL-E</v>
          </cell>
          <cell r="C77" t="str">
            <v>Reintegros 433-13</v>
          </cell>
          <cell r="D77">
            <v>759608.52894231735</v>
          </cell>
          <cell r="P77">
            <v>759608.52894231735</v>
          </cell>
        </row>
        <row r="78">
          <cell r="A78" t="str">
            <v>Reintegros Proyectos-2017</v>
          </cell>
          <cell r="B78" t="str">
            <v>COL-E</v>
          </cell>
          <cell r="C78" t="str">
            <v>Reintegros 231-2011</v>
          </cell>
          <cell r="D78">
            <v>0</v>
          </cell>
          <cell r="L78">
            <v>696264581</v>
          </cell>
          <cell r="P78">
            <v>696264581</v>
          </cell>
        </row>
        <row r="79">
          <cell r="A79" t="str">
            <v>Programa Jovenes Investigadores e Innovadores (292-2016)-2017</v>
          </cell>
          <cell r="B79" t="str">
            <v>COL-E</v>
          </cell>
          <cell r="C79" t="str">
            <v>Programa Jovenes Investigadores e Innovadores (292-2016)</v>
          </cell>
          <cell r="D79">
            <v>305590964.40804875</v>
          </cell>
          <cell r="P79">
            <v>305590964.40804875</v>
          </cell>
        </row>
        <row r="80">
          <cell r="A80" t="str">
            <v>Reintegro Rendimientos Regalías-2017</v>
          </cell>
          <cell r="B80" t="str">
            <v>COL-G</v>
          </cell>
          <cell r="C80" t="str">
            <v>Reintegro rendimientos Regalias 867-2015</v>
          </cell>
          <cell r="D80">
            <v>1345720.8718052946</v>
          </cell>
          <cell r="K80">
            <v>1339568.95</v>
          </cell>
          <cell r="M80">
            <v>51377804.800000004</v>
          </cell>
          <cell r="P80">
            <v>51383956.721805297</v>
          </cell>
        </row>
        <row r="81">
          <cell r="A81" t="str">
            <v>Reintegro Rendimientos Regalías-2017</v>
          </cell>
          <cell r="B81" t="str">
            <v>COL-G</v>
          </cell>
          <cell r="C81" t="str">
            <v>Reintegro rendimientos Regalias 874-2015</v>
          </cell>
          <cell r="D81">
            <v>173887.57382800258</v>
          </cell>
          <cell r="K81">
            <v>173092.65</v>
          </cell>
          <cell r="M81">
            <v>25151470.219999999</v>
          </cell>
          <cell r="P81">
            <v>25152265.143828001</v>
          </cell>
        </row>
        <row r="82">
          <cell r="A82" t="str">
            <v>Reintegro Rendimientos Regalías-2017</v>
          </cell>
          <cell r="B82" t="str">
            <v>COL-G</v>
          </cell>
          <cell r="C82" t="str">
            <v>Reintegro rendimientos Regalias 685-2013</v>
          </cell>
          <cell r="D82">
            <v>8117144.6405450068</v>
          </cell>
          <cell r="K82">
            <v>8080037.3399999999</v>
          </cell>
          <cell r="M82">
            <v>106972210.85000001</v>
          </cell>
          <cell r="P82">
            <v>107009318.15054502</v>
          </cell>
        </row>
        <row r="83">
          <cell r="A83" t="str">
            <v>Reintegro Rendimientos Regalías-2017</v>
          </cell>
          <cell r="B83" t="str">
            <v>COL-G</v>
          </cell>
          <cell r="C83" t="str">
            <v>Reintegro rendimientos Regalias 898-2015</v>
          </cell>
          <cell r="D83">
            <v>2.0399987697601318E-3</v>
          </cell>
          <cell r="M83">
            <v>49261597.630000003</v>
          </cell>
          <cell r="P83">
            <v>49261597.632040001</v>
          </cell>
        </row>
        <row r="84">
          <cell r="A84" t="str">
            <v>Reintegro Rendimientos Regalías-2017</v>
          </cell>
          <cell r="B84" t="str">
            <v>COL-G</v>
          </cell>
          <cell r="C84" t="str">
            <v>Reintegro rendimientos Regalias 682-2013</v>
          </cell>
          <cell r="D84">
            <v>0</v>
          </cell>
          <cell r="M84">
            <v>712101688.09000003</v>
          </cell>
          <cell r="P84">
            <v>712101688.09000003</v>
          </cell>
        </row>
        <row r="85">
          <cell r="A85" t="str">
            <v>Reintegro Rendimientos Regalías-2017</v>
          </cell>
          <cell r="B85" t="str">
            <v>COL-G</v>
          </cell>
          <cell r="C85" t="str">
            <v>Reintegro rendimientos Regalias 377-2016</v>
          </cell>
          <cell r="D85">
            <v>0</v>
          </cell>
          <cell r="M85">
            <v>55513183.030000001</v>
          </cell>
          <cell r="P85">
            <v>55513183.030000001</v>
          </cell>
        </row>
        <row r="86">
          <cell r="A86" t="str">
            <v>Reintegro Rendimientos Regalías-2017</v>
          </cell>
          <cell r="B86" t="str">
            <v>COL-G</v>
          </cell>
          <cell r="C86" t="str">
            <v>Reintegro rendimientos Regalias 299-2017</v>
          </cell>
          <cell r="D86">
            <v>0</v>
          </cell>
          <cell r="M86">
            <v>910274.13</v>
          </cell>
          <cell r="P86">
            <v>910274.13</v>
          </cell>
        </row>
        <row r="87">
          <cell r="A87" t="str">
            <v>Reintegro Rendimientos Regalías-2017</v>
          </cell>
          <cell r="B87" t="str">
            <v>COL-G</v>
          </cell>
          <cell r="C87" t="str">
            <v>Reintegro rendimientos Regalias 913-2015</v>
          </cell>
          <cell r="D87">
            <v>0</v>
          </cell>
          <cell r="M87">
            <v>54837797.399999999</v>
          </cell>
          <cell r="P87">
            <v>54837797.399999999</v>
          </cell>
        </row>
        <row r="88">
          <cell r="A88" t="str">
            <v>0284-SANTA MARTA-FONTIC-2013</v>
          </cell>
          <cell r="B88" t="str">
            <v>ENT-E</v>
          </cell>
          <cell r="C88" t="str">
            <v>0284-SANTA MARTA-FONTIC</v>
          </cell>
          <cell r="D88">
            <v>62005731.457909599</v>
          </cell>
          <cell r="P88">
            <v>62005731.457909599</v>
          </cell>
        </row>
        <row r="89">
          <cell r="A89" t="str">
            <v>0285 AGUADAS-ALIADA-2013</v>
          </cell>
          <cell r="B89" t="str">
            <v>ENT-E</v>
          </cell>
          <cell r="C89" t="str">
            <v>0285 AGUADAS-ALIADA</v>
          </cell>
          <cell r="D89">
            <v>2048738.1936401678</v>
          </cell>
          <cell r="P89">
            <v>2048738.1936401678</v>
          </cell>
        </row>
        <row r="90">
          <cell r="A90" t="str">
            <v>0285 LA DORADA-ALIADA-2013</v>
          </cell>
          <cell r="B90" t="str">
            <v>ENT-E</v>
          </cell>
          <cell r="C90" t="str">
            <v>0285 LA DORADA-ALIADA</v>
          </cell>
          <cell r="D90">
            <v>4803269.4805008993</v>
          </cell>
          <cell r="P90">
            <v>4803269.4805008993</v>
          </cell>
        </row>
        <row r="91">
          <cell r="A91" t="str">
            <v>0285 SUPIA-ALIADA-2013</v>
          </cell>
          <cell r="B91" t="str">
            <v>ENT-E</v>
          </cell>
          <cell r="C91" t="str">
            <v>0285 SUPIA-ALIADA</v>
          </cell>
          <cell r="D91">
            <v>525453.41822151793</v>
          </cell>
          <cell r="P91">
            <v>525453.41822151793</v>
          </cell>
        </row>
        <row r="92">
          <cell r="A92" t="str">
            <v>0285 CALDAS-FONTIC-2013</v>
          </cell>
          <cell r="B92" t="str">
            <v>ENT-E</v>
          </cell>
          <cell r="C92" t="str">
            <v>0285 CALDAS-FONTIC</v>
          </cell>
          <cell r="D92">
            <v>32813089.317497864</v>
          </cell>
          <cell r="P92">
            <v>32813089.317497864</v>
          </cell>
        </row>
        <row r="93">
          <cell r="A93" t="str">
            <v>0286-ERT-EJECUTOR-2013</v>
          </cell>
          <cell r="B93" t="str">
            <v>ENT-G</v>
          </cell>
          <cell r="C93" t="str">
            <v>0286-ERT-EJECUTOR</v>
          </cell>
          <cell r="D93">
            <v>1124405.2666301557</v>
          </cell>
          <cell r="P93">
            <v>1124405.2666301557</v>
          </cell>
        </row>
        <row r="94">
          <cell r="A94" t="str">
            <v>0286-VALLE-FONTIC-2013</v>
          </cell>
          <cell r="B94" t="str">
            <v>ENT-E</v>
          </cell>
          <cell r="C94" t="str">
            <v>0286-VALLE-FONTIC</v>
          </cell>
          <cell r="D94">
            <v>204241452.59229293</v>
          </cell>
          <cell r="P94">
            <v>204241452.59229293</v>
          </cell>
        </row>
        <row r="95">
          <cell r="A95" t="str">
            <v>0287-CCISINCELEJO-EJECUTOR-2013</v>
          </cell>
          <cell r="B95" t="str">
            <v>ENT-G</v>
          </cell>
          <cell r="C95" t="str">
            <v>0287-CCISINCELEJO-EJECUTOR</v>
          </cell>
          <cell r="D95">
            <v>74187.775043930844</v>
          </cell>
          <cell r="P95">
            <v>74187.775043930844</v>
          </cell>
        </row>
        <row r="96">
          <cell r="A96" t="str">
            <v>0287 SINCELEJO-FONTIC-2013</v>
          </cell>
          <cell r="B96" t="str">
            <v>ENT-E</v>
          </cell>
          <cell r="C96" t="str">
            <v>0287 SINCELEJO-FONTIC</v>
          </cell>
          <cell r="D96">
            <v>31511145.839810163</v>
          </cell>
          <cell r="P96">
            <v>31511145.839810163</v>
          </cell>
        </row>
        <row r="97">
          <cell r="A97" t="str">
            <v>0288-CAQUETA-FONTIC-2013</v>
          </cell>
          <cell r="B97" t="str">
            <v>ENT-E</v>
          </cell>
          <cell r="C97" t="str">
            <v>0288-CAQUETA-FONTIC</v>
          </cell>
          <cell r="D97">
            <v>159244144.99990544</v>
          </cell>
          <cell r="P97">
            <v>159244144.99990544</v>
          </cell>
        </row>
        <row r="98">
          <cell r="A98" t="str">
            <v>0288-ALIADO-PBM-VD-2013</v>
          </cell>
          <cell r="B98" t="str">
            <v>ENT-G</v>
          </cell>
          <cell r="C98" t="str">
            <v>0288-ALIADO-PBM-VD</v>
          </cell>
          <cell r="D98">
            <v>35132.805978818753</v>
          </cell>
          <cell r="P98">
            <v>35132.805978818753</v>
          </cell>
        </row>
        <row r="99">
          <cell r="A99" t="str">
            <v>0289-BARRANQUILLA-FONTIC-2013</v>
          </cell>
          <cell r="B99" t="str">
            <v>ENT-E</v>
          </cell>
          <cell r="C99" t="str">
            <v>0289-BARRANQUILLA-FONTIC</v>
          </cell>
          <cell r="D99">
            <v>31128471.182133023</v>
          </cell>
          <cell r="P99">
            <v>31128471.182133023</v>
          </cell>
        </row>
        <row r="100">
          <cell r="A100" t="str">
            <v>0299-SUPIA-FONTIC-2013</v>
          </cell>
          <cell r="B100" t="str">
            <v>ENT-E</v>
          </cell>
          <cell r="C100" t="str">
            <v>0299-SUPIA-FONTIC</v>
          </cell>
          <cell r="D100">
            <v>371628.12609522999</v>
          </cell>
          <cell r="P100">
            <v>371628.12609522999</v>
          </cell>
        </row>
        <row r="101">
          <cell r="A101" t="str">
            <v>0326-MANIZALES-FONTIC-2013</v>
          </cell>
          <cell r="B101" t="str">
            <v>ENT-E</v>
          </cell>
          <cell r="C101" t="str">
            <v>0326-MANIZALES-FONTIC</v>
          </cell>
          <cell r="D101">
            <v>24675663.447479818</v>
          </cell>
          <cell r="P101">
            <v>24675663.447479818</v>
          </cell>
        </row>
        <row r="102">
          <cell r="A102" t="str">
            <v>0327-GUAINIA-FONTIC-2013</v>
          </cell>
          <cell r="B102" t="str">
            <v>ENT-E</v>
          </cell>
          <cell r="C102" t="str">
            <v>0327-GUAINIA-FONTIC</v>
          </cell>
          <cell r="D102">
            <v>26565155.91974115</v>
          </cell>
          <cell r="P102">
            <v>26565155.91974115</v>
          </cell>
        </row>
        <row r="103">
          <cell r="A103" t="str">
            <v>0328-RIOHACHA-FONTIC-2013</v>
          </cell>
          <cell r="B103" t="str">
            <v>ENT-E</v>
          </cell>
          <cell r="C103" t="str">
            <v>0328-RIOHACHA-FONTIC</v>
          </cell>
          <cell r="D103">
            <v>20603288.60380435</v>
          </cell>
          <cell r="P103">
            <v>20603288.60380435</v>
          </cell>
        </row>
        <row r="104">
          <cell r="A104" t="str">
            <v>0328-CCGUAJIRA-EJECUTOR-2013</v>
          </cell>
          <cell r="B104" t="str">
            <v>ENT-G</v>
          </cell>
          <cell r="C104" t="str">
            <v>0328-CCGUAJIRA-EJECUTOR</v>
          </cell>
          <cell r="D104">
            <v>3710610.9960676283</v>
          </cell>
          <cell r="P104">
            <v>3710610.9960676283</v>
          </cell>
        </row>
        <row r="105">
          <cell r="A105" t="str">
            <v>0329-IBAGUE-FONTIC-2013</v>
          </cell>
          <cell r="B105" t="str">
            <v>ENT-E</v>
          </cell>
          <cell r="C105" t="str">
            <v>0329-IBAGUE-FONTIC</v>
          </cell>
          <cell r="D105">
            <v>23317622.112695374</v>
          </cell>
          <cell r="P105">
            <v>23317622.112695374</v>
          </cell>
        </row>
        <row r="106">
          <cell r="A106" t="str">
            <v>0330-GUAVIARE-FONTIC-2013</v>
          </cell>
          <cell r="B106" t="str">
            <v>ENT-E</v>
          </cell>
          <cell r="C106" t="str">
            <v>0330-GUAVIARE-FONTIC</v>
          </cell>
          <cell r="D106">
            <v>25302019.404032115</v>
          </cell>
          <cell r="P106">
            <v>25302019.404032115</v>
          </cell>
        </row>
        <row r="107">
          <cell r="A107" t="str">
            <v>0362-CAUCA-FONTIC-2013</v>
          </cell>
          <cell r="B107" t="str">
            <v>ENT-E</v>
          </cell>
          <cell r="C107" t="str">
            <v>0362-CAUCA-FONTIC</v>
          </cell>
          <cell r="D107">
            <v>19946463.271123242</v>
          </cell>
          <cell r="P107">
            <v>19946463.271123242</v>
          </cell>
        </row>
        <row r="108">
          <cell r="A108" t="str">
            <v>0362-SENACAUCA-ALIADA-2013</v>
          </cell>
          <cell r="B108" t="str">
            <v>ENT-G</v>
          </cell>
          <cell r="C108" t="str">
            <v>0362-SENACAUCA-ALIADA</v>
          </cell>
          <cell r="D108">
            <v>352081.09616993298</v>
          </cell>
          <cell r="P108">
            <v>352081.09616993298</v>
          </cell>
        </row>
        <row r="109">
          <cell r="A109" t="str">
            <v>0365-ESECAMU-ALIADA-2013</v>
          </cell>
          <cell r="B109" t="str">
            <v>ENT-G</v>
          </cell>
          <cell r="C109" t="str">
            <v>0365-ESECAMU-ALIADA</v>
          </cell>
          <cell r="D109">
            <v>122753896.44518991</v>
          </cell>
          <cell r="P109">
            <v>122753896.44518991</v>
          </cell>
        </row>
        <row r="110">
          <cell r="A110" t="str">
            <v>0365-MONTERIA-FONTIC-2013</v>
          </cell>
          <cell r="B110" t="str">
            <v>ENT-E</v>
          </cell>
          <cell r="C110" t="str">
            <v>0365-MONTERIA-FONTIC</v>
          </cell>
          <cell r="D110">
            <v>161473617.14498997</v>
          </cell>
          <cell r="P110">
            <v>161473617.14498997</v>
          </cell>
        </row>
        <row r="111">
          <cell r="A111" t="str">
            <v>0436-BOGOTA-FONTIC-2013</v>
          </cell>
          <cell r="B111" t="str">
            <v>ENT-E</v>
          </cell>
          <cell r="C111" t="str">
            <v>0436-BOGOTA-FONTIC</v>
          </cell>
          <cell r="D111">
            <v>293871304.10370028</v>
          </cell>
          <cell r="P111">
            <v>293871304.10370028</v>
          </cell>
        </row>
        <row r="112">
          <cell r="A112" t="str">
            <v>0436-SECDISTRMUJER-ALIADA-2013</v>
          </cell>
          <cell r="B112" t="str">
            <v>ENT-E</v>
          </cell>
          <cell r="C112" t="str">
            <v>0436-SECDISTRMUJER-ALIADA</v>
          </cell>
          <cell r="D112">
            <v>205981.94719284493</v>
          </cell>
          <cell r="P112">
            <v>205981.94719284493</v>
          </cell>
        </row>
        <row r="113">
          <cell r="A113" t="str">
            <v>0437-CARTAGENA-FONTIC-2013</v>
          </cell>
          <cell r="B113" t="str">
            <v>ENT-E</v>
          </cell>
          <cell r="C113" t="str">
            <v>0437-CARTAGENA-FONTIC</v>
          </cell>
          <cell r="D113">
            <v>11826723.919306738</v>
          </cell>
          <cell r="P113">
            <v>11826723.919306738</v>
          </cell>
        </row>
        <row r="114">
          <cell r="A114" t="str">
            <v>0447-ASEMTUR-EJECUTOR-2013</v>
          </cell>
          <cell r="B114" t="str">
            <v>ENT-G</v>
          </cell>
          <cell r="C114" t="str">
            <v>0447-ASEMTUR-EJECUTOR</v>
          </cell>
          <cell r="D114">
            <v>5626973.9089075262</v>
          </cell>
          <cell r="P114">
            <v>5626973.9089075262</v>
          </cell>
        </row>
        <row r="115">
          <cell r="A115" t="str">
            <v>0447-RISARALDA-FONTIC-2013</v>
          </cell>
          <cell r="B115" t="str">
            <v>ENT-E</v>
          </cell>
          <cell r="C115" t="str">
            <v>0447-RISARALDA-FONTIC</v>
          </cell>
          <cell r="D115">
            <v>32726353.155316606</v>
          </cell>
          <cell r="P115">
            <v>32726353.155316606</v>
          </cell>
        </row>
        <row r="116">
          <cell r="A116" t="str">
            <v>0448-VILLAVICENCIO-FONTIC-2013</v>
          </cell>
          <cell r="B116" t="str">
            <v>ENT-E</v>
          </cell>
          <cell r="C116" t="str">
            <v>0448-VILLAVICENCIO-FONTIC</v>
          </cell>
          <cell r="D116">
            <v>12471659.261010161</v>
          </cell>
          <cell r="P116">
            <v>12471659.261010161</v>
          </cell>
        </row>
        <row r="117">
          <cell r="A117" t="str">
            <v>0450-ALCALDIA ARAUCA-FONTIC-2013</v>
          </cell>
          <cell r="B117" t="str">
            <v>ENT-E</v>
          </cell>
          <cell r="C117" t="str">
            <v>0450-ALCALDIA ARAUCA-FONTIC</v>
          </cell>
          <cell r="D117">
            <v>76664475.639273375</v>
          </cell>
          <cell r="P117">
            <v>76664475.639273375</v>
          </cell>
        </row>
        <row r="118">
          <cell r="A118" t="str">
            <v>0451-FLORENCIA-FONTIC-2013</v>
          </cell>
          <cell r="B118" t="str">
            <v>ENT-E</v>
          </cell>
          <cell r="C118" t="str">
            <v>0451-FLORENCIA-FONTIC</v>
          </cell>
          <cell r="D118">
            <v>7777102.651092004</v>
          </cell>
          <cell r="P118">
            <v>7777102.651092004</v>
          </cell>
        </row>
        <row r="119">
          <cell r="A119" t="str">
            <v>0455-GOBERNACION ARAUCA-FONTIC-2013</v>
          </cell>
          <cell r="B119" t="str">
            <v>ENT-E</v>
          </cell>
          <cell r="C119" t="str">
            <v>0455-GOBERNACION ARAUCA-FONTIC</v>
          </cell>
          <cell r="D119">
            <v>16541858.430911196</v>
          </cell>
          <cell r="P119">
            <v>16541858.430911196</v>
          </cell>
        </row>
        <row r="120">
          <cell r="A120" t="str">
            <v>0456-YOPAL-FONTIC-2013</v>
          </cell>
          <cell r="B120" t="str">
            <v>ENT-E</v>
          </cell>
          <cell r="C120" t="str">
            <v>0456-YOPAL-FONTIC</v>
          </cell>
          <cell r="D120">
            <v>17136658.507559091</v>
          </cell>
          <cell r="P120">
            <v>17136658.507559091</v>
          </cell>
        </row>
        <row r="121">
          <cell r="A121" t="str">
            <v>0463-QUINDIO-FONTIC-2013</v>
          </cell>
          <cell r="B121" t="str">
            <v>ENT-E</v>
          </cell>
          <cell r="C121" t="str">
            <v>0463-QUINDIO-FONTIC</v>
          </cell>
          <cell r="D121">
            <v>164249648.29040936</v>
          </cell>
          <cell r="P121">
            <v>164249648.29040936</v>
          </cell>
        </row>
        <row r="122">
          <cell r="A122" t="str">
            <v>0471-POPAYAN-FONTIC-2013</v>
          </cell>
          <cell r="B122" t="str">
            <v>ENT-E</v>
          </cell>
          <cell r="C122" t="str">
            <v>0471-POPAYAN-FONTIC</v>
          </cell>
          <cell r="D122">
            <v>31298813.101259582</v>
          </cell>
          <cell r="P122">
            <v>31298813.101259582</v>
          </cell>
        </row>
        <row r="123">
          <cell r="A123" t="str">
            <v>0482-BOYACA-FONTIC-2013</v>
          </cell>
          <cell r="B123" t="str">
            <v>ENT-E</v>
          </cell>
          <cell r="C123" t="str">
            <v>0482-BOYACA-FONTIC</v>
          </cell>
          <cell r="D123">
            <v>25190740.615307607</v>
          </cell>
          <cell r="P123">
            <v>25190740.615307607</v>
          </cell>
        </row>
        <row r="124">
          <cell r="A124" t="str">
            <v>0486-TUNJA-FONTIC-2013</v>
          </cell>
          <cell r="B124" t="str">
            <v>ENT-E</v>
          </cell>
          <cell r="C124" t="str">
            <v>0486-TUNJA-FONTIC</v>
          </cell>
          <cell r="D124">
            <v>13657104.824695805</v>
          </cell>
          <cell r="P124">
            <v>13657104.824695805</v>
          </cell>
        </row>
        <row r="125">
          <cell r="A125" t="str">
            <v>0486-CCTUNJA-EJECUTOR-2013</v>
          </cell>
          <cell r="B125" t="str">
            <v>ENT-G</v>
          </cell>
          <cell r="C125" t="str">
            <v>0486-CCTUNJA-EJECUTOR</v>
          </cell>
          <cell r="D125">
            <v>854339.75330454239</v>
          </cell>
          <cell r="P125">
            <v>854339.75330454239</v>
          </cell>
        </row>
        <row r="126">
          <cell r="A126" t="str">
            <v>0487-CESAR-FONTIC-2013</v>
          </cell>
          <cell r="B126" t="str">
            <v>ENT-E</v>
          </cell>
          <cell r="C126" t="str">
            <v>0487-CESAR-FONTIC</v>
          </cell>
          <cell r="D126">
            <v>25707194.202277049</v>
          </cell>
          <cell r="P126">
            <v>25707194.202277049</v>
          </cell>
        </row>
        <row r="127">
          <cell r="A127" t="str">
            <v>0488-MOCOA-FONTIC-2013</v>
          </cell>
          <cell r="B127" t="str">
            <v>ENT-E</v>
          </cell>
          <cell r="C127" t="str">
            <v>0488-MOCOA-FONTIC</v>
          </cell>
          <cell r="D127">
            <v>20544768.005371366</v>
          </cell>
          <cell r="P127">
            <v>20544768.005371366</v>
          </cell>
        </row>
        <row r="128">
          <cell r="A128" t="str">
            <v>0489-META-FONTIC-2013</v>
          </cell>
          <cell r="B128" t="str">
            <v>ENT-E</v>
          </cell>
          <cell r="C128" t="str">
            <v>0489-META-FONTIC</v>
          </cell>
          <cell r="D128">
            <v>25991416.298944328</v>
          </cell>
          <cell r="P128">
            <v>25991416.298944328</v>
          </cell>
        </row>
        <row r="129">
          <cell r="A129" t="str">
            <v>0490-VALLEDUPAR-FONTIC-2013</v>
          </cell>
          <cell r="B129" t="str">
            <v>ENT-E</v>
          </cell>
          <cell r="C129" t="str">
            <v>0490-VALLEDUPAR-FONTIC</v>
          </cell>
          <cell r="D129">
            <v>7013533.1833790177</v>
          </cell>
          <cell r="P129">
            <v>7013533.1833790177</v>
          </cell>
        </row>
        <row r="130">
          <cell r="A130" t="str">
            <v>0491-PATIOS-ALIADA-2013</v>
          </cell>
          <cell r="B130" t="str">
            <v>ENT-E</v>
          </cell>
          <cell r="C130" t="str">
            <v>0491-PATIOS-ALIADA</v>
          </cell>
          <cell r="D130">
            <v>3495121.7826659866</v>
          </cell>
          <cell r="P130">
            <v>3495121.7826659866</v>
          </cell>
        </row>
        <row r="131">
          <cell r="A131" t="str">
            <v>0491-PAMPLONA-ALIADA-2013</v>
          </cell>
          <cell r="B131" t="str">
            <v>ENT-E</v>
          </cell>
          <cell r="C131" t="str">
            <v>0491-PAMPLONA-ALIADA</v>
          </cell>
          <cell r="D131">
            <v>5261881.8930901671</v>
          </cell>
          <cell r="P131">
            <v>5261881.8930901671</v>
          </cell>
        </row>
        <row r="132">
          <cell r="A132" t="str">
            <v>0491-CUCUTA-ALIADA-2013</v>
          </cell>
          <cell r="B132" t="str">
            <v>ENT-E</v>
          </cell>
          <cell r="C132" t="str">
            <v>0491-CUCUTA-ALIADA</v>
          </cell>
          <cell r="D132">
            <v>2129908.914957583</v>
          </cell>
          <cell r="P132">
            <v>2129908.914957583</v>
          </cell>
        </row>
        <row r="133">
          <cell r="A133" t="str">
            <v>0491-ZULIA-ALIADA-2013</v>
          </cell>
          <cell r="B133" t="str">
            <v>ENT-E</v>
          </cell>
          <cell r="C133" t="str">
            <v>0491-ZULIA-ALIADA</v>
          </cell>
          <cell r="D133">
            <v>5611152.2450962858</v>
          </cell>
          <cell r="P133">
            <v>5611152.2450962858</v>
          </cell>
        </row>
        <row r="134">
          <cell r="A134" t="str">
            <v>0491-VILLADELROSARIO-ALIADA-2013</v>
          </cell>
          <cell r="B134" t="str">
            <v>ENT-E</v>
          </cell>
          <cell r="C134" t="str">
            <v>0491-VILLADELROSARIO-ALIADA</v>
          </cell>
          <cell r="D134">
            <v>5836761.7742230147</v>
          </cell>
          <cell r="P134">
            <v>5836761.7742230147</v>
          </cell>
        </row>
        <row r="135">
          <cell r="A135" t="str">
            <v>0491-NORTE DE SANTANDER-FONTIC-2013</v>
          </cell>
          <cell r="B135" t="str">
            <v>ENT-E</v>
          </cell>
          <cell r="C135" t="str">
            <v>0491-NORTE DE SANTANDER-FONTIC</v>
          </cell>
          <cell r="D135">
            <v>45538658.338839799</v>
          </cell>
          <cell r="P135">
            <v>45538658.338839799</v>
          </cell>
        </row>
        <row r="136">
          <cell r="A136" t="str">
            <v>0491-TIBU-ALIADA-2013</v>
          </cell>
          <cell r="B136" t="str">
            <v>ENT-E</v>
          </cell>
          <cell r="C136" t="str">
            <v>0491-TIBU-ALIADA</v>
          </cell>
          <cell r="D136">
            <v>3509518.1943268687</v>
          </cell>
          <cell r="P136">
            <v>3509518.1943268687</v>
          </cell>
        </row>
        <row r="137">
          <cell r="A137" t="str">
            <v>0512-ATLANTICO-FONTIC-2013</v>
          </cell>
          <cell r="B137" t="str">
            <v>ENT-E</v>
          </cell>
          <cell r="C137" t="str">
            <v>0512-ATLANTICO-FONTIC</v>
          </cell>
          <cell r="D137">
            <v>34280770.716360576</v>
          </cell>
          <cell r="P137">
            <v>34280770.716360576</v>
          </cell>
        </row>
        <row r="138">
          <cell r="A138" t="str">
            <v>0540-SANTANDER-FONTIC-2013</v>
          </cell>
          <cell r="B138" t="str">
            <v>ENT-E</v>
          </cell>
          <cell r="C138" t="str">
            <v>0540-SANTANDER-FONTIC</v>
          </cell>
          <cell r="D138">
            <v>69749185.119904876</v>
          </cell>
          <cell r="P138">
            <v>69749185.119904876</v>
          </cell>
        </row>
        <row r="139">
          <cell r="A139" t="str">
            <v>0542-CODENCO-EJECUTOR-2013</v>
          </cell>
          <cell r="B139" t="str">
            <v>ENT-G</v>
          </cell>
          <cell r="C139" t="str">
            <v>0542-CODENCO-EJECUTOR</v>
          </cell>
          <cell r="D139">
            <v>4124714.7328970311</v>
          </cell>
          <cell r="P139">
            <v>4124714.7328970311</v>
          </cell>
        </row>
        <row r="140">
          <cell r="A140" t="str">
            <v>0542-BUCARAMANGA-FONTIC-2013</v>
          </cell>
          <cell r="B140" t="str">
            <v>ENT-E</v>
          </cell>
          <cell r="C140" t="str">
            <v>0542-BUCARAMANGA-FONTIC</v>
          </cell>
          <cell r="D140">
            <v>28017498.990165647</v>
          </cell>
          <cell r="P140">
            <v>28017498.990165647</v>
          </cell>
        </row>
        <row r="141">
          <cell r="A141" t="str">
            <v>0543-LETICIA-FONTIC-2013</v>
          </cell>
          <cell r="B141" t="str">
            <v>ENT-E</v>
          </cell>
          <cell r="C141" t="str">
            <v>0543-LETICIA-FONTIC</v>
          </cell>
          <cell r="D141">
            <v>3607866.486988775</v>
          </cell>
          <cell r="P141">
            <v>3607866.486988775</v>
          </cell>
        </row>
        <row r="142">
          <cell r="A142" t="str">
            <v>0543-ENAM-EJECUTOR-2013</v>
          </cell>
          <cell r="B142" t="str">
            <v>ENT-G</v>
          </cell>
          <cell r="C142" t="str">
            <v>0543-ENAM-EJECUTOR</v>
          </cell>
          <cell r="D142">
            <v>282934.25643631176</v>
          </cell>
          <cell r="P142">
            <v>282934.25643631176</v>
          </cell>
        </row>
        <row r="143">
          <cell r="A143" t="str">
            <v>0546-BOLIVAR-FONTIC-2013</v>
          </cell>
          <cell r="B143" t="str">
            <v>ENT-E</v>
          </cell>
          <cell r="C143" t="str">
            <v>0546-BOLIVAR-FONTIC</v>
          </cell>
          <cell r="D143">
            <v>147293074.4432497</v>
          </cell>
          <cell r="P143">
            <v>147293074.4432497</v>
          </cell>
        </row>
        <row r="144">
          <cell r="A144" t="str">
            <v>0584-MAGDALENA-FONTIC-2013</v>
          </cell>
          <cell r="B144" t="str">
            <v>ENT-E</v>
          </cell>
          <cell r="C144" t="str">
            <v>0584-MAGDALENA-FONTIC</v>
          </cell>
          <cell r="D144">
            <v>753930843.62935352</v>
          </cell>
          <cell r="P144">
            <v>753930843.62935352</v>
          </cell>
        </row>
        <row r="145">
          <cell r="A145" t="str">
            <v>0592-PASTO-VD-2013</v>
          </cell>
          <cell r="B145" t="str">
            <v>ENT-E</v>
          </cell>
          <cell r="C145" t="str">
            <v>0592-PASTO-VD</v>
          </cell>
          <cell r="D145">
            <v>5631336.6730709728</v>
          </cell>
          <cell r="P145">
            <v>5631336.6730709728</v>
          </cell>
        </row>
        <row r="146">
          <cell r="A146" t="str">
            <v>0593-BUCARAMANGA-VD-2013</v>
          </cell>
          <cell r="B146" t="str">
            <v>ENT-E</v>
          </cell>
          <cell r="C146" t="str">
            <v>0593-BUCARAMANGA-VD</v>
          </cell>
          <cell r="D146">
            <v>100042854.17284566</v>
          </cell>
          <cell r="P146">
            <v>100042854.17284566</v>
          </cell>
        </row>
        <row r="147">
          <cell r="A147" t="str">
            <v>0593-CORP INTER EDU SUPERIOR-EJECUTOR-VD-2013</v>
          </cell>
          <cell r="B147" t="str">
            <v>ENT-G</v>
          </cell>
          <cell r="C147" t="str">
            <v>0593-CORP INTER EDU SUPERIOR-EJECUTOR-VD</v>
          </cell>
          <cell r="D147">
            <v>2034824.6428807832</v>
          </cell>
          <cell r="P147">
            <v>2034824.6428807832</v>
          </cell>
        </row>
        <row r="148">
          <cell r="A148" t="str">
            <v>0594-SAN ANDRES-VD-2013</v>
          </cell>
          <cell r="B148" t="str">
            <v>ENT-E</v>
          </cell>
          <cell r="C148" t="str">
            <v>0594-SAN ANDRES-VD</v>
          </cell>
          <cell r="D148">
            <v>11930802.350184595</v>
          </cell>
          <cell r="P148">
            <v>11930802.350184595</v>
          </cell>
        </row>
        <row r="149">
          <cell r="A149" t="str">
            <v>0595-BOGOTA-VD-2013</v>
          </cell>
          <cell r="B149" t="str">
            <v>ENT-E</v>
          </cell>
          <cell r="C149" t="str">
            <v>0595-BOGOTA-VD</v>
          </cell>
          <cell r="D149">
            <v>526476183.44113934</v>
          </cell>
          <cell r="P149">
            <v>526476183.44113934</v>
          </cell>
        </row>
        <row r="150">
          <cell r="A150" t="str">
            <v>0596-INIRIDA-VD-2013</v>
          </cell>
          <cell r="B150" t="str">
            <v>ENT-E</v>
          </cell>
          <cell r="C150" t="str">
            <v>0596-INIRIDA-VD</v>
          </cell>
          <cell r="D150">
            <v>5247755.084603467</v>
          </cell>
          <cell r="P150">
            <v>5247755.084603467</v>
          </cell>
        </row>
        <row r="151">
          <cell r="A151" t="str">
            <v>0598-NARIÑO-VD-2013</v>
          </cell>
          <cell r="B151" t="str">
            <v>ENT-E</v>
          </cell>
          <cell r="C151" t="str">
            <v>0598-NARIÑO-VD</v>
          </cell>
          <cell r="D151">
            <v>31631229.407412939</v>
          </cell>
          <cell r="P151">
            <v>31631229.407412939</v>
          </cell>
        </row>
        <row r="152">
          <cell r="A152" t="str">
            <v>0599-CALDAS-VD-2013</v>
          </cell>
          <cell r="B152" t="str">
            <v>ENT-E</v>
          </cell>
          <cell r="C152" t="str">
            <v>0599-CALDAS-VD</v>
          </cell>
          <cell r="D152">
            <v>20003154.985914066</v>
          </cell>
          <cell r="P152">
            <v>20003154.985914066</v>
          </cell>
        </row>
        <row r="153">
          <cell r="A153" t="str">
            <v>0600-BARRANQUILLA-VD-2013</v>
          </cell>
          <cell r="B153" t="str">
            <v>ENT-E</v>
          </cell>
          <cell r="C153" t="str">
            <v>0600-BARRANQUILLA-VD</v>
          </cell>
          <cell r="D153">
            <v>13717049.321120813</v>
          </cell>
          <cell r="P153">
            <v>13717049.321120813</v>
          </cell>
        </row>
        <row r="154">
          <cell r="A154" t="str">
            <v>0601-RIOHACHA-VD-2013</v>
          </cell>
          <cell r="B154" t="str">
            <v>ENT-E</v>
          </cell>
          <cell r="C154" t="str">
            <v>0601-RIOHACHA-VD</v>
          </cell>
          <cell r="D154">
            <v>33603040.155192919</v>
          </cell>
          <cell r="F154">
            <v>25065600</v>
          </cell>
          <cell r="P154">
            <v>8537440.1551929191</v>
          </cell>
        </row>
        <row r="155">
          <cell r="A155" t="str">
            <v>0601-CCGUAJIRA-EJECUTOR-VD-2013</v>
          </cell>
          <cell r="B155" t="str">
            <v>ENT-G</v>
          </cell>
          <cell r="C155" t="str">
            <v>0601-CCGUAJIRA-EJECUTOR-VD</v>
          </cell>
          <cell r="D155">
            <v>2786377.8535218514</v>
          </cell>
          <cell r="F155">
            <v>2072111.55</v>
          </cell>
          <cell r="H155">
            <v>8288.4462000000003</v>
          </cell>
          <cell r="P155">
            <v>705977.8573218513</v>
          </cell>
        </row>
        <row r="156">
          <cell r="A156" t="str">
            <v>0602-VICHADA-VD-2013</v>
          </cell>
          <cell r="B156" t="str">
            <v>ENT-E</v>
          </cell>
          <cell r="C156" t="str">
            <v>0602-VICHADA-VD</v>
          </cell>
          <cell r="D156">
            <v>28473292.628289551</v>
          </cell>
          <cell r="P156">
            <v>28473292.628289551</v>
          </cell>
        </row>
        <row r="157">
          <cell r="A157" t="str">
            <v>0603-BOYACA-VD-2013</v>
          </cell>
          <cell r="B157" t="str">
            <v>ENT-E</v>
          </cell>
          <cell r="C157" t="str">
            <v>0603-BOYACA-VD</v>
          </cell>
          <cell r="D157">
            <v>19438721.369181283</v>
          </cell>
          <cell r="P157">
            <v>19438721.369181283</v>
          </cell>
        </row>
        <row r="158">
          <cell r="A158" t="str">
            <v>0604-MANIZALES-VD-2013</v>
          </cell>
          <cell r="B158" t="str">
            <v>ENT-E</v>
          </cell>
          <cell r="C158" t="str">
            <v>0604-MANIZALES-VD</v>
          </cell>
          <cell r="D158">
            <v>72210097.745835766</v>
          </cell>
          <cell r="F158">
            <v>54405000</v>
          </cell>
          <cell r="P158">
            <v>17805097.745835766</v>
          </cell>
        </row>
        <row r="159">
          <cell r="A159" t="str">
            <v>0677-GUAVIARE-VD-2013</v>
          </cell>
          <cell r="B159" t="str">
            <v>ENT-E</v>
          </cell>
          <cell r="C159" t="str">
            <v>0677-GUAVIARE-VD</v>
          </cell>
          <cell r="D159">
            <v>28285354.9450913</v>
          </cell>
          <cell r="P159">
            <v>28285354.9450913</v>
          </cell>
        </row>
        <row r="160">
          <cell r="A160" t="str">
            <v>0686-HUILA-VD-2013</v>
          </cell>
          <cell r="B160" t="str">
            <v>ENT-E</v>
          </cell>
          <cell r="C160" t="str">
            <v>0686-HUILA-VD</v>
          </cell>
          <cell r="D160">
            <v>70313500.269460708</v>
          </cell>
          <cell r="P160">
            <v>70313500.269460708</v>
          </cell>
        </row>
        <row r="161">
          <cell r="A161" t="str">
            <v>0926-AMAZONAS-FONTIC-2012</v>
          </cell>
          <cell r="B161" t="str">
            <v>ENT-E</v>
          </cell>
          <cell r="C161" t="str">
            <v>0926-AMAZONAS-FONTIC</v>
          </cell>
          <cell r="D161">
            <v>24480986.321667545</v>
          </cell>
          <cell r="P161">
            <v>24480986.321667545</v>
          </cell>
        </row>
        <row r="162">
          <cell r="A162" t="str">
            <v>0927-CALI-FONTIC-2012</v>
          </cell>
          <cell r="B162" t="str">
            <v>ENT-E</v>
          </cell>
          <cell r="C162" t="str">
            <v>0927-CALI-FONTIC</v>
          </cell>
          <cell r="D162">
            <v>43378081.492765673</v>
          </cell>
          <cell r="P162">
            <v>43378081.492765673</v>
          </cell>
        </row>
        <row r="163">
          <cell r="A163" t="str">
            <v>0929-ALCALDIAQUIBDO-ALIADA-2012</v>
          </cell>
          <cell r="B163" t="str">
            <v>ENT-E</v>
          </cell>
          <cell r="C163" t="str">
            <v>0929-ALCALDIAQUIBDO-ALIADA</v>
          </cell>
          <cell r="D163">
            <v>9218352.557590818</v>
          </cell>
          <cell r="P163">
            <v>9218352.557590818</v>
          </cell>
        </row>
        <row r="164">
          <cell r="A164" t="str">
            <v>0929-CHOCO-FONTIC-2012</v>
          </cell>
          <cell r="B164" t="str">
            <v>ENT-E</v>
          </cell>
          <cell r="C164" t="str">
            <v>0929-CHOCO-FONTIC</v>
          </cell>
          <cell r="D164">
            <v>17765268.401646532</v>
          </cell>
          <cell r="P164">
            <v>17765268.401646532</v>
          </cell>
        </row>
        <row r="165">
          <cell r="A165" t="str">
            <v>0929 CHOCO-EJECUTOR-2012</v>
          </cell>
          <cell r="B165" t="str">
            <v>ENT-G</v>
          </cell>
          <cell r="C165" t="str">
            <v>0929 CHOCO-EJECUTOR</v>
          </cell>
          <cell r="D165">
            <v>5228607.617856795</v>
          </cell>
          <cell r="P165">
            <v>5228607.617856795</v>
          </cell>
        </row>
        <row r="166">
          <cell r="A166" t="str">
            <v>0930-SAN JOSE-FONTIC-2012</v>
          </cell>
          <cell r="B166" t="str">
            <v>ENT-E</v>
          </cell>
          <cell r="C166" t="str">
            <v>0930-SAN JOSE-FONTIC</v>
          </cell>
          <cell r="D166">
            <v>9976104.1372485776</v>
          </cell>
          <cell r="P166">
            <v>9976104.1372485776</v>
          </cell>
        </row>
        <row r="167">
          <cell r="A167" t="str">
            <v>0933-CCHONDA-ALIADA-2012</v>
          </cell>
          <cell r="B167" t="str">
            <v>ENT-G</v>
          </cell>
          <cell r="C167" t="str">
            <v>0933-CCHONDA-ALIADA</v>
          </cell>
          <cell r="D167">
            <v>115543.63439307439</v>
          </cell>
          <cell r="P167">
            <v>115543.63439307439</v>
          </cell>
        </row>
        <row r="168">
          <cell r="A168" t="str">
            <v>0933-CCIBAGUE-ALIADA-2012</v>
          </cell>
          <cell r="B168" t="str">
            <v>ENT-G</v>
          </cell>
          <cell r="C168" t="str">
            <v>0933-CCIBAGUE-ALIADA</v>
          </cell>
          <cell r="D168">
            <v>1997993.3562308629</v>
          </cell>
          <cell r="P168">
            <v>1997993.3562308629</v>
          </cell>
        </row>
        <row r="169">
          <cell r="A169" t="str">
            <v>0933-CCSURORIENTE-ALIADA-2012</v>
          </cell>
          <cell r="B169" t="str">
            <v>ENT-G</v>
          </cell>
          <cell r="C169" t="str">
            <v>0933-CCSURORIENTE-ALIADA</v>
          </cell>
          <cell r="D169">
            <v>194813.76500718264</v>
          </cell>
          <cell r="P169">
            <v>194813.76500718264</v>
          </cell>
        </row>
        <row r="170">
          <cell r="A170" t="str">
            <v>0933-TOLIMA-FONTIC-2012</v>
          </cell>
          <cell r="B170" t="str">
            <v>ENT-E</v>
          </cell>
          <cell r="C170" t="str">
            <v>0933-TOLIMA-FONTIC</v>
          </cell>
          <cell r="D170">
            <v>24810564.176739004</v>
          </cell>
          <cell r="P170">
            <v>24810564.176739004</v>
          </cell>
        </row>
        <row r="171">
          <cell r="A171" t="str">
            <v>0934-GUAJIRA-FONTIC-2012</v>
          </cell>
          <cell r="B171" t="str">
            <v>ENT-E</v>
          </cell>
          <cell r="C171" t="str">
            <v>0934-GUAJIRA-FONTIC</v>
          </cell>
          <cell r="D171">
            <v>31883925.845429074</v>
          </cell>
          <cell r="P171">
            <v>31883925.845429074</v>
          </cell>
        </row>
        <row r="172">
          <cell r="A172" t="str">
            <v>0935-SINCELEJO-FONTIC-2012</v>
          </cell>
          <cell r="B172" t="str">
            <v>ENT-E</v>
          </cell>
          <cell r="C172" t="str">
            <v>0935-SINCELEJO-FONTIC</v>
          </cell>
          <cell r="D172">
            <v>9362832.193239674</v>
          </cell>
          <cell r="P172">
            <v>9362832.193239674</v>
          </cell>
        </row>
        <row r="173">
          <cell r="A173" t="str">
            <v>0935-USUCRE-EJECUTOR-2012</v>
          </cell>
          <cell r="B173" t="str">
            <v>ENT-G</v>
          </cell>
          <cell r="C173" t="str">
            <v>0935-USUCRE-EJECUTOR</v>
          </cell>
          <cell r="D173">
            <v>156281.85928902926</v>
          </cell>
          <cell r="P173">
            <v>156281.85928902926</v>
          </cell>
        </row>
        <row r="174">
          <cell r="A174" t="str">
            <v>0936-VAUPES-FONTIC-2012</v>
          </cell>
          <cell r="B174" t="str">
            <v>ENT-E</v>
          </cell>
          <cell r="C174" t="str">
            <v>0936-VAUPES-FONTIC</v>
          </cell>
          <cell r="D174">
            <v>26204430.249797843</v>
          </cell>
          <cell r="P174">
            <v>26204430.249797843</v>
          </cell>
        </row>
        <row r="175">
          <cell r="A175" t="str">
            <v>0937-VICHADA-FONTIC-2012</v>
          </cell>
          <cell r="B175" t="str">
            <v>ENT-E</v>
          </cell>
          <cell r="C175" t="str">
            <v>0937-VICHADA-FONTIC</v>
          </cell>
          <cell r="D175">
            <v>19882429.812550068</v>
          </cell>
          <cell r="P175">
            <v>19882429.812550068</v>
          </cell>
        </row>
        <row r="176">
          <cell r="A176" t="str">
            <v>0938-PEREIRA-FONTIC-2012</v>
          </cell>
          <cell r="B176" t="str">
            <v>ENT-E</v>
          </cell>
          <cell r="C176" t="str">
            <v>0938-PEREIRA-FONTIC</v>
          </cell>
          <cell r="D176">
            <v>39974630.416160598</v>
          </cell>
          <cell r="P176">
            <v>39974630.416160598</v>
          </cell>
        </row>
        <row r="177">
          <cell r="A177" t="str">
            <v>0939-FEDECAFE-ALIADA-2012</v>
          </cell>
          <cell r="B177" t="str">
            <v>ENT-G</v>
          </cell>
          <cell r="C177" t="str">
            <v>0939-FEDECAFE-ALIADA</v>
          </cell>
          <cell r="D177">
            <v>702750.11294522695</v>
          </cell>
          <cell r="P177">
            <v>702750.11294522695</v>
          </cell>
        </row>
        <row r="178">
          <cell r="A178" t="str">
            <v>0939-NARIÑO-FONTIC-2012</v>
          </cell>
          <cell r="B178" t="str">
            <v>ENT-E</v>
          </cell>
          <cell r="C178" t="str">
            <v>0939-NARIÑO-FONTIC</v>
          </cell>
          <cell r="D178">
            <v>71286073.429947793</v>
          </cell>
          <cell r="P178">
            <v>71286073.429947793</v>
          </cell>
        </row>
        <row r="179">
          <cell r="A179" t="str">
            <v>0939-UDENAR-EJECUTOR-2012</v>
          </cell>
          <cell r="B179" t="str">
            <v>ENT-G</v>
          </cell>
          <cell r="C179" t="str">
            <v>0939-UDENAR-EJECUTOR</v>
          </cell>
          <cell r="D179">
            <v>40602105.793140359</v>
          </cell>
          <cell r="P179">
            <v>40602105.793140359</v>
          </cell>
        </row>
        <row r="180">
          <cell r="A180" t="str">
            <v>0949-SAN ANDRES-FONTIC-2012</v>
          </cell>
          <cell r="B180" t="str">
            <v>ENT-E</v>
          </cell>
          <cell r="C180" t="str">
            <v>0949-SAN ANDRES-FONTIC</v>
          </cell>
          <cell r="D180">
            <v>26079306.131612264</v>
          </cell>
          <cell r="P180">
            <v>26079306.131612264</v>
          </cell>
        </row>
        <row r="181">
          <cell r="A181" t="str">
            <v>0951-COLVATEL-EJECUTOR-2012</v>
          </cell>
          <cell r="B181" t="str">
            <v>ENT-G</v>
          </cell>
          <cell r="C181" t="str">
            <v>0951-COLVATEL-EJECUTOR</v>
          </cell>
          <cell r="D181">
            <v>80944678.228841066</v>
          </cell>
          <cell r="P181">
            <v>80944678.228841066</v>
          </cell>
        </row>
        <row r="182">
          <cell r="A182" t="str">
            <v>0951-CUNDINAMARCA-FONTIC-2012</v>
          </cell>
          <cell r="B182" t="str">
            <v>ENT-E</v>
          </cell>
          <cell r="C182" t="str">
            <v>0951-CUNDINAMARCA-FONTIC</v>
          </cell>
          <cell r="D182">
            <v>149109820.01312137</v>
          </cell>
          <cell r="P182">
            <v>149109820.01312137</v>
          </cell>
        </row>
        <row r="183">
          <cell r="A183" t="str">
            <v>0958-ARMENIA-FONTIC-2012</v>
          </cell>
          <cell r="B183" t="str">
            <v>ENT-E</v>
          </cell>
          <cell r="C183" t="str">
            <v>0958-ARMENIA-FONTIC</v>
          </cell>
          <cell r="D183">
            <v>21210489.269872405</v>
          </cell>
          <cell r="P183">
            <v>21210489.269872405</v>
          </cell>
        </row>
        <row r="184">
          <cell r="A184" t="str">
            <v>0590-HUILA-VD-2014</v>
          </cell>
          <cell r="B184" t="str">
            <v>ENT-E</v>
          </cell>
          <cell r="C184" t="str">
            <v>0590-HUILA-VD</v>
          </cell>
          <cell r="D184">
            <v>43952275.383239992</v>
          </cell>
          <cell r="P184">
            <v>43952275.383239992</v>
          </cell>
        </row>
        <row r="185">
          <cell r="A185" t="str">
            <v>0590-AIPE-ALIADO-2014</v>
          </cell>
          <cell r="B185" t="str">
            <v>ENT-E</v>
          </cell>
          <cell r="C185" t="str">
            <v>0590-AIPE-ALIADO</v>
          </cell>
          <cell r="D185">
            <v>15188810.110334627</v>
          </cell>
          <cell r="P185">
            <v>15188810.110334627</v>
          </cell>
        </row>
        <row r="186">
          <cell r="A186" t="str">
            <v>0590-PITALITO-ALIADO-2014</v>
          </cell>
          <cell r="B186" t="str">
            <v>ENT-E</v>
          </cell>
          <cell r="C186" t="str">
            <v>0590-PITALITO-ALIADO</v>
          </cell>
          <cell r="D186">
            <v>7594405.0551687153</v>
          </cell>
          <cell r="P186">
            <v>7594405.0551687153</v>
          </cell>
        </row>
        <row r="187">
          <cell r="A187" t="str">
            <v>0590-PALERMO-ALIADO-2014</v>
          </cell>
          <cell r="B187" t="str">
            <v>ENT-E</v>
          </cell>
          <cell r="C187" t="str">
            <v>0590-PALERMO-ALIADO</v>
          </cell>
          <cell r="D187">
            <v>3797202.5276300688</v>
          </cell>
          <cell r="P187">
            <v>3797202.5276300688</v>
          </cell>
        </row>
        <row r="188">
          <cell r="A188" t="str">
            <v>0590-YAGUARA-ALIADO-2014</v>
          </cell>
          <cell r="B188" t="str">
            <v>ENT-E</v>
          </cell>
          <cell r="C188" t="str">
            <v>0590-YAGUARA-ALIADO</v>
          </cell>
          <cell r="D188">
            <v>3326351.0347953085</v>
          </cell>
          <cell r="P188">
            <v>3326351.0347953085</v>
          </cell>
        </row>
        <row r="189">
          <cell r="A189" t="str">
            <v>0590-RIVERA-ALIADO-2014</v>
          </cell>
          <cell r="B189" t="str">
            <v>ENT-E</v>
          </cell>
          <cell r="C189" t="str">
            <v>0590-RIVERA-ALIADO</v>
          </cell>
          <cell r="D189">
            <v>1518881.0110154531</v>
          </cell>
          <cell r="P189">
            <v>1518881.0110154531</v>
          </cell>
        </row>
        <row r="190">
          <cell r="A190" t="str">
            <v>0590-TELLO-ALIADO-2014</v>
          </cell>
          <cell r="B190" t="str">
            <v>ENT-E</v>
          </cell>
          <cell r="C190" t="str">
            <v>0590-TELLO-ALIADO</v>
          </cell>
          <cell r="D190">
            <v>1518881.0110154531</v>
          </cell>
          <cell r="P190">
            <v>1518881.0110154531</v>
          </cell>
        </row>
        <row r="191">
          <cell r="A191" t="str">
            <v>0590-LAPLATA-ALIADO-2014</v>
          </cell>
          <cell r="B191" t="str">
            <v>ENT-E</v>
          </cell>
          <cell r="C191" t="str">
            <v>0590-LAPLATA-ALIADO</v>
          </cell>
          <cell r="D191">
            <v>1518881.0110154531</v>
          </cell>
          <cell r="P191">
            <v>1518881.0110154531</v>
          </cell>
        </row>
        <row r="192">
          <cell r="A192" t="str">
            <v>0590-CAMPOALEGRE-ALIADO-2014</v>
          </cell>
          <cell r="B192" t="str">
            <v>ENT-E</v>
          </cell>
          <cell r="C192" t="str">
            <v>0590-CAMPOALEGRE-ALIADO</v>
          </cell>
          <cell r="D192">
            <v>1518881.0110154531</v>
          </cell>
          <cell r="P192">
            <v>1518881.0110154531</v>
          </cell>
        </row>
        <row r="193">
          <cell r="A193" t="str">
            <v>0590-GARZON-ALIADO-2014</v>
          </cell>
          <cell r="B193" t="str">
            <v>ENT-E</v>
          </cell>
          <cell r="C193" t="str">
            <v>0590-GARZON-ALIADO</v>
          </cell>
          <cell r="D193">
            <v>1518881.0110154531</v>
          </cell>
          <cell r="P193">
            <v>1518881.0110154531</v>
          </cell>
        </row>
        <row r="194">
          <cell r="A194" t="str">
            <v>0590-VILLAVIEJA-ALIADO-2014</v>
          </cell>
          <cell r="B194" t="str">
            <v>ENT-E</v>
          </cell>
          <cell r="C194" t="str">
            <v>0590-VILLAVIEJA-ALIADO</v>
          </cell>
          <cell r="D194">
            <v>1518881.0110154531</v>
          </cell>
          <cell r="P194">
            <v>1518881.0110154531</v>
          </cell>
        </row>
        <row r="195">
          <cell r="A195" t="str">
            <v>0590-ALGECIRAS-ALIADO-2014</v>
          </cell>
          <cell r="B195" t="str">
            <v>ENT-E</v>
          </cell>
          <cell r="C195" t="str">
            <v>0590-ALGECIRAS-ALIADO</v>
          </cell>
          <cell r="D195">
            <v>1518881.0110154531</v>
          </cell>
          <cell r="P195">
            <v>1518881.0110154531</v>
          </cell>
        </row>
        <row r="196">
          <cell r="A196" t="str">
            <v>0590-PITAL-ALIADO-2014</v>
          </cell>
          <cell r="B196" t="str">
            <v>ENT-E</v>
          </cell>
          <cell r="C196" t="str">
            <v>0590-PITAL-ALIADO</v>
          </cell>
          <cell r="D196">
            <v>1518881.0110154531</v>
          </cell>
          <cell r="P196">
            <v>1518881.0110154531</v>
          </cell>
        </row>
        <row r="197">
          <cell r="A197" t="str">
            <v>317-15-DEPTOVAUPES-COOP-2015</v>
          </cell>
          <cell r="B197" t="str">
            <v>ENT-E</v>
          </cell>
          <cell r="C197" t="str">
            <v>317-15-DEPTOVAUPES-COOP</v>
          </cell>
          <cell r="D197">
            <v>5070826.3072933182</v>
          </cell>
          <cell r="P197">
            <v>5070826.3072933182</v>
          </cell>
        </row>
        <row r="198">
          <cell r="A198" t="str">
            <v>366-2015-DEPTOCHOCO-COOP-2015</v>
          </cell>
          <cell r="B198" t="str">
            <v>ENT-E</v>
          </cell>
          <cell r="C198" t="str">
            <v>366-2015-DEPTOCHOCO-COOP</v>
          </cell>
          <cell r="D198">
            <v>8274213.6873601126</v>
          </cell>
          <cell r="P198">
            <v>8274213.6873601126</v>
          </cell>
        </row>
        <row r="199">
          <cell r="A199" t="str">
            <v>400-2015-ALCALDIACARTAGENA-COOP-2015</v>
          </cell>
          <cell r="B199" t="str">
            <v>ENT-E</v>
          </cell>
          <cell r="C199" t="str">
            <v>400-2015-ALCALDIACARTAGENA-COOP</v>
          </cell>
          <cell r="D199">
            <v>13301873.101338722</v>
          </cell>
          <cell r="P199">
            <v>13301873.101338722</v>
          </cell>
        </row>
        <row r="200">
          <cell r="A200" t="str">
            <v>401-2015-GOBERNACIONVAUPES-COOP-2015</v>
          </cell>
          <cell r="B200" t="str">
            <v>ENT-E</v>
          </cell>
          <cell r="C200" t="str">
            <v>401-2015-GOBERNACIONVAUPES-COOP</v>
          </cell>
          <cell r="D200">
            <v>11230003.971264429</v>
          </cell>
          <cell r="P200">
            <v>11230003.971264429</v>
          </cell>
        </row>
        <row r="201">
          <cell r="A201" t="str">
            <v>402-2015-MUNICIPIOPOPAYAN-COOP-2015</v>
          </cell>
          <cell r="B201" t="str">
            <v>ENT-E</v>
          </cell>
          <cell r="C201" t="str">
            <v>402-2015-MUNICIPIOPOPAYAN-COOP</v>
          </cell>
          <cell r="D201">
            <v>15172213.135465629</v>
          </cell>
          <cell r="P201">
            <v>15172213.135465629</v>
          </cell>
        </row>
        <row r="202">
          <cell r="A202" t="str">
            <v>403-2015-ALCALDIAMANIZALES-COOP-2015</v>
          </cell>
          <cell r="B202" t="str">
            <v>ENT-E</v>
          </cell>
          <cell r="C202" t="str">
            <v>403-2015-ALCALDIAMANIZALES-COOP</v>
          </cell>
          <cell r="D202">
            <v>14253364.048172928</v>
          </cell>
          <cell r="P202">
            <v>14253364.048172928</v>
          </cell>
        </row>
        <row r="203">
          <cell r="A203" t="str">
            <v>404-2015-DEPTOATLANTICO-COOP-2015</v>
          </cell>
          <cell r="B203" t="str">
            <v>ENT-E</v>
          </cell>
          <cell r="C203" t="str">
            <v>404-2015-DEPTOATLANTICO-COOP</v>
          </cell>
          <cell r="D203">
            <v>16739111.841733061</v>
          </cell>
          <cell r="P203">
            <v>16739111.841733061</v>
          </cell>
        </row>
        <row r="204">
          <cell r="A204" t="str">
            <v>405-2015-GOBGUAVIARE-COOP-2015</v>
          </cell>
          <cell r="B204" t="str">
            <v>ENT-E</v>
          </cell>
          <cell r="C204" t="str">
            <v>405-2015-GOBGUAVIARE-COOP</v>
          </cell>
          <cell r="D204">
            <v>8246679.0543567305</v>
          </cell>
          <cell r="P204">
            <v>8246679.0543567305</v>
          </cell>
        </row>
        <row r="205">
          <cell r="A205" t="str">
            <v>407-2015-MUNICIPIOLETICIA-COOP-2015</v>
          </cell>
          <cell r="B205" t="str">
            <v>ENT-E</v>
          </cell>
          <cell r="C205" t="str">
            <v>407-2015-MUNICIPIOLETICIA-COOP</v>
          </cell>
          <cell r="D205">
            <v>9123628.6449268367</v>
          </cell>
          <cell r="P205">
            <v>9123628.6449268367</v>
          </cell>
        </row>
        <row r="206">
          <cell r="A206" t="str">
            <v>408-2015-ALCALDIAARAUCA-COOP-2015</v>
          </cell>
          <cell r="B206" t="str">
            <v>ENT-E</v>
          </cell>
          <cell r="C206" t="str">
            <v>408-2015-ALCALDIAARAUCA-COOP</v>
          </cell>
          <cell r="D206">
            <v>5224397.5973842293</v>
          </cell>
          <cell r="P206">
            <v>5224397.5973842293</v>
          </cell>
        </row>
        <row r="207">
          <cell r="A207" t="str">
            <v>408-2015-PARQUESOFTBOGOTA-EJECUTOR-2015</v>
          </cell>
          <cell r="B207" t="str">
            <v>ENT-G</v>
          </cell>
          <cell r="C207" t="str">
            <v>408-2015-PARQUESOFTBOGOTA-EJECUTOR</v>
          </cell>
          <cell r="D207">
            <v>594946.94107846252</v>
          </cell>
          <cell r="P207">
            <v>594946.94107846252</v>
          </cell>
        </row>
        <row r="208">
          <cell r="A208" t="str">
            <v>409-2015-ALCALDIAMITU-COOP-2015</v>
          </cell>
          <cell r="B208" t="str">
            <v>ENT-E</v>
          </cell>
          <cell r="C208" t="str">
            <v>409-2015-ALCALDIAMITU-COOP</v>
          </cell>
          <cell r="D208">
            <v>9206736.1221094672</v>
          </cell>
          <cell r="P208">
            <v>9206736.1221094672</v>
          </cell>
        </row>
        <row r="209">
          <cell r="A209" t="str">
            <v>410-2015-DEPTOCAUCA-COOP-2015</v>
          </cell>
          <cell r="B209" t="str">
            <v>ENT-E</v>
          </cell>
          <cell r="C209" t="str">
            <v>410-2015-DEPTOCAUCA-COOP</v>
          </cell>
          <cell r="D209">
            <v>8751113.1060693115</v>
          </cell>
          <cell r="P209">
            <v>8751113.1060693115</v>
          </cell>
        </row>
        <row r="210">
          <cell r="A210" t="str">
            <v>411-2015-DEPTOCESAR-COOP-2015</v>
          </cell>
          <cell r="B210" t="str">
            <v>ENT-E</v>
          </cell>
          <cell r="C210" t="str">
            <v>411-2015-DEPTOCESAR-COOP</v>
          </cell>
          <cell r="D210">
            <v>18713883.580997374</v>
          </cell>
          <cell r="P210">
            <v>18713883.580997374</v>
          </cell>
        </row>
        <row r="211">
          <cell r="A211" t="str">
            <v>412-2015-DEPTOTOLIMA-COOP-2015</v>
          </cell>
          <cell r="B211" t="str">
            <v>ENT-E</v>
          </cell>
          <cell r="C211" t="str">
            <v>412-2015-DEPTOTOLIMA-COOP</v>
          </cell>
          <cell r="D211">
            <v>15264084.96231111</v>
          </cell>
          <cell r="P211">
            <v>15264084.96231111</v>
          </cell>
        </row>
        <row r="212">
          <cell r="A212" t="str">
            <v>413-2015-GOBNARIÑO-COOP-2015</v>
          </cell>
          <cell r="B212" t="str">
            <v>ENT-E</v>
          </cell>
          <cell r="C212" t="str">
            <v>413-2015-GOBNARIÑO-COOP</v>
          </cell>
          <cell r="D212">
            <v>11595323.621926909</v>
          </cell>
          <cell r="P212">
            <v>11595323.621926909</v>
          </cell>
        </row>
        <row r="213">
          <cell r="A213" t="str">
            <v>414-2015-ALCALDIASINCELEJO-COOP-2015</v>
          </cell>
          <cell r="B213" t="str">
            <v>ENT-E</v>
          </cell>
          <cell r="C213" t="str">
            <v>414-2015-ALCALDIASINCELEJO-COOP</v>
          </cell>
          <cell r="D213">
            <v>7045249.6718670223</v>
          </cell>
          <cell r="P213">
            <v>7045249.6718670223</v>
          </cell>
        </row>
        <row r="214">
          <cell r="A214" t="str">
            <v>415-2015-MUNICIPIOQUIBDO-COOP-2015</v>
          </cell>
          <cell r="B214" t="str">
            <v>ENT-E</v>
          </cell>
          <cell r="C214" t="str">
            <v>415-2015-MUNICIPIOQUIBDO-COOP</v>
          </cell>
          <cell r="D214">
            <v>9923608.4662713464</v>
          </cell>
          <cell r="P214">
            <v>9923608.4662713464</v>
          </cell>
        </row>
        <row r="215">
          <cell r="A215" t="str">
            <v>416-2015-MUNICIPIOTUNJA-COOP-2015</v>
          </cell>
          <cell r="B215" t="str">
            <v>ENT-E</v>
          </cell>
          <cell r="C215" t="str">
            <v>416-2015-MUNICIPIOTUNJA-COOP</v>
          </cell>
          <cell r="D215">
            <v>11324194.15895245</v>
          </cell>
          <cell r="P215">
            <v>11324194.15895245</v>
          </cell>
        </row>
        <row r="216">
          <cell r="A216" t="str">
            <v>416-2015-CCTUNJA-EJECUTOR-2015</v>
          </cell>
          <cell r="B216" t="str">
            <v>ENT-G</v>
          </cell>
          <cell r="C216" t="str">
            <v>416-2015-CCTUNJA-EJECUTOR</v>
          </cell>
          <cell r="D216">
            <v>1124588.4737290246</v>
          </cell>
          <cell r="P216">
            <v>1124588.4737290246</v>
          </cell>
        </row>
        <row r="217">
          <cell r="A217" t="str">
            <v>417-2015-MUNICIPIOCALI-COOP-2015</v>
          </cell>
          <cell r="B217" t="str">
            <v>ENT-E</v>
          </cell>
          <cell r="C217" t="str">
            <v>417-2015-MUNICIPIOCALI-COOP</v>
          </cell>
          <cell r="D217">
            <v>60101357.234863237</v>
          </cell>
          <cell r="P217">
            <v>60101357.234863237</v>
          </cell>
        </row>
        <row r="218">
          <cell r="A218" t="str">
            <v>418-2015-GOBGUAJIRA-COOP-2015</v>
          </cell>
          <cell r="B218" t="str">
            <v>ENT-E</v>
          </cell>
          <cell r="C218" t="str">
            <v>418-2015-GOBGUAJIRA-COOP</v>
          </cell>
          <cell r="D218">
            <v>11467131.983934209</v>
          </cell>
          <cell r="P218">
            <v>11467131.983934209</v>
          </cell>
        </row>
        <row r="219">
          <cell r="A219" t="str">
            <v>419-2015-ALCALDIAVILLAVICENCIO-COOP-2015</v>
          </cell>
          <cell r="B219" t="str">
            <v>ENT-E</v>
          </cell>
          <cell r="C219" t="str">
            <v>419-2015-ALCALDIAVILLAVICENCIO-COOP</v>
          </cell>
          <cell r="D219">
            <v>12684143.145789634</v>
          </cell>
          <cell r="P219">
            <v>12684143.145789634</v>
          </cell>
        </row>
        <row r="220">
          <cell r="A220" t="str">
            <v>420-2015-MUNICIPIOPASTO-COOP-2015</v>
          </cell>
          <cell r="B220" t="str">
            <v>ENT-E</v>
          </cell>
          <cell r="C220" t="str">
            <v>420-2015-MUNICIPIOPASTO-COOP</v>
          </cell>
          <cell r="D220">
            <v>11791982.376809113</v>
          </cell>
          <cell r="P220">
            <v>11791982.376809113</v>
          </cell>
        </row>
        <row r="221">
          <cell r="A221" t="str">
            <v>421-2015-ALCALDIASANJOSEGUAVIARE-COOP-2015</v>
          </cell>
          <cell r="B221" t="str">
            <v>ENT-E</v>
          </cell>
          <cell r="C221" t="str">
            <v>421-2015-ALCALDIASANJOSEGUAVIARE-COOP</v>
          </cell>
          <cell r="D221">
            <v>5807860.1542911641</v>
          </cell>
          <cell r="P221">
            <v>5807860.1542911641</v>
          </cell>
        </row>
        <row r="222">
          <cell r="A222" t="str">
            <v>421-2015-PARQUESOFTMETA-EJECUTOR-2015</v>
          </cell>
          <cell r="B222" t="str">
            <v>ENT-G</v>
          </cell>
          <cell r="C222" t="str">
            <v>421-2015-PARQUESOFTMETA-EJECUTOR</v>
          </cell>
          <cell r="D222">
            <v>1937337.0857985013</v>
          </cell>
          <cell r="P222">
            <v>1937337.0857985013</v>
          </cell>
        </row>
        <row r="223">
          <cell r="A223" t="str">
            <v>423-2015-GOBANTIOQUIA-COOP-2015</v>
          </cell>
          <cell r="B223" t="str">
            <v>ENT-E</v>
          </cell>
          <cell r="C223" t="str">
            <v>423-2015-GOBANTIOQUIA-COOP</v>
          </cell>
          <cell r="D223">
            <v>6567257.4098943146</v>
          </cell>
          <cell r="P223">
            <v>6567257.4098943146</v>
          </cell>
        </row>
        <row r="224">
          <cell r="A224" t="str">
            <v>424-2015-MUNICIPIOBUCARAMANGA-COOP-2015</v>
          </cell>
          <cell r="B224" t="str">
            <v>ENT-E</v>
          </cell>
          <cell r="C224" t="str">
            <v>424-2015-MUNICIPIOBUCARAMANGA-COOP</v>
          </cell>
          <cell r="D224">
            <v>322224597.67045015</v>
          </cell>
          <cell r="P224">
            <v>322224597.67045015</v>
          </cell>
        </row>
        <row r="225">
          <cell r="A225" t="str">
            <v>425-2015-MUNICIPIOPEREIRA-COOP-2015</v>
          </cell>
          <cell r="B225" t="str">
            <v>ENT-E</v>
          </cell>
          <cell r="C225" t="str">
            <v>425-2015-MUNICIPIOPEREIRA-COOP</v>
          </cell>
          <cell r="D225">
            <v>68343419.855970159</v>
          </cell>
          <cell r="P225">
            <v>68343419.855970159</v>
          </cell>
        </row>
        <row r="226">
          <cell r="A226" t="str">
            <v>426-2015-MUNICIPIOMONTERIA-COOP-2015</v>
          </cell>
          <cell r="B226" t="str">
            <v>ENT-E</v>
          </cell>
          <cell r="C226" t="str">
            <v>426-2015-MUNICIPIOMONTERIA-COOP</v>
          </cell>
          <cell r="D226">
            <v>1086864.5464187083</v>
          </cell>
          <cell r="P226">
            <v>1086864.5464187083</v>
          </cell>
        </row>
        <row r="227">
          <cell r="A227" t="str">
            <v>426-2015-ESECAMUELAMPARO-ALIADO-2015</v>
          </cell>
          <cell r="B227" t="str">
            <v>ENT-E</v>
          </cell>
          <cell r="C227" t="str">
            <v>426-2015-ESECAMUELAMPARO-ALIADO</v>
          </cell>
          <cell r="D227">
            <v>7254252.4207999241</v>
          </cell>
          <cell r="P227">
            <v>7254252.4207999241</v>
          </cell>
        </row>
        <row r="228">
          <cell r="A228" t="str">
            <v>427-2015-GOBSANTANDER-COOP-2015</v>
          </cell>
          <cell r="B228" t="str">
            <v>ENT-E</v>
          </cell>
          <cell r="C228" t="str">
            <v>427-2015-GOBSANTANDER-COOP</v>
          </cell>
          <cell r="D228">
            <v>291299728.02393389</v>
          </cell>
          <cell r="P228">
            <v>291299728.02393389</v>
          </cell>
        </row>
        <row r="229">
          <cell r="A229" t="str">
            <v>428-2015-GOBMETA-COOP-2015</v>
          </cell>
          <cell r="B229" t="str">
            <v>ENT-E</v>
          </cell>
          <cell r="C229" t="str">
            <v>428-2015-GOBMETA-COOP</v>
          </cell>
          <cell r="D229">
            <v>15908256.003614182</v>
          </cell>
          <cell r="P229">
            <v>15908256.003614182</v>
          </cell>
        </row>
        <row r="230">
          <cell r="A230" t="str">
            <v>429-2015-MUNICIPIONEIVA-COOP-2015</v>
          </cell>
          <cell r="B230" t="str">
            <v>ENT-E</v>
          </cell>
          <cell r="C230" t="str">
            <v>429-2015-MUNICIPIONEIVA-COOP</v>
          </cell>
          <cell r="D230">
            <v>11170114.180555571</v>
          </cell>
          <cell r="P230">
            <v>11170114.180555571</v>
          </cell>
        </row>
        <row r="231">
          <cell r="A231" t="str">
            <v>430-2015-GOBCHOCO-COOP-2015</v>
          </cell>
          <cell r="B231" t="str">
            <v>ENT-E</v>
          </cell>
          <cell r="C231" t="str">
            <v>430-2015-GOBCHOCO-COOP</v>
          </cell>
          <cell r="D231">
            <v>9548537.347942654</v>
          </cell>
          <cell r="P231">
            <v>9548537.347942654</v>
          </cell>
        </row>
        <row r="232">
          <cell r="A232" t="str">
            <v>430-2015-UTCHOCO-EJECUTOR-2015</v>
          </cell>
          <cell r="B232" t="str">
            <v>ENT-G</v>
          </cell>
          <cell r="C232" t="str">
            <v>430-2015-UTCHOCO-EJECUTOR</v>
          </cell>
          <cell r="D232">
            <v>3936300.4643035261</v>
          </cell>
          <cell r="P232">
            <v>3936300.4643035261</v>
          </cell>
        </row>
        <row r="233">
          <cell r="A233" t="str">
            <v>430-2015-UTCHOCO-EJECUTOR-RENDIMIENTOS-2015</v>
          </cell>
          <cell r="B233" t="str">
            <v>ENT-G</v>
          </cell>
          <cell r="C233" t="str">
            <v>430-2015-UTCHOCO-EJECUTOR-RENDIMIENTOS</v>
          </cell>
          <cell r="D233">
            <v>0</v>
          </cell>
          <cell r="P233">
            <v>0</v>
          </cell>
        </row>
        <row r="234">
          <cell r="A234" t="str">
            <v>431-2015-DEPTOARAUCA-COOP-2015</v>
          </cell>
          <cell r="B234" t="str">
            <v>ENT-E</v>
          </cell>
          <cell r="C234" t="str">
            <v>431-2015-DEPTOARAUCA-COOP</v>
          </cell>
          <cell r="D234">
            <v>8131800.8389829667</v>
          </cell>
          <cell r="P234">
            <v>8131800.8389829667</v>
          </cell>
        </row>
        <row r="235">
          <cell r="A235" t="str">
            <v>432-2015-ALCALDIA DE IBAGUE-COOP-2015</v>
          </cell>
          <cell r="B235" t="str">
            <v>ENT-E</v>
          </cell>
          <cell r="C235" t="str">
            <v>432-2015-ALCALDIA DE IBAGUE-COOP</v>
          </cell>
          <cell r="D235">
            <v>192737902.0543561</v>
          </cell>
          <cell r="P235">
            <v>192737902.0543561</v>
          </cell>
        </row>
        <row r="236">
          <cell r="A236" t="str">
            <v>433-2015-DEPTOVICHADA-COOP-2015</v>
          </cell>
          <cell r="B236" t="str">
            <v>ENT-E</v>
          </cell>
          <cell r="C236" t="str">
            <v>433-2015-DEPTOVICHADA-COOP</v>
          </cell>
          <cell r="D236">
            <v>17071167.098428138</v>
          </cell>
          <cell r="P236">
            <v>17071167.098428138</v>
          </cell>
        </row>
        <row r="237">
          <cell r="A237" t="str">
            <v>434-2015-MUNICIPIOARMENIA-COOP-2015</v>
          </cell>
          <cell r="B237" t="str">
            <v>ENT-E</v>
          </cell>
          <cell r="C237" t="str">
            <v>434-2015-MUNICIPIOARMENIA-COOP</v>
          </cell>
          <cell r="D237">
            <v>9340744.725183839</v>
          </cell>
          <cell r="P237">
            <v>9340744.725183839</v>
          </cell>
        </row>
        <row r="238">
          <cell r="A238" t="str">
            <v>434-2015-CAQFAMIEMPRESAS-EJECUTOR-2015</v>
          </cell>
          <cell r="B238" t="str">
            <v>ENT-G</v>
          </cell>
          <cell r="C238" t="str">
            <v>434-2015-CAQFAMIEMPRESAS-EJECUTOR</v>
          </cell>
          <cell r="D238">
            <v>13751748.980390331</v>
          </cell>
          <cell r="P238">
            <v>13751748.980390331</v>
          </cell>
        </row>
        <row r="239">
          <cell r="A239" t="str">
            <v>436-2015-DEPTOSUCRE-COOP-2015</v>
          </cell>
          <cell r="B239" t="str">
            <v>ENT-E</v>
          </cell>
          <cell r="C239" t="str">
            <v>436-2015-DEPTOSUCRE-COOP</v>
          </cell>
          <cell r="D239">
            <v>14888558.221962949</v>
          </cell>
          <cell r="P239">
            <v>14888558.221962949</v>
          </cell>
        </row>
        <row r="240">
          <cell r="A240" t="str">
            <v>437-2015-ALCALDIAMEDELLIN-COOP-2015</v>
          </cell>
          <cell r="B240" t="str">
            <v>ENT-E</v>
          </cell>
          <cell r="C240" t="str">
            <v>437-2015-ALCALDIAMEDELLIN-COOP</v>
          </cell>
          <cell r="D240">
            <v>15901310.410587126</v>
          </cell>
          <cell r="P240">
            <v>15901310.410587126</v>
          </cell>
        </row>
        <row r="241">
          <cell r="A241" t="str">
            <v>288-2017 GOBERNACIÓN DEL CHOCO</v>
          </cell>
          <cell r="B241" t="str">
            <v>ENT-E</v>
          </cell>
          <cell r="C241" t="str">
            <v>288-2017-GOBCHOCO-COOP</v>
          </cell>
          <cell r="D241">
            <v>0</v>
          </cell>
          <cell r="E241">
            <v>100000000</v>
          </cell>
          <cell r="P241">
            <v>100000000</v>
          </cell>
        </row>
        <row r="242">
          <cell r="A242" t="str">
            <v>15-2014</v>
          </cell>
          <cell r="B242" t="str">
            <v>OEN-E</v>
          </cell>
          <cell r="C242" t="str">
            <v>0015-2014 Total</v>
          </cell>
          <cell r="D242">
            <v>1498135769.8045104</v>
          </cell>
          <cell r="P242">
            <v>1498135769.8045104</v>
          </cell>
        </row>
        <row r="243">
          <cell r="A243" t="str">
            <v>57-2012</v>
          </cell>
          <cell r="B243" t="str">
            <v>OEN-E</v>
          </cell>
          <cell r="C243" t="str">
            <v>057-2012</v>
          </cell>
          <cell r="D243">
            <v>504940034.27462655</v>
          </cell>
          <cell r="P243">
            <v>504940034.27462655</v>
          </cell>
        </row>
        <row r="244">
          <cell r="A244" t="str">
            <v>99-2011</v>
          </cell>
          <cell r="B244" t="str">
            <v>OEN-G</v>
          </cell>
          <cell r="C244" t="str">
            <v>99 Total</v>
          </cell>
          <cell r="D244">
            <v>3814510645.3002129</v>
          </cell>
          <cell r="P244">
            <v>3814510645.3002129</v>
          </cell>
        </row>
        <row r="245">
          <cell r="A245" t="str">
            <v>199-2012</v>
          </cell>
          <cell r="B245" t="str">
            <v>OEN-G</v>
          </cell>
          <cell r="C245" t="str">
            <v>199 Total</v>
          </cell>
          <cell r="D245">
            <v>12952209158.363995</v>
          </cell>
          <cell r="F245">
            <v>999565527.45000005</v>
          </cell>
          <cell r="H245">
            <v>3998262.1098000002</v>
          </cell>
          <cell r="P245">
            <v>11948645368.804193</v>
          </cell>
        </row>
        <row r="246">
          <cell r="A246" t="str">
            <v>227-2010</v>
          </cell>
          <cell r="B246" t="str">
            <v>OEN-G</v>
          </cell>
          <cell r="C246">
            <v>227</v>
          </cell>
          <cell r="D246">
            <v>200302070.13604316</v>
          </cell>
          <cell r="K246">
            <v>38000000</v>
          </cell>
          <cell r="P246">
            <v>162302070.13604316</v>
          </cell>
        </row>
        <row r="247">
          <cell r="A247" t="str">
            <v>265-2012</v>
          </cell>
          <cell r="B247" t="str">
            <v>OEN-G</v>
          </cell>
          <cell r="C247" t="str">
            <v>265-12 Cementos Argos</v>
          </cell>
          <cell r="D247">
            <v>1.0271775634168191E-4</v>
          </cell>
          <cell r="P247">
            <v>1.0271775634168191E-4</v>
          </cell>
        </row>
        <row r="248">
          <cell r="A248" t="str">
            <v>265-2012</v>
          </cell>
          <cell r="B248" t="str">
            <v>OEN-E</v>
          </cell>
          <cell r="C248" t="str">
            <v>265-12 Colciencias-Argos</v>
          </cell>
          <cell r="D248">
            <v>1.0267078872328334E-4</v>
          </cell>
          <cell r="P248">
            <v>1.0267078872328334E-4</v>
          </cell>
        </row>
        <row r="249">
          <cell r="A249" t="str">
            <v>268-2013</v>
          </cell>
          <cell r="B249" t="str">
            <v>OEN-G</v>
          </cell>
          <cell r="C249" t="str">
            <v>268-13</v>
          </cell>
          <cell r="D249">
            <v>2.1375907235758622E-9</v>
          </cell>
          <cell r="P249">
            <v>2.1375907235758622E-9</v>
          </cell>
        </row>
        <row r="250">
          <cell r="A250" t="str">
            <v>315-2013</v>
          </cell>
          <cell r="B250" t="str">
            <v>OEN-G</v>
          </cell>
          <cell r="C250" t="str">
            <v>315-13</v>
          </cell>
          <cell r="D250">
            <v>8288292598.5972042</v>
          </cell>
          <cell r="P250">
            <v>8288292598.5972042</v>
          </cell>
        </row>
        <row r="251">
          <cell r="A251" t="str">
            <v>315-13 Rendimientos-2016</v>
          </cell>
          <cell r="B251" t="str">
            <v>OEN-G</v>
          </cell>
          <cell r="C251" t="str">
            <v>315-13 Rendimientos</v>
          </cell>
          <cell r="D251">
            <v>2867075836.6983476</v>
          </cell>
          <cell r="P251">
            <v>2867075836.6983476</v>
          </cell>
        </row>
        <row r="252">
          <cell r="A252" t="str">
            <v>333-2010</v>
          </cell>
          <cell r="B252" t="str">
            <v>OEN-E</v>
          </cell>
          <cell r="C252">
            <v>333</v>
          </cell>
          <cell r="D252">
            <v>14384212.752078526</v>
          </cell>
          <cell r="K252">
            <v>8000000</v>
          </cell>
          <cell r="P252">
            <v>6384212.7520785257</v>
          </cell>
        </row>
        <row r="253">
          <cell r="A253" t="str">
            <v>342-2012</v>
          </cell>
          <cell r="B253" t="str">
            <v>OEN-E</v>
          </cell>
          <cell r="C253" t="str">
            <v>342 Colciencias</v>
          </cell>
          <cell r="D253">
            <v>45177214.242948137</v>
          </cell>
          <cell r="P253">
            <v>45177214.242948137</v>
          </cell>
        </row>
        <row r="254">
          <cell r="A254" t="str">
            <v>342-2012</v>
          </cell>
          <cell r="B254" t="str">
            <v>OEN-G</v>
          </cell>
          <cell r="C254" t="str">
            <v>342 Ecopetrol</v>
          </cell>
          <cell r="D254">
            <v>715612472.8834312</v>
          </cell>
          <cell r="P254">
            <v>715612472.8834312</v>
          </cell>
        </row>
        <row r="255">
          <cell r="A255" t="str">
            <v>342-12 Rendimientos-2017</v>
          </cell>
          <cell r="B255" t="str">
            <v>OEN-G</v>
          </cell>
          <cell r="C255" t="str">
            <v>342-2012 Rendimientos</v>
          </cell>
          <cell r="D255">
            <v>2098709977.0832536</v>
          </cell>
          <cell r="P255">
            <v>2098709977.0832536</v>
          </cell>
        </row>
        <row r="256">
          <cell r="A256" t="str">
            <v>344-2010</v>
          </cell>
          <cell r="B256" t="str">
            <v>OEN-E</v>
          </cell>
          <cell r="C256" t="str">
            <v>344 Total</v>
          </cell>
          <cell r="D256">
            <v>692672443.19256878</v>
          </cell>
          <cell r="K256">
            <v>120000000</v>
          </cell>
          <cell r="P256">
            <v>572672443.19256878</v>
          </cell>
        </row>
        <row r="257">
          <cell r="A257" t="str">
            <v>356-2011</v>
          </cell>
          <cell r="B257" t="str">
            <v>OEN-G</v>
          </cell>
          <cell r="C257" t="str">
            <v>356 Total</v>
          </cell>
          <cell r="D257">
            <v>2679026.864104162</v>
          </cell>
          <cell r="P257">
            <v>2679026.864104162</v>
          </cell>
        </row>
        <row r="258">
          <cell r="A258" t="str">
            <v>408-2014</v>
          </cell>
          <cell r="B258" t="str">
            <v>OEN-G</v>
          </cell>
          <cell r="C258" t="str">
            <v>408-14</v>
          </cell>
          <cell r="D258">
            <v>2549746333.0383387</v>
          </cell>
          <cell r="P258">
            <v>2549746333.0383387</v>
          </cell>
        </row>
        <row r="259">
          <cell r="A259" t="str">
            <v>408-14 Rendimientos-2016</v>
          </cell>
          <cell r="B259" t="str">
            <v>OEN-G</v>
          </cell>
          <cell r="C259" t="str">
            <v>408-14 Rendimientos</v>
          </cell>
          <cell r="D259">
            <v>973821706.21747184</v>
          </cell>
          <cell r="P259">
            <v>973821706.21747184</v>
          </cell>
        </row>
        <row r="260">
          <cell r="A260" t="str">
            <v>427-2012</v>
          </cell>
          <cell r="B260" t="str">
            <v>OEN-E</v>
          </cell>
          <cell r="C260" t="str">
            <v>427-12 INS</v>
          </cell>
          <cell r="D260">
            <v>55288475.010780312</v>
          </cell>
          <cell r="P260">
            <v>55288475.010780312</v>
          </cell>
        </row>
        <row r="261">
          <cell r="A261" t="str">
            <v>431-2011</v>
          </cell>
          <cell r="B261" t="str">
            <v>OEN-E</v>
          </cell>
          <cell r="C261">
            <v>431</v>
          </cell>
          <cell r="D261">
            <v>87536660.53950353</v>
          </cell>
          <cell r="K261">
            <v>50000000</v>
          </cell>
          <cell r="P261">
            <v>37536660.53950353</v>
          </cell>
        </row>
        <row r="262">
          <cell r="A262" t="str">
            <v>436-2011</v>
          </cell>
          <cell r="B262" t="str">
            <v>OEN-G</v>
          </cell>
          <cell r="C262">
            <v>436</v>
          </cell>
          <cell r="D262">
            <v>25986870.679438081</v>
          </cell>
          <cell r="P262">
            <v>25986870.679438081</v>
          </cell>
        </row>
        <row r="263">
          <cell r="A263" t="str">
            <v>437-2012</v>
          </cell>
          <cell r="B263" t="str">
            <v>OEN-G</v>
          </cell>
          <cell r="C263" t="str">
            <v>437 Total</v>
          </cell>
          <cell r="D263">
            <v>587040988.56314719</v>
          </cell>
          <cell r="P263">
            <v>587040988.56314719</v>
          </cell>
        </row>
        <row r="264">
          <cell r="A264" t="str">
            <v>475-2012</v>
          </cell>
          <cell r="B264" t="str">
            <v>OEN-E</v>
          </cell>
          <cell r="C264" t="str">
            <v>475 Total</v>
          </cell>
          <cell r="D264">
            <v>109339305.527642</v>
          </cell>
          <cell r="P264">
            <v>109339305.527642</v>
          </cell>
        </row>
        <row r="265">
          <cell r="A265" t="str">
            <v>479-2013</v>
          </cell>
          <cell r="B265" t="str">
            <v>OEN-E</v>
          </cell>
          <cell r="C265" t="str">
            <v>479-13 Colciencias</v>
          </cell>
          <cell r="D265">
            <v>77326077.263930842</v>
          </cell>
          <cell r="P265">
            <v>77326077.263930842</v>
          </cell>
        </row>
        <row r="266">
          <cell r="A266" t="str">
            <v>488-2010</v>
          </cell>
          <cell r="B266" t="str">
            <v>OEN-G</v>
          </cell>
          <cell r="C266" t="str">
            <v>488 Total</v>
          </cell>
          <cell r="D266">
            <v>324842765.71623772</v>
          </cell>
          <cell r="K266">
            <v>37000000</v>
          </cell>
          <cell r="P266">
            <v>287842765.71623772</v>
          </cell>
        </row>
        <row r="267">
          <cell r="A267" t="str">
            <v>498-2010</v>
          </cell>
          <cell r="B267" t="str">
            <v>OEN-G</v>
          </cell>
          <cell r="C267" t="str">
            <v>498 Total</v>
          </cell>
          <cell r="D267">
            <v>2394442425.0255423</v>
          </cell>
          <cell r="F267">
            <v>205680000</v>
          </cell>
          <cell r="H267">
            <v>822720</v>
          </cell>
          <cell r="P267">
            <v>2187939705.0255423</v>
          </cell>
        </row>
        <row r="268">
          <cell r="A268" t="str">
            <v>507-2012</v>
          </cell>
          <cell r="B268" t="str">
            <v>OEN-G</v>
          </cell>
          <cell r="C268" t="str">
            <v>507 Total</v>
          </cell>
          <cell r="D268">
            <v>501937375.80233908</v>
          </cell>
          <cell r="P268">
            <v>501937375.80233908</v>
          </cell>
        </row>
        <row r="269">
          <cell r="A269" t="str">
            <v>543-2013</v>
          </cell>
          <cell r="B269" t="str">
            <v>OEN-G</v>
          </cell>
          <cell r="C269" t="str">
            <v>543-13 Total</v>
          </cell>
          <cell r="D269">
            <v>32120205473.37635</v>
          </cell>
          <cell r="F269">
            <v>328875940</v>
          </cell>
          <cell r="G269">
            <v>11803472</v>
          </cell>
          <cell r="H269">
            <v>1362717.648</v>
          </cell>
          <cell r="K269">
            <v>1299000000</v>
          </cell>
          <cell r="P269">
            <v>30479163343.728352</v>
          </cell>
        </row>
        <row r="270">
          <cell r="A270" t="str">
            <v>543 Rendimientos 2016-2016</v>
          </cell>
          <cell r="B270" t="str">
            <v>OEN-G</v>
          </cell>
          <cell r="C270" t="str">
            <v>543 Rendimientos 2016</v>
          </cell>
          <cell r="D270">
            <v>2016911388.1305664</v>
          </cell>
          <cell r="P270">
            <v>2016911388.1305664</v>
          </cell>
        </row>
        <row r="271">
          <cell r="A271" t="str">
            <v>732-2013</v>
          </cell>
          <cell r="B271" t="str">
            <v>OEN-G</v>
          </cell>
          <cell r="C271" t="str">
            <v>732-13</v>
          </cell>
          <cell r="D271">
            <v>-4.6901355765786839E-7</v>
          </cell>
          <cell r="P271">
            <v>-4.6901355765786839E-7</v>
          </cell>
        </row>
        <row r="272">
          <cell r="A272" t="str">
            <v>2441-2012</v>
          </cell>
          <cell r="B272" t="str">
            <v>OEN-G</v>
          </cell>
          <cell r="C272" t="str">
            <v>2441-12 Total</v>
          </cell>
          <cell r="D272">
            <v>2128820007.9031439</v>
          </cell>
          <cell r="P272">
            <v>2128820007.9031439</v>
          </cell>
        </row>
        <row r="273">
          <cell r="A273" t="str">
            <v>Reintegro de recursos cv 199-2016</v>
          </cell>
          <cell r="B273" t="str">
            <v>OEN-G</v>
          </cell>
          <cell r="C273" t="str">
            <v>Reintegro de recursos cv 199</v>
          </cell>
          <cell r="D273">
            <v>321652498.00634646</v>
          </cell>
          <cell r="P273">
            <v>321652498.00634646</v>
          </cell>
        </row>
        <row r="274">
          <cell r="A274" t="str">
            <v>257720-2013</v>
          </cell>
          <cell r="B274" t="str">
            <v>OEN-G</v>
          </cell>
          <cell r="C274" t="str">
            <v>257/720-13 Total</v>
          </cell>
          <cell r="D274">
            <v>7812926090.7498732</v>
          </cell>
          <cell r="P274">
            <v>7812926090.7498732</v>
          </cell>
        </row>
        <row r="275">
          <cell r="A275" t="str">
            <v>705-2014</v>
          </cell>
          <cell r="B275" t="str">
            <v>OEN-G</v>
          </cell>
          <cell r="C275" t="str">
            <v>705-14 Total</v>
          </cell>
          <cell r="D275">
            <v>5032002927.0746527</v>
          </cell>
          <cell r="F275">
            <v>1024863217</v>
          </cell>
          <cell r="H275">
            <v>4099452.8680000002</v>
          </cell>
          <cell r="K275">
            <v>960000000</v>
          </cell>
          <cell r="P275">
            <v>3043040257.2066526</v>
          </cell>
        </row>
        <row r="276">
          <cell r="A276" t="str">
            <v>705-14 Rendimientos-2017</v>
          </cell>
          <cell r="B276" t="str">
            <v>OEN-G</v>
          </cell>
          <cell r="C276" t="str">
            <v>705-14 Rendimientos</v>
          </cell>
          <cell r="D276">
            <v>1698395074.0387309</v>
          </cell>
          <cell r="P276">
            <v>1698395074.0387309</v>
          </cell>
        </row>
        <row r="277">
          <cell r="A277" t="str">
            <v>707-2014</v>
          </cell>
          <cell r="B277" t="str">
            <v>OEN-E</v>
          </cell>
          <cell r="C277" t="str">
            <v>707-14/1030-14 Total</v>
          </cell>
          <cell r="D277">
            <v>120452290.53139529</v>
          </cell>
          <cell r="P277">
            <v>120452290.53139529</v>
          </cell>
        </row>
        <row r="278">
          <cell r="A278" t="str">
            <v>592-2014</v>
          </cell>
          <cell r="B278" t="str">
            <v>OEN-G</v>
          </cell>
          <cell r="C278" t="str">
            <v>592-14</v>
          </cell>
          <cell r="D278">
            <v>4266684947.7862887</v>
          </cell>
          <cell r="K278">
            <v>900000000</v>
          </cell>
          <cell r="P278">
            <v>3366684947.7862887</v>
          </cell>
        </row>
        <row r="279">
          <cell r="A279" t="str">
            <v>593-2014</v>
          </cell>
          <cell r="B279" t="str">
            <v>OEN-G</v>
          </cell>
          <cell r="C279" t="str">
            <v>186/593-2014</v>
          </cell>
          <cell r="D279">
            <v>7102529371.655982</v>
          </cell>
          <cell r="F279">
            <v>34850214</v>
          </cell>
          <cell r="H279">
            <v>139400.856</v>
          </cell>
          <cell r="P279">
            <v>7067539756.7999821</v>
          </cell>
        </row>
        <row r="280">
          <cell r="A280" t="str">
            <v>708-2014</v>
          </cell>
          <cell r="B280" t="str">
            <v>OEN-E</v>
          </cell>
          <cell r="C280" t="str">
            <v>708-14</v>
          </cell>
          <cell r="D280">
            <v>11126827.354538782</v>
          </cell>
          <cell r="P280">
            <v>11126827.354538782</v>
          </cell>
        </row>
        <row r="281">
          <cell r="A281" t="str">
            <v>334-2015</v>
          </cell>
          <cell r="B281" t="str">
            <v>OEN-G</v>
          </cell>
          <cell r="C281" t="str">
            <v>334-2015 British Council</v>
          </cell>
          <cell r="D281">
            <v>674928863.32566047</v>
          </cell>
          <cell r="P281">
            <v>674928863.32566047</v>
          </cell>
        </row>
        <row r="282">
          <cell r="A282" t="str">
            <v>334-2015</v>
          </cell>
          <cell r="B282" t="str">
            <v>OEN-E</v>
          </cell>
          <cell r="C282" t="str">
            <v>334-2015 Colciencias</v>
          </cell>
          <cell r="D282">
            <v>1547397397.2606096</v>
          </cell>
          <cell r="P282">
            <v>1547397397.2606096</v>
          </cell>
        </row>
        <row r="283">
          <cell r="A283" t="str">
            <v>589-2014</v>
          </cell>
          <cell r="B283" t="str">
            <v>OEN-G</v>
          </cell>
          <cell r="C283" t="str">
            <v>44842-589-2014</v>
          </cell>
          <cell r="D283">
            <v>232900599.34554377</v>
          </cell>
          <cell r="P283">
            <v>232900599.34554377</v>
          </cell>
        </row>
        <row r="284">
          <cell r="A284" t="str">
            <v>427-2015</v>
          </cell>
          <cell r="B284" t="str">
            <v>OEN-G</v>
          </cell>
          <cell r="C284" t="str">
            <v>427-15 SED</v>
          </cell>
          <cell r="D284">
            <v>15057754.712021962</v>
          </cell>
          <cell r="P284">
            <v>15057754.712021962</v>
          </cell>
        </row>
        <row r="285">
          <cell r="A285" t="str">
            <v>452-2015</v>
          </cell>
          <cell r="B285" t="str">
            <v>OEN-G</v>
          </cell>
          <cell r="C285" t="str">
            <v>452-15</v>
          </cell>
          <cell r="D285">
            <v>5144532744.5221062</v>
          </cell>
          <cell r="K285">
            <v>480000000</v>
          </cell>
          <cell r="P285">
            <v>4664532744.5221062</v>
          </cell>
        </row>
        <row r="286">
          <cell r="A286" t="str">
            <v>452-15 Rendimientos-2017</v>
          </cell>
          <cell r="B286" t="str">
            <v>OEN-G</v>
          </cell>
          <cell r="C286" t="str">
            <v>452-15 Rendimientos</v>
          </cell>
          <cell r="D286">
            <v>526647156.60640806</v>
          </cell>
          <cell r="P286">
            <v>526647156.60640806</v>
          </cell>
        </row>
        <row r="287">
          <cell r="A287" t="str">
            <v>566-2014</v>
          </cell>
          <cell r="B287" t="str">
            <v>OEN-E</v>
          </cell>
          <cell r="C287" t="str">
            <v>566-14 UNAL</v>
          </cell>
          <cell r="D287">
            <v>1143667160.8363171</v>
          </cell>
          <cell r="P287">
            <v>1143667160.8363171</v>
          </cell>
        </row>
        <row r="288">
          <cell r="A288" t="str">
            <v>566-2014</v>
          </cell>
          <cell r="B288" t="str">
            <v>OEN-G</v>
          </cell>
          <cell r="C288" t="str">
            <v>566-14 UDEA</v>
          </cell>
          <cell r="D288">
            <v>1143632852.5103612</v>
          </cell>
          <cell r="P288">
            <v>1143632852.5103612</v>
          </cell>
        </row>
        <row r="289">
          <cell r="A289" t="str">
            <v>676-2016</v>
          </cell>
          <cell r="B289" t="str">
            <v>OEN-G</v>
          </cell>
          <cell r="C289" t="str">
            <v>676-16 SED</v>
          </cell>
          <cell r="D289">
            <v>505917464.63406229</v>
          </cell>
          <cell r="P289">
            <v>505917464.63406229</v>
          </cell>
        </row>
        <row r="290">
          <cell r="A290" t="str">
            <v>730-2016</v>
          </cell>
          <cell r="B290" t="str">
            <v>OEN-G</v>
          </cell>
          <cell r="C290" t="str">
            <v>730/327-2016 ANH Total</v>
          </cell>
          <cell r="D290">
            <v>40597528562.214729</v>
          </cell>
          <cell r="F290">
            <v>1107306201.3900001</v>
          </cell>
          <cell r="H290">
            <v>4429224.8055600002</v>
          </cell>
          <cell r="P290">
            <v>39485793136.019173</v>
          </cell>
        </row>
        <row r="291">
          <cell r="A291" t="str">
            <v>696-2016</v>
          </cell>
          <cell r="B291" t="str">
            <v>OEN-G</v>
          </cell>
          <cell r="C291" t="str">
            <v>696/321-2016 ANH Total</v>
          </cell>
          <cell r="D291">
            <v>4692413725.9535828</v>
          </cell>
          <cell r="E291">
            <v>5700000000</v>
          </cell>
          <cell r="F291">
            <v>152216636</v>
          </cell>
          <cell r="G291">
            <v>322143</v>
          </cell>
          <cell r="H291">
            <v>610399.94467999996</v>
          </cell>
          <cell r="I291">
            <v>61207.17</v>
          </cell>
          <cell r="P291">
            <v>10239203339.838903</v>
          </cell>
        </row>
        <row r="292">
          <cell r="A292" t="str">
            <v>774-2016</v>
          </cell>
          <cell r="B292" t="str">
            <v>OEN-G</v>
          </cell>
          <cell r="C292" t="str">
            <v>774-16</v>
          </cell>
          <cell r="D292">
            <v>7803668283.4793596</v>
          </cell>
          <cell r="F292">
            <v>2181138898.4000001</v>
          </cell>
          <cell r="H292">
            <v>8724555.5936000012</v>
          </cell>
          <cell r="P292">
            <v>5613804829.4857588</v>
          </cell>
        </row>
        <row r="293">
          <cell r="A293" t="str">
            <v>779-2016</v>
          </cell>
          <cell r="B293" t="str">
            <v>OEN-E</v>
          </cell>
          <cell r="C293" t="str">
            <v>779-16</v>
          </cell>
          <cell r="D293">
            <v>461062479.89410436</v>
          </cell>
          <cell r="P293">
            <v>461062479.89410436</v>
          </cell>
        </row>
        <row r="294">
          <cell r="A294" t="str">
            <v>Reintegros FONTIC-2017</v>
          </cell>
          <cell r="B294" t="str">
            <v>OEN-G</v>
          </cell>
          <cell r="C294" t="str">
            <v>Reintegros 315-2013</v>
          </cell>
          <cell r="D294">
            <v>141652910.82316682</v>
          </cell>
          <cell r="P294">
            <v>141652910.82316682</v>
          </cell>
        </row>
        <row r="295">
          <cell r="A295" t="str">
            <v>Reintegros FONTIC-2017</v>
          </cell>
          <cell r="B295" t="str">
            <v>OEN-G</v>
          </cell>
          <cell r="C295" t="str">
            <v>Reintegros 498-2010</v>
          </cell>
          <cell r="D295">
            <v>203770764.28543049</v>
          </cell>
          <cell r="P295">
            <v>203770764.28543049</v>
          </cell>
        </row>
        <row r="296">
          <cell r="A296" t="str">
            <v>Reintegros FONTIC-2017</v>
          </cell>
          <cell r="B296" t="str">
            <v>OEN-G</v>
          </cell>
          <cell r="C296" t="str">
            <v>Reintegros 543 Sub 3 I+D+I</v>
          </cell>
          <cell r="D296">
            <v>36797913.879446112</v>
          </cell>
          <cell r="P296">
            <v>36797913.879446112</v>
          </cell>
        </row>
        <row r="297">
          <cell r="A297" t="str">
            <v>Reintegros-2009</v>
          </cell>
          <cell r="B297" t="str">
            <v>OEN-E</v>
          </cell>
          <cell r="C297" t="str">
            <v>Reintegros</v>
          </cell>
          <cell r="D297">
            <v>19585845495.195168</v>
          </cell>
          <cell r="E297">
            <v>677996429</v>
          </cell>
          <cell r="F297">
            <v>54092.98</v>
          </cell>
          <cell r="N297">
            <v>695939098</v>
          </cell>
          <cell r="O297">
            <v>0</v>
          </cell>
          <cell r="P297">
            <v>19567848733.215168</v>
          </cell>
        </row>
        <row r="298">
          <cell r="A298" t="str">
            <v>Rendimientos Proyectos Especiales - Otras Entidades-2009</v>
          </cell>
          <cell r="B298" t="str">
            <v>OEN-G</v>
          </cell>
          <cell r="C298" t="str">
            <v>Rendimientos Proyectos Especiales - Otras Entidades</v>
          </cell>
          <cell r="D298">
            <v>779393631.40632665</v>
          </cell>
          <cell r="P298">
            <v>779393631.40632665</v>
          </cell>
        </row>
        <row r="299">
          <cell r="A299" t="str">
            <v>Reintegro Reducción Convenios de Aporte-2017</v>
          </cell>
          <cell r="B299" t="str">
            <v>COL-E</v>
          </cell>
          <cell r="C299" t="str">
            <v>Reintegro Reduccion Convenios de Aportes (685-2013)</v>
          </cell>
          <cell r="D299">
            <v>14029175.818485769</v>
          </cell>
          <cell r="K299">
            <v>13965041.84</v>
          </cell>
          <cell r="P299">
            <v>64133.978485768661</v>
          </cell>
        </row>
        <row r="300">
          <cell r="A300" t="str">
            <v>685-2013</v>
          </cell>
          <cell r="B300" t="str">
            <v>OTR-E</v>
          </cell>
          <cell r="C300" t="str">
            <v>685-2013 Total</v>
          </cell>
          <cell r="D300">
            <v>4722123322.1063957</v>
          </cell>
          <cell r="F300">
            <v>20214329</v>
          </cell>
          <cell r="K300">
            <v>84927131.670000002</v>
          </cell>
          <cell r="P300">
            <v>4616981861.4363956</v>
          </cell>
        </row>
        <row r="301">
          <cell r="A301" t="str">
            <v>681-2013</v>
          </cell>
          <cell r="B301" t="str">
            <v>OTR-E</v>
          </cell>
          <cell r="C301" t="str">
            <v>681-2013 Total</v>
          </cell>
          <cell r="D301">
            <v>3672578988.6572418</v>
          </cell>
          <cell r="F301">
            <v>51685248</v>
          </cell>
          <cell r="P301">
            <v>3620893740.6572418</v>
          </cell>
        </row>
        <row r="302">
          <cell r="A302" t="str">
            <v>682-2013</v>
          </cell>
          <cell r="B302" t="str">
            <v>OTR-E</v>
          </cell>
          <cell r="C302" t="str">
            <v>682-2013 Total</v>
          </cell>
          <cell r="D302">
            <v>2734933401.916945</v>
          </cell>
          <cell r="F302">
            <v>5998526</v>
          </cell>
          <cell r="K302">
            <v>712101688.09000003</v>
          </cell>
          <cell r="P302">
            <v>2016833187.8269448</v>
          </cell>
        </row>
        <row r="303">
          <cell r="A303" t="str">
            <v>683-2013</v>
          </cell>
          <cell r="B303" t="str">
            <v>OTR-E</v>
          </cell>
          <cell r="C303" t="str">
            <v>683-2013</v>
          </cell>
          <cell r="D303">
            <v>4492744552.9949799</v>
          </cell>
          <cell r="F303">
            <v>25575017</v>
          </cell>
          <cell r="P303">
            <v>4467169535.9949799</v>
          </cell>
        </row>
        <row r="304">
          <cell r="A304" t="str">
            <v>684-2013</v>
          </cell>
          <cell r="B304" t="str">
            <v>OTR-E</v>
          </cell>
          <cell r="C304" t="str">
            <v>684-2013</v>
          </cell>
          <cell r="D304">
            <v>2840226879.3847084</v>
          </cell>
          <cell r="F304">
            <v>7316053</v>
          </cell>
          <cell r="P304">
            <v>2832910826.3847084</v>
          </cell>
        </row>
        <row r="305">
          <cell r="A305" t="str">
            <v>505-2014</v>
          </cell>
          <cell r="B305" t="str">
            <v>OTR-E</v>
          </cell>
          <cell r="C305" t="str">
            <v>505-14/018-14 Total</v>
          </cell>
          <cell r="D305">
            <v>16518326168.244875</v>
          </cell>
          <cell r="F305">
            <v>21864749</v>
          </cell>
          <cell r="P305">
            <v>16496461419.244875</v>
          </cell>
        </row>
        <row r="306">
          <cell r="A306" t="str">
            <v>898-2015</v>
          </cell>
          <cell r="B306" t="str">
            <v>OTR-E</v>
          </cell>
          <cell r="C306" t="str">
            <v>898-2015 Total</v>
          </cell>
          <cell r="D306">
            <v>8999927819.5376301</v>
          </cell>
          <cell r="F306">
            <v>794488385</v>
          </cell>
          <cell r="K306">
            <v>49261597.630000003</v>
          </cell>
          <cell r="P306">
            <v>8156177836.90763</v>
          </cell>
        </row>
        <row r="307">
          <cell r="A307" t="str">
            <v>912-2015</v>
          </cell>
          <cell r="B307" t="str">
            <v>OTR-E</v>
          </cell>
          <cell r="C307" t="str">
            <v>912-2015 Total</v>
          </cell>
          <cell r="D307">
            <v>3259332376.9406815</v>
          </cell>
          <cell r="F307">
            <v>855469175</v>
          </cell>
          <cell r="G307">
            <v>786896</v>
          </cell>
          <cell r="P307">
            <v>2403076305.9406815</v>
          </cell>
        </row>
        <row r="308">
          <cell r="A308" t="str">
            <v>913-2015</v>
          </cell>
          <cell r="B308" t="str">
            <v>OTR-E</v>
          </cell>
          <cell r="C308" t="str">
            <v>913-2015 Total</v>
          </cell>
          <cell r="D308">
            <v>1183967533.5513363</v>
          </cell>
          <cell r="F308">
            <v>41834860</v>
          </cell>
          <cell r="K308">
            <v>54837797.399999999</v>
          </cell>
          <cell r="P308">
            <v>1087294876.1513362</v>
          </cell>
        </row>
        <row r="309">
          <cell r="A309" t="str">
            <v>335-2016</v>
          </cell>
          <cell r="B309" t="str">
            <v>OTR-E</v>
          </cell>
          <cell r="C309" t="str">
            <v>335-2016 Total</v>
          </cell>
          <cell r="D309">
            <v>1525645252.6102314</v>
          </cell>
          <cell r="F309">
            <v>202311143</v>
          </cell>
          <cell r="P309">
            <v>1323334109.6102314</v>
          </cell>
        </row>
        <row r="310">
          <cell r="A310" t="str">
            <v>2307-2016</v>
          </cell>
          <cell r="B310" t="str">
            <v>OTR-E</v>
          </cell>
          <cell r="C310" t="str">
            <v>2307-2016 Total</v>
          </cell>
          <cell r="D310">
            <v>4009536340</v>
          </cell>
          <cell r="P310">
            <v>4009536340</v>
          </cell>
        </row>
      </sheetData>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Camargo Duran Hernan Jose" refreshedDate="43074.440358680557" createdVersion="5" refreshedVersion="5" minRefreshableVersion="3" recordCount="578">
  <cacheSource type="worksheet">
    <worksheetSource ref="A2:AT528" sheet="Convenios de Aporte"/>
  </cacheSource>
  <cacheFields count="61">
    <cacheField name="concatenar" numFmtId="0">
      <sharedItems containsBlank="1" count="365">
        <s v="RECURSOS CONVOCATORIA 601 607 610-2009"/>
        <s v="-"/>
        <s v="767-2013"/>
        <s v="226-2014"/>
        <s v="479-2013"/>
        <s v="461-2013"/>
        <s v="439-2013"/>
        <s v="757-2013"/>
        <s v="721-2013"/>
        <s v="700-2013"/>
        <s v="413-2015"/>
        <s v="334-2015"/>
        <s v="566-2014"/>
        <s v="437-2015"/>
        <s v="416-2015"/>
        <s v="534-2014"/>
        <s v="503-2014"/>
        <s v="271-2014"/>
        <s v="251-2014"/>
        <s v="317-2013"/>
        <s v="343-2013"/>
        <s v="279-2013"/>
        <s v="538-2012"/>
        <s v="495-2012"/>
        <s v="4421721-2012"/>
        <s v="258-2013"/>
        <s v="248-2013"/>
        <s v="219-2013"/>
        <s v="349-2013"/>
        <s v="348-2013"/>
        <s v="433-2013"/>
        <s v="399-2013"/>
        <s v="616-2016"/>
        <s v="339-2016"/>
        <s v="776-2016"/>
        <s v="310-2016"/>
        <s v="306-2016"/>
        <s v="309-2017"/>
        <s v="R Total-2010"/>
        <s v="Aporte Total-2009"/>
        <s v="377-2017"/>
        <s v="Fortalecimiento Capacidades-2009"/>
        <s v="745-2015"/>
        <s v="715-2015"/>
        <s v="749-2015"/>
        <s v="446-2015"/>
        <s v="273-2016"/>
        <s v="292-2016"/>
        <s v="291-2016"/>
        <s v="875-2015"/>
        <s v="801-2015"/>
        <s v="785-2015"/>
        <s v="780-2015"/>
        <s v="810-2015"/>
        <s v="228-2010"/>
        <s v="186-2012"/>
        <s v="259-2011"/>
        <s v="177-2010"/>
        <s v="425-2011"/>
        <s v="424-2011"/>
        <s v="426-2011"/>
        <s v="Reintegros de Recursos No Ejecutados de Convenios-2016"/>
        <s v="427-2011"/>
        <s v="163-2010"/>
        <s v="Programa Jovenes Investigadores e Innovadores (292-2016)-2017"/>
        <s v="264-2012"/>
        <s v="257-2012"/>
        <s v="162-2010"/>
        <s v="398-2011"/>
        <s v="8-2010"/>
        <s v="231-2011"/>
        <s v="7-2010"/>
        <s v="5-2010"/>
        <s v="6-2010"/>
        <s v="276-2011"/>
        <s v="306-2011"/>
        <s v="397-2011"/>
        <s v="396-2011"/>
        <s v="368-2011"/>
        <s v="336-2011"/>
        <s v="375-2011"/>
        <s v="348-2012"/>
        <s v="391-2012"/>
        <s v="392-2012"/>
        <s v="427-2012"/>
        <s v="393-2012"/>
        <s v="416-2012"/>
        <s v="238-2012"/>
        <s v="265-2012"/>
        <s v="342-2012"/>
        <s v="424-2012"/>
        <s v="Donaciones Personas Naturales-2009"/>
        <s v="0939-UDENAR-EJECUTOR-2012"/>
        <s v="0936-VAUPES-FONTIC-2012"/>
        <s v="429-2015-MUNICIPIONEIVA-COOP-2015"/>
        <s v="430-2015-GOBCHOCO-COOP-2015"/>
        <s v="0450-ALCALDIA ARAUCA-FONTIC-2013"/>
        <s v="0451-FLORENCIA-FONTIC-2013"/>
        <s v="0937-VICHADA-FONTIC-2012"/>
        <s v="0938-PEREIRA-FONTIC-2012"/>
        <s v="432-2015-ALCALDIA DE IBAGUE-COOP-2015"/>
        <s v="431-2015-DEPTOARAUCA-COOP-2015"/>
        <s v="430-2015-UTCHOCO-EJECUTOR-2015"/>
        <s v="433-2015-DEPTOVICHADA-COOP-2015"/>
        <s v="0451-UNAD-EJECUTOR-2013"/>
        <s v="0939-FEDECAFE-ALIADA-2012"/>
        <s v="0939-NARIÑO-FONTIC-2012"/>
        <s v="0455-GOBERNACION ARAUCA-FONTIC-2013"/>
        <s v="0958-FEDESOFT-EJECUTOR-2012"/>
        <s v="0284-SANTA MARTA-FONTIC-2013"/>
        <s v="0488-MOCOA-FONTIC-2013"/>
        <s v="0487-COMFACESAR-EJECUTOR-2013"/>
        <s v="0488-INFOTIC-EJECUTOR-2013"/>
        <s v="428-2015-GOBMETA-COOP-2015"/>
        <s v="0285 SUPIA-ALIADA-2013"/>
        <s v="0286-ERT-EJECUTOR-2013"/>
        <s v="0285 LA DORADA-ALIADA-2013"/>
        <s v="0285 AGUADAS-ALIADA-2013"/>
        <s v="0285 CALDAS-FONTIC-2013"/>
        <s v="0958-ARMENIA-FONTIC-2012"/>
        <s v="0286-VALLE-FONTIC-2013"/>
        <s v="0471-POPAYAN-FONTIC-2013"/>
        <s v="0949-SAN ANDRES-FONTIC-2012"/>
        <s v="0456-YOPAL-FONTIC-2013"/>
        <s v="0463-QUINDIO-FONTIC-2013"/>
        <s v="0482-BOYACA-FONTIC-2013"/>
        <s v="0951-COLVATEL-EJECUTOR-2012"/>
        <s v="0951-CUNDINAMARCA-FONTIC-2012"/>
        <s v="0487-CESAR-FONTIC-2013"/>
        <s v="0486-CCTUNJA-EJECUTOR-2013"/>
        <s v="0486-TUNJA-FONTIC-2013"/>
        <s v="0289-METROTEL-EJECUTOR-2013"/>
        <s v="0934-GUAJIRA-FONTIC-2012"/>
        <s v="0934-METROTEL-EJECUTOR-2012"/>
        <s v="0926-INFOTIC-EJECUTOR-2012"/>
        <s v="0926-AMAZONAS-FONTIC-2012"/>
        <s v="0289-BARRANQUILLA-FONTIC-2013"/>
        <s v="0935-USUCRE-EJECUTOR-2012"/>
        <s v="288-2017 GOBERNACIÓN DEL CHOCO-2017"/>
        <s v="0299-SUPIA-FONTIC-2013"/>
        <s v="0299-EJECUTOR Y ALIADOS-2013"/>
        <s v="0935-SINCELEJO-FONTIC-2012"/>
        <s v="0287 SINCELEJO-FONTIC-2013"/>
        <s v="0288-ALIADO-PBM-VD-2013"/>
        <s v="0933-CCIBAGUE-ALIADA-2012"/>
        <s v="0288-CAQUETA-FONTIC-2013"/>
        <s v="0933-TOLIMA-FONTIC-2012"/>
        <s v="0287-CCISINCELEJO-EJECUTOR-2013"/>
        <s v="0933-CCSURORIENTE-ALIADA-2012"/>
        <s v="0929-ALCALDIAQUIBDO-ALIADA-2012"/>
        <s v="0929 CHOCO-EJECUTOR-2012"/>
        <s v="0927-CALI-FONTIC-2012"/>
        <s v="0933-CCHONDA-ALIADA-2012"/>
        <s v="0930-SAN JOSE-FONTIC-2012"/>
        <s v="0929-CHOCO-FONTIC-2012"/>
        <s v="0436-SECDISTRMUJER-ALIADA-2013"/>
        <s v="0437-CARTAGENA-FONTIC-2013"/>
        <s v="0447-ASEMTUR-EJECUTOR-2013"/>
        <s v="0365-ESECAMU-ALIADA-2013"/>
        <s v="0365-MONTERIA-FONTIC-2013"/>
        <s v="0436-BOGOTA-FONTIC-2013"/>
        <s v="0448-CORPOMETA-EJECUTOR-2013"/>
        <s v="434-2015-CAQFAMIEMPRESAS-EJECUTOR-2015"/>
        <s v="0448-VILLAVICENCIO-FONTIC-2013"/>
        <s v="0447-RISARALDA-FONTIC-2013"/>
        <s v="436-2015-DEPTOSUCRE-COOP-2015"/>
        <s v="434-2015-MUNICIPIOARMENIA-COOP-2015"/>
        <s v="0327-GUAINIA-FONTIC-2013"/>
        <s v="0328-CCGUAJIRA-EJECUTOR-2013"/>
        <s v="437-2015-ALCALDIAMEDELLIN-COOP-2015"/>
        <s v="0326-MANIZALES-FONTIC-2013"/>
        <s v="0326-PEOPLECONTACT-EJECUTOR-2013"/>
        <s v="0936-COORPOMETA-EJECUTOR-2012"/>
        <s v="0330-GUAVIARE-FONTIC-2013"/>
        <s v="0362-CAUCA-FONTIC-2013"/>
        <s v="0362-SENACAUCA-ALIADA-2013"/>
        <s v="0328-RIOHACHA-FONTIC-2013"/>
        <s v="0329-IBAGUE-FONTIC-2013"/>
        <s v="0329-INFOTIC-EJECUTOR-2013"/>
        <s v="0489-CORPOMETA-EJECUTOR-2013"/>
        <s v="0595-CINTEL-EJECUTOR-VD-2013"/>
        <s v="0596-INIRIDA-VD-2013"/>
        <s v="0598-NARIÑO-VD-2013"/>
        <s v="0594-SAN ANDRES-VD-2013"/>
        <s v="0595-BOGOTA-VD-2013"/>
        <s v="405-2015-GOBGUAVIARE-COOP-2015"/>
        <s v="0601-RIOHACHA-VD-2013"/>
        <s v="0602-VICHADA-VD-2013"/>
        <s v="0603-BOYACA-VD-2013"/>
        <s v="0599-CALDAS-VD-2013"/>
        <s v="0600-BARRANQUILLA-VD-2013"/>
        <s v="0601-CCGUAJIRA-EJECUTOR-VD-2013"/>
        <s v="0593-BUCARAMANGA-VD-2013"/>
        <s v="0593-CORP INTER EDU SUPERIOR-EJECUTOR-VD-2013"/>
        <s v="411-2015-DEPTOCESAR-COOP-2015"/>
        <s v="0584-MAGDALENA-FONTIC-2013"/>
        <s v="412-2015-DEPTOTOLIMA-COOP-2015"/>
        <s v="0592-PASTO-VD-2013"/>
        <s v="408-2015-PARQUESOFTBOGOTA-EJECUTOR-2015"/>
        <s v="408-2015-ALCALDIAARAUCA-COOP-2015"/>
        <s v="407-2015-MUNICIPIOLETICIA-COOP-2015"/>
        <s v="0594-FIDATEC-EJECUTOR-VD-2013"/>
        <s v="410-2015-DEPTOCAUCA-COOP-2015"/>
        <s v="409-2015-ALCALDIAMITU-COOP-2015"/>
        <s v="404-2015-DEPTOATLANTICO-COOP-2015"/>
        <s v="0590-HUILA-VD-2014"/>
        <s v="0590-LAPLATA-ALIADO-2014"/>
        <s v="0590-PALERMO-ALIADO-2014"/>
        <s v="0590-ALGECIRAS-ALIADO-2014"/>
        <s v="0590-CAMPOALEGRE-ALIADO-2014"/>
        <s v="0590-GARZON-ALIADO-2014"/>
        <s v="0590-RIVERA-ALIADO-2014"/>
        <s v="0590-VILLAVIEJA-ALIADO-2014"/>
        <s v="0590-TELLO-ALIADO-2014"/>
        <s v="0590-YAGUARA-ALIADO-2014"/>
        <s v="0590-PITAL-ALIADO-2014"/>
        <s v="0590-PITALITO-ALIADO-2014"/>
        <s v="402-2015-MUNICIPIOPOPAYAN-COOP-2015"/>
        <s v="401-2015-GOBERNACIONVAUPES-COOP-2015"/>
        <s v="400-2015-ALCALDIACARTAGENA-COOP-2015"/>
        <s v="0604-MANIZALES-VD-2013"/>
        <s v="403-2015-ALCALDIAMANIZALES-COOP-2015"/>
        <s v="0604-PARQUESOFT MANIZALES-EJECUTOR-VD-2013"/>
        <s v="317-15-DEPTOVAUPES-COOP-2015"/>
        <s v="0686-HUILA-VD-2013"/>
        <s v="0590-AIPE-ALIADO-2014"/>
        <s v="0677-GUAVIARE-VD-2013"/>
        <s v="366-2015-DEPTOCHOCO-COOP-2015"/>
        <s v="0686-E R T -EJECUTOR-VD-2013"/>
        <s v="413-2015-GOBNARIÑO-COOP-2015"/>
        <s v="418-2015-GOBGUAJIRA-COOP-2015"/>
        <s v="0491-NORTE DE SANTANDER-FONTIC-2013"/>
        <s v="419-2015-ALCALDIAVILLAVICENCIO-COOP-2015"/>
        <s v="421-2015-ALCALDIASANJOSEGUAVIARE-COOP-2015"/>
        <s v="420-2015-MUNICIPIOPASTO-COOP-2015"/>
        <s v="427-2015-GOBSANTANDER-COOP-2015"/>
        <s v="0491-TIBU-ALIADA-2013"/>
        <s v="417-2015-MUNICIPIOCALI-COOP-2015"/>
        <s v="0491-PAMPLONA-ALIADA-2013"/>
        <s v="0491-PATIOS-ALIADA-2013"/>
        <s v="0489-META-FONTIC-2013"/>
        <s v="0490-COMFACESAR-EJECUTOR-2013"/>
        <s v="425-2015-MUNICIPIOPEREIRA-COOP-2015"/>
        <s v="426-2015-MUNICIPIOMONTERIA-COOP-2015"/>
        <s v="426-2015-ESECAMUELAMPARO-ALIADO-2015"/>
        <s v="423-2015-GOBANTIOQUIA-COOP-2015"/>
        <s v="421-2015-PARQUESOFTMETA-EJECUTOR-2015"/>
        <s v="424-2015-MUNICIPIOBUCARAMANGA-COOP-2015"/>
        <s v="0490-VALLEDUPAR-FONTIC-2013"/>
        <s v="0491-CUCUTA-ALIADA-2013"/>
        <s v="0491-ZULIA-ALIADA-2013"/>
        <s v="0512-ATLANTICO-FONTIC-2013"/>
        <s v="0491-VILLADELROSARIO-ALIADA-2013"/>
        <s v="416-2015-CCTUNJA-EJECUTOR-2015"/>
        <s v="0491-UFPS-EJECUTOR-2013"/>
        <s v="0512-METROTEL-EJECUTOR-2013"/>
        <s v="0543-LETICIA-FONTIC-2013"/>
        <s v="0546-BOLIVAR-FONTIC-2013"/>
        <s v="0543-ENAM-EJECUTOR-2013"/>
        <s v="0540-SANTANDER-FONTIC-2013"/>
        <s v="0542-CODENCO-EJECUTOR-2013"/>
        <s v="415-2015-MUNICIPIOQUIBDO-COOP-2015"/>
        <s v="0542-BUCARAMANGA-FONTIC-2013"/>
        <s v="416-2015-MUNICIPIOTUNJA-COOP-2015"/>
        <s v="414-2015-ALCALDIASINCELEJO-COOP-2015"/>
        <s v="505-2014"/>
        <s v="912-2015"/>
        <s v="2307-2016"/>
        <s v="335-2016"/>
        <s v="913-2015"/>
        <s v="681-2013"/>
        <s v="670-2017"/>
        <s v="683-2013"/>
        <s v="682-2013"/>
        <s v="685-2013"/>
        <s v="684-2013"/>
        <s v="898-2015"/>
        <s v="689-2013"/>
        <s v="671-2017"/>
        <s v="543-2013"/>
        <s v="10-2010"/>
        <s v="732-2013"/>
        <s v="57-2012"/>
        <s v="534-2012"/>
        <s v="507-2012"/>
        <s v="257720-2013"/>
        <s v="315-2013"/>
        <s v="268-2013"/>
        <s v="593-2014"/>
        <s v="592-2014"/>
        <s v="589-2014"/>
        <s v="705-2014"/>
        <s v="707-2014"/>
        <s v="265-2014"/>
        <s v="15-2014"/>
        <s v="408-2014"/>
        <s v="298-2011"/>
        <s v="227-2010"/>
        <s v="9-2010"/>
        <s v="356-2011"/>
        <s v="431-2011"/>
        <s v="333-2010"/>
        <s v="302-2010"/>
        <s v="269-2010"/>
        <s v="344-2010"/>
        <s v="498-2010"/>
        <s v="488-2010"/>
        <s v="475-2012"/>
        <s v="99-2011"/>
        <s v="436-2011"/>
        <s v="199-2012"/>
        <s v="2441-2012"/>
        <s v="237-2012"/>
        <s v="708-2014"/>
        <s v="696-2016"/>
        <s v="774-2016"/>
        <s v="676-2016"/>
        <s v="730-2016"/>
        <s v="677-2017"/>
        <s v="779-2016"/>
        <s v="437-2012"/>
        <s v="999-2015"/>
        <s v="427-2015"/>
        <s v="452-2015"/>
        <s v="616-16 Rendimientos Generados-2017"/>
        <s v="397-264-317 Total Rendimientos Generados-2017"/>
        <s v="368-257-343 Total Rendimientos Generados-2017"/>
        <s v="Reintegro Reducción Convenios de Aporte-2017"/>
        <s v="377-2016"/>
        <s v="867-2015"/>
        <s v="299-2017"/>
        <s v="874-2015"/>
        <s v="Reintegros Proyectos-2017"/>
        <s v="Reintegro de recursos cv 199-2016"/>
        <s v="Jovenes Investigadores - Reintegros-2015"/>
        <s v="Reintegros-2009"/>
        <s v="Reintegros Convenios 397-264-317-2016"/>
        <s v="Reintegros FONTIC-2017"/>
        <s v="Reintegros convenios 368-257-343-2016"/>
        <s v="Reintegro Rendimientos Regalías-2017"/>
        <s v="Subtotal 392 Rendimientos Generados-2017"/>
        <s v="226-14 Rendimientos Generados-2017"/>
        <s v="R Total Rendimientos Generados-2017"/>
        <s v="705-14 Rendimientos-2017"/>
        <s v="767-13 Rendimientos-2017"/>
        <s v="715-15 Total Rendimientos Generados-2017"/>
        <s v="348-13 Total Rendimientos Generados-2017"/>
        <s v="391 Total Rendimientos Generados-2017"/>
        <s v="306-16 Total Rendimientos Generados-2017"/>
        <s v="342-12 Rendimientos-2017"/>
        <s v="452-15 Rendimientos-2017"/>
        <s v="543-13 Total Rendimientos Generados-2017"/>
        <s v="437-15 Total Rendimientos Generados-2017"/>
        <s v="543 Rendimientos 2016-2016"/>
        <s v="Rendimientos Colciencias-2009"/>
        <s v="Rendimientos Jóvenes Investigadores-2009"/>
        <s v="Rendimientos Financiación Proyectos-2009"/>
        <s v="Rendimientos Evaluadores-2009"/>
        <s v="Rendimientos Proyectos Especiales - Otras Entidades-2009"/>
        <s v="Rendimientos Proyectos Especiales - CV-015-2014 FAC-2009"/>
        <s v="Rendimientos Proyectos Especiales-2009"/>
        <s v="315-13 Rendimientos-2016"/>
        <s v="408-14 Rendimientos-2016"/>
        <s v="430-2015-UTCHOCO-EJECUTOR-RENDIMIENTOS-2015"/>
        <m/>
      </sharedItems>
    </cacheField>
    <cacheField name="NUMERO CONVENIO" numFmtId="0">
      <sharedItems/>
    </cacheField>
    <cacheField name="ANIO CONVENIO" numFmtId="0">
      <sharedItems containsBlank="1"/>
    </cacheField>
    <cacheField name="ORIGEN" numFmtId="0">
      <sharedItems containsBlank="1"/>
    </cacheField>
    <cacheField name="AREA O DIRECCION" numFmtId="0">
      <sharedItems containsBlank="1"/>
    </cacheField>
    <cacheField name="ESTADO CONVENIO" numFmtId="0">
      <sharedItems containsBlank="1"/>
    </cacheField>
    <cacheField name="TIPO SUBCUENTA" numFmtId="0">
      <sharedItems containsBlank="1"/>
    </cacheField>
    <cacheField name="SUBCUENTA DESCRIPCION" numFmtId="0">
      <sharedItems containsBlank="1"/>
    </cacheField>
    <cacheField name="ORIGEN DE LOS RECURSOS" numFmtId="0">
      <sharedItems containsBlank="1"/>
    </cacheField>
    <cacheField name="FECHA SUSCRIPCION" numFmtId="0">
      <sharedItems containsBlank="1"/>
    </cacheField>
    <cacheField name="FECHA LEGALIZACION" numFmtId="0">
      <sharedItems containsBlank="1"/>
    </cacheField>
    <cacheField name="FECHA PERFECCIONAMIENTO" numFmtId="0">
      <sharedItems containsBlank="1"/>
    </cacheField>
    <cacheField name="FECHA INICIO" numFmtId="0">
      <sharedItems containsBlank="1"/>
    </cacheField>
    <cacheField name="PLAZO" numFmtId="0">
      <sharedItems containsBlank="1"/>
    </cacheField>
    <cacheField name="FECHA VENCIMIENTO" numFmtId="0">
      <sharedItems containsBlank="1"/>
    </cacheField>
    <cacheField name="NRO IDENTIFICACION APORTANTE" numFmtId="0">
      <sharedItems containsBlank="1"/>
    </cacheField>
    <cacheField name="APORTANTE" numFmtId="0">
      <sharedItems containsBlank="1"/>
    </cacheField>
    <cacheField name="OBJETO" numFmtId="0">
      <sharedItems containsBlank="1" longText="1"/>
    </cacheField>
    <cacheField name="VALOR APORTE X ENTIDAD" numFmtId="39">
      <sharedItems containsSemiMixedTypes="0" containsString="0" containsNumber="1" minValue="0" maxValue="77584373734959.406"/>
    </cacheField>
    <cacheField name="VALOR DINERO X ENTIDAD" numFmtId="39">
      <sharedItems containsSemiMixedTypes="0" containsString="0" containsNumber="1" minValue="0" maxValue="77550399737760.406"/>
    </cacheField>
    <cacheField name="VALOR ESPECIE X ENTIDAD" numFmtId="39">
      <sharedItems containsSemiMixedTypes="0" containsString="0" containsNumber="1" containsInteger="1" minValue="0" maxValue="32986666059"/>
    </cacheField>
    <cacheField name="VALOR APORTE SUBCUENTA" numFmtId="39">
      <sharedItems containsSemiMixedTypes="0" containsString="0" containsNumber="1" minValue="0" maxValue="3290154293280.3301"/>
    </cacheField>
    <cacheField name="J" numFmtId="39">
      <sharedItems containsMixedTypes="1" containsNumber="1" minValue="0" maxValue="256503069526"/>
    </cacheField>
    <cacheField name="T" numFmtId="39">
      <sharedItems containsBlank="1" containsMixedTypes="1" containsNumber="1" minValue="-5700000000.000001" maxValue="18268152.003082275"/>
    </cacheField>
    <cacheField name="J2" numFmtId="39">
      <sharedItems containsBlank="1"/>
    </cacheField>
    <cacheField name="VALOR GMF SUBCUENTA" numFmtId="39">
      <sharedItems containsSemiMixedTypes="0" containsString="0" containsNumber="1" minValue="0" maxValue="3950419783.2600002"/>
    </cacheField>
    <cacheField name="TOTAL RECURSOS TRANSFERIDOS" numFmtId="39">
      <sharedItems containsSemiMixedTypes="0" containsString="0" containsNumber="1" minValue="0" maxValue="2777307665644.0801"/>
    </cacheField>
    <cacheField name="V" numFmtId="39">
      <sharedItems containsBlank="1" containsMixedTypes="1" containsNumber="1" minValue="0" maxValue="191272911361"/>
    </cacheField>
    <cacheField name="C" numFmtId="39">
      <sharedItems containsBlank="1" containsMixedTypes="1" containsNumber="1" minValue="-5700000000.000001" maxValue="2.55584716796875E-3"/>
    </cacheField>
    <cacheField name="F" numFmtId="39">
      <sharedItems containsBlank="1"/>
    </cacheField>
    <cacheField name="RECURSOS X TRANSFERIR" numFmtId="39">
      <sharedItems containsSemiMixedTypes="0" containsString="0" containsNumber="1" minValue="-800000" maxValue="512846627636.25"/>
    </cacheField>
    <cacheField name="TOTAL RECURSOS COMPROMETIDOS CDRG" numFmtId="39">
      <sharedItems containsSemiMixedTypes="0" containsString="0" containsNumber="1" minValue="0" maxValue="3211998337687.6802"/>
    </cacheField>
    <cacheField name="CDR POR CONTRATAR" numFmtId="39">
      <sharedItems containsSemiMixedTypes="0" containsString="0" containsNumber="1" minValue="-0.01" maxValue="302136045348.78998"/>
    </cacheField>
    <cacheField name="TOT RECURSOS CONTRATADOS" numFmtId="39">
      <sharedItems containsSemiMixedTypes="0" containsString="0" containsNumber="1" minValue="0" maxValue="2909862292338.8701"/>
    </cacheField>
    <cacheField name="TOTAL RECURSOS DERIVADOS" numFmtId="39">
      <sharedItems containsSemiMixedTypes="0" containsString="0" containsNumber="1" minValue="0" maxValue="2809290404242.23"/>
    </cacheField>
    <cacheField name="TOTAL COMPROMETIDO EVAL" numFmtId="39">
      <sharedItems containsSemiMixedTypes="0" containsString="0" containsNumber="1" minValue="0" maxValue="12801916909.17"/>
    </cacheField>
    <cacheField name="TOTAL COMPROMETIDO DUC" numFmtId="39">
      <sharedItems containsSemiMixedTypes="0" containsString="0" containsNumber="1" containsInteger="1" minValue="0" maxValue="147047600"/>
    </cacheField>
    <cacheField name="TOTAL COMPROMETIDO IVA TEORICO" numFmtId="39">
      <sharedItems containsSemiMixedTypes="0" containsString="0" containsNumber="1" minValue="0" maxValue="1885059633.3199999"/>
    </cacheField>
    <cacheField name="TOTAL COMPROMETIDO OTROS PAGOS" numFmtId="39">
      <sharedItems containsSemiMixedTypes="0" containsString="0" containsNumber="1" minValue="0" maxValue="36323293131.610001"/>
    </cacheField>
    <cacheField name="TOTAL DISPONIBLE CONTRATAR" numFmtId="39">
      <sharedItems containsSemiMixedTypes="0" containsString="0" containsNumber="1" minValue="-1992031.87" maxValue="78155955592.630005"/>
    </cacheField>
    <cacheField name="TOTAL PAGOS" numFmtId="39">
      <sharedItems containsSemiMixedTypes="0" containsString="0" containsNumber="1" minValue="0" maxValue="2298986155789.5498"/>
    </cacheField>
    <cacheField name="TOTAL PAGADO GMF" numFmtId="39">
      <sharedItems containsSemiMixedTypes="0" containsString="0" containsNumber="1" minValue="0" maxValue="2660467017.1999998"/>
    </cacheField>
    <cacheField name="TOTAL PAGADO DERIVADOS" numFmtId="39">
      <sharedItems containsSemiMixedTypes="0" containsString="0" containsNumber="1" minValue="0" maxValue="2245168371498.2002"/>
    </cacheField>
    <cacheField name="TOTAL PAGADO EVALUADORES" numFmtId="39">
      <sharedItems containsSemiMixedTypes="0" containsString="0" containsNumber="1" minValue="0" maxValue="12801916909.17"/>
    </cacheField>
    <cacheField name="TOTAL PAGADO DUC" numFmtId="39">
      <sharedItems containsSemiMixedTypes="0" containsString="0" containsNumber="1" containsInteger="1" minValue="0" maxValue="147047600"/>
    </cacheField>
    <cacheField name="TOTAL PAGADO IVA TEORICO" numFmtId="39">
      <sharedItems containsSemiMixedTypes="0" containsString="0" containsNumber="1" minValue="0" maxValue="1885059633.3199999"/>
    </cacheField>
    <cacheField name="TOTAL PAGADO OTROS PAGOS" numFmtId="39">
      <sharedItems containsSemiMixedTypes="0" containsString="0" containsNumber="1" minValue="0" maxValue="36323293131.610001"/>
    </cacheField>
    <cacheField name="TOTAL PENDIENTE PAGAR" numFmtId="39">
      <sharedItems containsSemiMixedTypes="0" containsString="0" containsNumber="1" minValue="-1073779.1000000001" maxValue="610876136549.40002"/>
    </cacheField>
    <cacheField name="TOTAL CANTIDAD DERIVADOS" numFmtId="39">
      <sharedItems containsSemiMixedTypes="0" containsString="0" containsNumber="1" containsInteger="1" minValue="0" maxValue="5137"/>
    </cacheField>
    <cacheField name="TRANSFERIDO (-) PAGADO" numFmtId="39">
      <sharedItems containsSemiMixedTypes="0" containsString="0" containsNumber="1" minValue="-105866.67" maxValue="478321509854.58002"/>
    </cacheField>
    <cacheField name="DEDUCCIONES DEL APORTE" numFmtId="39">
      <sharedItems containsSemiMixedTypes="0" containsString="0" containsNumber="1" minValue="-484008393.93000001" maxValue="0"/>
    </cacheField>
    <cacheField name="TOTAL OTROS INGRESOS" numFmtId="39">
      <sharedItems containsSemiMixedTypes="0" containsString="0" containsNumber="1" minValue="-347474786" maxValue="31831189514.73"/>
    </cacheField>
    <cacheField name="TOTAL REINTEGROS" numFmtId="39">
      <sharedItems containsSemiMixedTypes="0" containsString="0" containsNumber="1" minValue="0" maxValue="781183005.54999995"/>
    </cacheField>
    <cacheField name="TOTAL RENDIMIENTOS" numFmtId="39">
      <sharedItems containsSemiMixedTypes="0" containsString="0" containsNumber="1" minValue="0" maxValue="31534014903.110001"/>
    </cacheField>
    <cacheField name="OTRAS DEDUCCIONES" numFmtId="39">
      <sharedItems containsSemiMixedTypes="0" containsString="0" containsNumber="1" minValue="0" maxValue="617425.30000000005"/>
    </cacheField>
    <cacheField name="SALDO FINAL" numFmtId="39">
      <sharedItems containsSemiMixedTypes="0" containsString="0" containsNumber="1" minValue="-0.01" maxValue="510152081944.01001"/>
    </cacheField>
    <cacheField name="INTERFACE FIDU 1" numFmtId="0">
      <sharedItems/>
    </cacheField>
    <cacheField name="INTERFACE FIDU 2" numFmtId="0">
      <sharedItems containsBlank="1"/>
    </cacheField>
    <cacheField name="INTERFACE FIDU 3" numFmtId="0">
      <sharedItems containsBlank="1"/>
    </cacheField>
    <cacheField name="INTERFACE FIDU 4" numFmtId="0">
      <sharedItems containsBlank="1"/>
    </cacheField>
    <cacheField name="INTERFACE FIDU 5"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578">
  <r>
    <x v="0"/>
    <s v="RECURSOS CONVOCATORIA 601 607 610"/>
    <s v="2009"/>
    <s v="CUENTA"/>
    <s v=""/>
    <s v="En Ejecución"/>
    <s v="ID SUBCTA: 719 - TIPO: 11.1. Cargue inicial en el MGI"/>
    <s v="RECURSOS CONVOCATORIA 601 607 610"/>
    <s v=""/>
    <s v=""/>
    <s v=""/>
    <s v=""/>
    <s v=""/>
    <s v=""/>
    <s v=""/>
    <s v="899999296"/>
    <s v="COLCIENCIAS"/>
    <s v=""/>
    <n v="0"/>
    <n v="0"/>
    <n v="0"/>
    <n v="0"/>
    <e v="#N/A"/>
    <m/>
    <m/>
    <n v="0"/>
    <n v="0"/>
    <e v="#N/A"/>
    <m/>
    <m/>
    <n v="0"/>
    <n v="0"/>
    <n v="0"/>
    <n v="0"/>
    <n v="0"/>
    <n v="0"/>
    <n v="0"/>
    <n v="0"/>
    <n v="0"/>
    <n v="0"/>
    <n v="0"/>
    <n v="0"/>
    <n v="0"/>
    <n v="0"/>
    <n v="0"/>
    <n v="0"/>
    <n v="0"/>
    <n v="0"/>
    <n v="0"/>
    <n v="0"/>
    <n v="0"/>
    <n v="0"/>
    <n v="0"/>
    <n v="0"/>
    <n v="0"/>
    <n v="0"/>
    <s v="OTR-E"/>
    <s v="AXIENTTER"/>
    <s v="SIN_PROYECT"/>
    <s v="830053105"/>
    <s v="APO"/>
  </r>
  <r>
    <x v="1"/>
    <s v=""/>
    <m/>
    <m/>
    <m/>
    <m/>
    <m/>
    <m/>
    <s v=""/>
    <s v=""/>
    <m/>
    <m/>
    <m/>
    <m/>
    <m/>
    <m/>
    <m/>
    <m/>
    <n v="0"/>
    <n v="0"/>
    <n v="0"/>
    <n v="0"/>
    <e v="#N/A"/>
    <m/>
    <m/>
    <n v="0"/>
    <n v="0"/>
    <e v="#N/A"/>
    <m/>
    <m/>
    <n v="0"/>
    <n v="0"/>
    <n v="0"/>
    <n v="0"/>
    <n v="0"/>
    <n v="0"/>
    <n v="0"/>
    <n v="0"/>
    <n v="0"/>
    <n v="0"/>
    <n v="0"/>
    <n v="0"/>
    <n v="0"/>
    <n v="0"/>
    <n v="0"/>
    <n v="0"/>
    <n v="0"/>
    <n v="0"/>
    <n v="0"/>
    <n v="0"/>
    <n v="0"/>
    <n v="0"/>
    <n v="0"/>
    <n v="0"/>
    <n v="0"/>
    <n v="0"/>
    <s v=""/>
    <m/>
    <m/>
    <m/>
    <m/>
  </r>
  <r>
    <x v="2"/>
    <s v="767"/>
    <s v="2013"/>
    <s v="CONVENIOS DE APORTE"/>
    <s v="Dirección de Fomento a la Investigación"/>
    <s v="En Ejecución"/>
    <s v="ID SUBCTA: 553 - TIPO: 11.1. Cargue inicial en el MGI"/>
    <s v="767-13"/>
    <s v="COLCIENCIAS"/>
    <s v="23/12/2013"/>
    <s v="23/12/2013"/>
    <s v="23/12/2013"/>
    <s v="23/12/2013"/>
    <s v="48"/>
    <s v="23/12/2017"/>
    <s v="899999296"/>
    <s v="COLCIENCIAS"/>
    <s v="Aunar esfuerzos técnicos, económicos, capacidades y experiencia para el manejo administrativo y financiero de los recursos de inversión de Colciencias destinados a la financiación de la evaluación y seguimiento de los proyectos y propuestas relacionadas con la ciencia, tecnología e innovación así como los gastos que son inherentes al procesos de evaluación caundo se requiera en el marco del proyecto &quot;aportes al fondo de investigación en salud&quot;. Artículo 42, literal b, ley 643 de 2001, con clasificación presupuestal 630-300-1."/>
    <n v="4212019671"/>
    <n v="4212019671"/>
    <n v="0"/>
    <n v="2992019671"/>
    <n v="2992019671"/>
    <n v="0"/>
    <m/>
    <n v="0"/>
    <n v="2992019671"/>
    <n v="2992019671"/>
    <n v="0"/>
    <m/>
    <n v="0"/>
    <n v="1561580985"/>
    <n v="402590360"/>
    <n v="1158990625"/>
    <n v="627986515"/>
    <n v="522400550"/>
    <n v="0"/>
    <n v="8603560"/>
    <n v="0"/>
    <n v="1430438686"/>
    <n v="1158990625"/>
    <n v="0"/>
    <n v="627986515"/>
    <n v="522400550"/>
    <n v="0"/>
    <n v="8603560"/>
    <n v="0"/>
    <n v="0"/>
    <n v="3"/>
    <n v="1833029046"/>
    <n v="0"/>
    <n v="50050008.18"/>
    <n v="0"/>
    <n v="50050008.18"/>
    <n v="0"/>
    <n v="1883079054.1800001"/>
    <s v="COL-E"/>
    <s v="0767_13"/>
    <s v="SIN_PROYECT"/>
    <s v="830053105"/>
    <s v="APO"/>
  </r>
  <r>
    <x v="2"/>
    <s v="767"/>
    <s v="2013"/>
    <s v="CONVENIOS DE APORTE"/>
    <s v="Dirección de Fomento a la Investigación"/>
    <s v="En Ejecución"/>
    <s v="ID SUBCTA: 928 - TIPO: 10.1. Evaluadores nacionales"/>
    <s v="767-13 Evaluadores Nacionales"/>
    <s v="COLCIENCIAS"/>
    <s v="23/12/2013"/>
    <s v="23/12/2013"/>
    <s v="23/12/2013"/>
    <s v="23/12/2013"/>
    <s v="48"/>
    <s v="23/12/2017"/>
    <s v="899999296"/>
    <s v="COLCIENCIAS"/>
    <s v="Aunar esfuerzos técnicos, económicos, capacidades y experiencia para el manejo administrativo y financiero de los recursos de inversión de Colciencias destinados a la financiación de la evaluación y seguimiento de los proyectos y propuestas relacionadas con la ciencia, tecnología e innovación así como los gastos que son inherentes al procesos de evaluación caundo se requiera en el marco del proyecto &quot;aportes al fondo de investigación en salud&quot;. Artículo 42, literal b, ley 643 de 2001, con clasificación presupuestal 630-300-1."/>
    <n v="4212019671"/>
    <n v="4212019671"/>
    <n v="0"/>
    <n v="820000000"/>
    <n v="820000000"/>
    <n v="0"/>
    <m/>
    <n v="0"/>
    <n v="820000000"/>
    <n v="820000000"/>
    <n v="0"/>
    <m/>
    <n v="0"/>
    <n v="820000000"/>
    <n v="596923605"/>
    <n v="223076395"/>
    <n v="0"/>
    <n v="223076395"/>
    <n v="0"/>
    <n v="0"/>
    <n v="0"/>
    <n v="0"/>
    <n v="223076395"/>
    <n v="0"/>
    <n v="0"/>
    <n v="223076395"/>
    <n v="0"/>
    <n v="0"/>
    <n v="0"/>
    <n v="0"/>
    <n v="0"/>
    <n v="596923605"/>
    <n v="0"/>
    <n v="0"/>
    <n v="0"/>
    <n v="0"/>
    <n v="0"/>
    <n v="596923605"/>
    <s v="COL-E"/>
    <s v="0767_13"/>
    <s v="0767_13_EVALN"/>
    <s v="830053105"/>
    <s v="APO"/>
  </r>
  <r>
    <x v="2"/>
    <s v="767"/>
    <s v="2013"/>
    <s v="CONVENIOS DE APORTE"/>
    <s v="Dirección de Fomento a la Investigación"/>
    <s v="En Ejecución"/>
    <s v="ID SUBCTA: 988 - TIPO: 10.2. Evaluadores internacionales"/>
    <s v="767-13 Evaluadores Internacionales"/>
    <s v="COLCIENCIAS"/>
    <s v="23/12/2013"/>
    <s v="23/12/2013"/>
    <s v="23/12/2013"/>
    <s v="23/12/2013"/>
    <s v="48"/>
    <s v="23/12/2017"/>
    <s v="899999296"/>
    <s v="COLCIENCIAS"/>
    <s v="Aunar esfuerzos técnicos, económicos, capacidades y experiencia para el manejo administrativo y financiero de los recursos de inversión de Colciencias destinados a la financiación de la evaluación y seguimiento de los proyectos y propuestas relacionadas con la ciencia, tecnología e innovación así como los gastos que son inherentes al procesos de evaluación caundo se requiera en el marco del proyecto &quot;aportes al fondo de investigación en salud&quot;. Artículo 42, literal b, ley 643 de 2001, con clasificación presupuestal 630-300-1."/>
    <n v="4212019671"/>
    <n v="4212019671"/>
    <n v="0"/>
    <n v="400000000"/>
    <n v="400000000"/>
    <n v="0"/>
    <m/>
    <n v="0"/>
    <n v="400000000"/>
    <n v="400000000"/>
    <n v="0"/>
    <m/>
    <n v="0"/>
    <n v="399840000"/>
    <n v="399840000"/>
    <n v="0"/>
    <n v="0"/>
    <n v="0"/>
    <n v="0"/>
    <n v="0"/>
    <n v="0"/>
    <n v="160000"/>
    <n v="0"/>
    <n v="0"/>
    <n v="0"/>
    <n v="0"/>
    <n v="0"/>
    <n v="0"/>
    <n v="0"/>
    <n v="0"/>
    <n v="0"/>
    <n v="400000000"/>
    <n v="0"/>
    <n v="0"/>
    <n v="0"/>
    <n v="0"/>
    <n v="0"/>
    <n v="400000000"/>
    <s v="COL-E"/>
    <s v="0767_13"/>
    <s v="0767_13_EVALINT"/>
    <s v="830053105"/>
    <s v="APO"/>
  </r>
  <r>
    <x v="3"/>
    <s v="226"/>
    <s v="2014"/>
    <s v="CONVENIOS DE APORTE"/>
    <s v="Dirección de Fomento a la Investigación"/>
    <s v="En Ejecución"/>
    <s v="ID SUBCTA: 463 - TIPO: 11.1. Cargue inicial en el MGI"/>
    <s v="226-14 Geociencias"/>
    <s v="COLCIENCIAS"/>
    <s v="24/01/2014"/>
    <s v="24/01/2014"/>
    <s v="24/01/2014"/>
    <s v="24/01/2014"/>
    <s v="60"/>
    <s v="24/01/2022"/>
    <s v="899999296"/>
    <s v="COLCIENCIAS"/>
    <s v="Aunar esfuerzos técnicos, economicos, capcidades y experiencia para la ejecución de los recursos de inversión de COLCIENCIAS, en el marco del proyecto &quot;Apoyo financiero y tecnico al fortalecimiento de capacidades institucionales del sistema nacional de ciencia, tecnología e innovación&quot;, clasificación presupuestal BPIN 4101000108."/>
    <n v="45197202226"/>
    <n v="45197202226"/>
    <n v="0"/>
    <n v="3447993216"/>
    <n v="3447993216"/>
    <n v="0"/>
    <m/>
    <n v="0"/>
    <n v="3447993216"/>
    <n v="3447993216"/>
    <n v="0"/>
    <m/>
    <n v="0"/>
    <n v="3447993216"/>
    <n v="0"/>
    <n v="3447993216"/>
    <n v="3447993216"/>
    <n v="0"/>
    <n v="0"/>
    <n v="0"/>
    <n v="0"/>
    <n v="0"/>
    <n v="3447993216"/>
    <n v="0"/>
    <n v="3447993216"/>
    <n v="0"/>
    <n v="0"/>
    <n v="0"/>
    <n v="0"/>
    <n v="0"/>
    <n v="17"/>
    <n v="0"/>
    <n v="0"/>
    <n v="0"/>
    <n v="0"/>
    <n v="0"/>
    <n v="0"/>
    <n v="0"/>
    <s v="COL-E"/>
    <s v="0226_14"/>
    <s v="0226_14_3"/>
    <s v="830053105"/>
    <s v="APO"/>
  </r>
  <r>
    <x v="3"/>
    <s v="226"/>
    <s v="2014"/>
    <s v="CONVENIOS DE APORTE"/>
    <s v="Dirección de Fomento a la Investigación"/>
    <s v="En Ejecución"/>
    <s v="ID SUBCTA: 462 - TIPO: 11.1. Cargue inicial en el MGI"/>
    <s v="226-14 Biociencias"/>
    <s v="COLCIENCIAS"/>
    <s v="24/01/2014"/>
    <s v="24/01/2014"/>
    <s v="24/01/2014"/>
    <s v="24/01/2014"/>
    <s v="60"/>
    <s v="24/01/2022"/>
    <s v="899999296"/>
    <s v="COLCIENCIAS"/>
    <s v="Aunar esfuerzos técnicos, economicos, capcidades y experiencia para la ejecución de los recursos de inversión de COLCIENCIAS, en el marco del proyecto &quot;Apoyo financiero y tecnico al fortalecimiento de capacidades institucionales del sistema nacional de ciencia, tecnología e innovación&quot;, clasificación presupuestal BPIN 4101000108."/>
    <n v="45197202226"/>
    <n v="45197202226"/>
    <n v="0"/>
    <n v="4739266803.9399996"/>
    <n v="4739266803.9399996"/>
    <n v="0"/>
    <m/>
    <n v="0"/>
    <n v="4739266803.9399996"/>
    <n v="4739266803.9399996"/>
    <n v="0"/>
    <m/>
    <n v="0"/>
    <n v="4739266803.9399996"/>
    <n v="0"/>
    <n v="4739266803.9399996"/>
    <n v="4739266803.9399996"/>
    <n v="0"/>
    <n v="0"/>
    <n v="0"/>
    <n v="0"/>
    <n v="0"/>
    <n v="4739266803.9399996"/>
    <n v="0"/>
    <n v="4739266803.9399996"/>
    <n v="0"/>
    <n v="0"/>
    <n v="0"/>
    <n v="0"/>
    <n v="0"/>
    <n v="27"/>
    <n v="0"/>
    <n v="0"/>
    <n v="0"/>
    <n v="0"/>
    <n v="0"/>
    <n v="0"/>
    <n v="0"/>
    <s v="COL-E"/>
    <s v="0226_14"/>
    <s v="0226_14_2"/>
    <s v="830053105"/>
    <s v="APO"/>
  </r>
  <r>
    <x v="3"/>
    <s v="226"/>
    <s v="2014"/>
    <s v="CONVENIOS DE APORTE"/>
    <s v="Dirección de Fomento a la Investigación"/>
    <s v="En Ejecución"/>
    <s v="ID SUBCTA: 461 - TIPO: 11.1. Cargue inicial en el MGI"/>
    <s v="226-14 Ciencias Basicas"/>
    <s v="COLCIENCIAS"/>
    <s v="24/01/2014"/>
    <s v="24/01/2014"/>
    <s v="24/01/2014"/>
    <s v="24/01/2014"/>
    <s v="60"/>
    <s v="24/01/2022"/>
    <s v="899999296"/>
    <s v="COLCIENCIAS"/>
    <s v="Aunar esfuerzos técnicos, economicos, capcidades y experiencia para la ejecución de los recursos de inversión de COLCIENCIAS, en el marco del proyecto &quot;Apoyo financiero y tecnico al fortalecimiento de capacidades institucionales del sistema nacional de ciencia, tecnología e innovación&quot;, clasificación presupuestal BPIN 4101000108."/>
    <n v="45197202226"/>
    <n v="45197202226"/>
    <n v="0"/>
    <n v="18121484031"/>
    <n v="18121484031"/>
    <n v="0"/>
    <m/>
    <n v="0"/>
    <n v="18121484031"/>
    <n v="18121484031"/>
    <n v="0"/>
    <m/>
    <n v="0"/>
    <n v="18121484031"/>
    <n v="0"/>
    <n v="18121484031"/>
    <n v="18121484031"/>
    <n v="0"/>
    <n v="0"/>
    <n v="0"/>
    <n v="0"/>
    <n v="0"/>
    <n v="17603840637"/>
    <n v="0"/>
    <n v="17603840637"/>
    <n v="0"/>
    <n v="0"/>
    <n v="0"/>
    <n v="0"/>
    <n v="517643394"/>
    <n v="99"/>
    <n v="517643394"/>
    <n v="0"/>
    <n v="0"/>
    <n v="0"/>
    <n v="0"/>
    <n v="0"/>
    <n v="517643394"/>
    <s v="COL-E"/>
    <s v="0226_14"/>
    <s v="0226_14_1"/>
    <s v="830053105"/>
    <s v="APO"/>
  </r>
  <r>
    <x v="4"/>
    <s v="479"/>
    <s v="2013"/>
    <s v="CONVENIOS DE APORTE"/>
    <s v="Dirección de Fomento a la Investigación"/>
    <s v="En Ejecución"/>
    <s v="ID SUBCTA: 626 - TIPO: 11.1. Cargue inicial en el MGI"/>
    <s v="479-13 Colciencias"/>
    <s v="COLCIENCIAS"/>
    <s v="13/09/2013"/>
    <s v="13/09/2013"/>
    <s v="13/09/2013"/>
    <s v="13/09/2013"/>
    <s v="72"/>
    <s v="12/09/2019"/>
    <s v="899999296"/>
    <s v="COLCIENCIAS"/>
    <s v="Aunar esfuerzos acádemicos, financieros y operativos para la financiación de estudios de doctorado en Estados Unidos de la convocatoria titulada &quot;Beca Colciencias-Fulbrighth&quot;"/>
    <n v="5827547000"/>
    <n v="2443400000"/>
    <n v="0"/>
    <n v="2443400000"/>
    <n v="2443400000"/>
    <n v="0"/>
    <m/>
    <n v="0"/>
    <n v="2443400000"/>
    <n v="2443400000"/>
    <n v="0"/>
    <m/>
    <n v="0"/>
    <n v="2443400000"/>
    <n v="1323238.7"/>
    <n v="2442076761.3000002"/>
    <n v="0"/>
    <n v="0"/>
    <n v="0"/>
    <n v="0"/>
    <n v="2442076761.3000002"/>
    <n v="0"/>
    <n v="2442076761.3000002"/>
    <n v="0"/>
    <n v="0"/>
    <n v="0"/>
    <n v="0"/>
    <n v="0"/>
    <n v="2442076761.3000002"/>
    <n v="0"/>
    <n v="0"/>
    <n v="1323238.7"/>
    <n v="0"/>
    <n v="76002838.560000002"/>
    <n v="0"/>
    <n v="76002838.560000002"/>
    <n v="0"/>
    <n v="77326077.260000005"/>
    <s v="OEN-E"/>
    <s v="0479_13"/>
    <s v="0479_1_1"/>
    <s v="830053105"/>
    <s v="APO"/>
  </r>
  <r>
    <x v="5"/>
    <s v="461"/>
    <s v="2013"/>
    <s v="CONVENIOS DE APORTE"/>
    <s v="Dirección de Mentalidad y Cultura para la Ciencia, la Tecnología y la Innovación"/>
    <s v="Vencido"/>
    <s v="ID SUBCTA: 546 - TIPO: 11.1. Cargue inicial en el MGI"/>
    <s v="461-13"/>
    <s v="COLCIENCIAS"/>
    <s v="05/09/2013"/>
    <s v="05/09/2013"/>
    <s v="05/09/2013"/>
    <s v="05/09/2013"/>
    <s v="12"/>
    <s v="05/09/2014"/>
    <s v="899999296"/>
    <s v="COLCIENCIAS"/>
    <s v="Regular las relaciones entre las partes para la financiacion de las entidades beneficiarias de la Convocatoria 617 de 2013 para conformar bancos de elegibles para formacion de alto nivel para la CT+I, capitulo 1 Semilleros-Jovenes Investigadores"/>
    <n v="14000000000"/>
    <n v="14000000000"/>
    <n v="0"/>
    <n v="14000000000"/>
    <n v="14000000000"/>
    <n v="0"/>
    <m/>
    <n v="0"/>
    <n v="14000000000"/>
    <n v="14000000000"/>
    <n v="0"/>
    <m/>
    <n v="0"/>
    <n v="14000000000"/>
    <n v="0"/>
    <n v="14000000000"/>
    <n v="14000000000"/>
    <n v="0"/>
    <n v="0"/>
    <n v="0"/>
    <n v="0"/>
    <n v="0"/>
    <n v="14000000000"/>
    <n v="0"/>
    <n v="14000000000"/>
    <n v="0"/>
    <n v="0"/>
    <n v="0"/>
    <n v="0"/>
    <n v="0"/>
    <n v="70"/>
    <n v="0"/>
    <n v="0"/>
    <n v="0"/>
    <n v="0"/>
    <n v="0"/>
    <n v="0"/>
    <n v="0"/>
    <s v="COL-E"/>
    <s v="0461_13"/>
    <s v="SIN_PROYECT"/>
    <s v="830053105"/>
    <s v="APO"/>
  </r>
  <r>
    <x v="6"/>
    <s v="439"/>
    <s v="2013"/>
    <s v="CONVENIOS DE APORTE"/>
    <s v="Dirección de Mentalidad y Cultura para la Ciencia, la Tecnología y la Innovación"/>
    <s v="Liquidado"/>
    <s v="ID SUBCTA: 545 - TIPO: 11.1. Cargue inicial en el MGI"/>
    <s v="439-13"/>
    <s v="COLCIENCIAS"/>
    <s v="22/08/2013"/>
    <s v="22/08/2013"/>
    <s v="22/08/2013"/>
    <s v="22/08/2013"/>
    <s v="12"/>
    <s v="22/08/2014"/>
    <s v="899999296"/>
    <s v="COLCIENCIAS"/>
    <s v="Transferir los recursos al Fondo Francisco Jose de Caldas destinados a financiar proyectos de contenidos audiovisules y otras actividades de divulgacion cientifica y la apropiacion social de la ciencia, el conocimiento y la innovacion acorde con lo establecido en el rubro presupuestal 310-1000-12 para lograr la ejecucion exitosa de los recursos asignados, sujeto a la instruccion que le de Colciencias en su momento."/>
    <n v="998800000"/>
    <n v="998800000"/>
    <n v="0"/>
    <n v="998800000"/>
    <n v="998800000"/>
    <n v="0"/>
    <m/>
    <n v="0"/>
    <n v="998800000"/>
    <n v="998800000"/>
    <n v="0"/>
    <m/>
    <n v="0"/>
    <n v="998799996"/>
    <n v="0"/>
    <n v="998799996"/>
    <n v="998799996"/>
    <n v="0"/>
    <n v="0"/>
    <n v="0"/>
    <n v="0"/>
    <n v="4"/>
    <n v="998799996"/>
    <n v="0"/>
    <n v="998799996"/>
    <n v="0"/>
    <n v="0"/>
    <n v="0"/>
    <n v="0"/>
    <n v="0"/>
    <n v="1"/>
    <n v="4"/>
    <n v="0"/>
    <n v="0"/>
    <n v="0"/>
    <n v="0"/>
    <n v="0"/>
    <n v="4"/>
    <s v="COLCI"/>
    <s v="0439_13"/>
    <s v="SIN_PROYECT"/>
    <s v="830053105"/>
    <s v="APO"/>
  </r>
  <r>
    <x v="4"/>
    <s v="479"/>
    <s v="2013"/>
    <s v="CONVENIOS DE APORTE"/>
    <s v="Dirección de Fomento a la Investigación"/>
    <s v="En Ejecución"/>
    <s v="ID SUBCTA: 627 - TIPO: 11.2. Entes Territoriales"/>
    <s v="479-13 Fulbright-Colciencias"/>
    <s v="COLCIENCIAS"/>
    <s v="13/09/2013"/>
    <s v="13/09/2013"/>
    <s v="13/09/2013"/>
    <s v="13/09/2013"/>
    <s v="72"/>
    <s v="12/09/2019"/>
    <s v="891248035"/>
    <s v="Fulbright"/>
    <s v="Aunar esfuerzos acádemicos, financieros y operativos para la financiación de estudios de doctorado en Estados Unidos de la convocatoria titulada &quot;Beca Colciencias-Fulbrighth&quot;"/>
    <n v="0"/>
    <n v="0"/>
    <n v="3384147000"/>
    <n v="0"/>
    <n v="0"/>
    <n v="0"/>
    <m/>
    <n v="0"/>
    <n v="0"/>
    <n v="0"/>
    <n v="0"/>
    <m/>
    <n v="0"/>
    <n v="0"/>
    <n v="0"/>
    <n v="0"/>
    <n v="0"/>
    <n v="0"/>
    <n v="0"/>
    <n v="0"/>
    <n v="0"/>
    <n v="0"/>
    <n v="0"/>
    <n v="0"/>
    <n v="0"/>
    <n v="0"/>
    <n v="0"/>
    <n v="0"/>
    <n v="0"/>
    <n v="0"/>
    <n v="0"/>
    <n v="0"/>
    <n v="0"/>
    <n v="0"/>
    <n v="0"/>
    <n v="0"/>
    <n v="0"/>
    <n v="0"/>
    <s v="OTENT"/>
    <s v="0479_13"/>
    <s v="0479_1_2"/>
    <s v="891248035"/>
    <s v="APO"/>
  </r>
  <r>
    <x v="7"/>
    <s v="757"/>
    <s v="2013"/>
    <s v="CONVENIOS DE APORTE"/>
    <s v="Dirección de Fomento a la Investigación"/>
    <s v="En Ejecución"/>
    <s v="ID SUBCTA: 552 - TIPO: 11.1. Cargue inicial en el MGI"/>
    <s v="757-13"/>
    <s v="COLCIENCIAS"/>
    <s v="23/12/2013"/>
    <s v="23/12/2013"/>
    <s v="23/12/2013"/>
    <s v="20/05/2013"/>
    <s v="39"/>
    <s v="20/02/2019"/>
    <s v="899999296"/>
    <s v="COLCIENCIAS"/>
    <s v="Otorgar apoyo economico a la ENTIDAD por parte de COLCIENCIAS, en la modalidadde recuperacion contingente, para la financiacion del proyecto."/>
    <n v="9808033830"/>
    <n v="9808033830"/>
    <n v="0"/>
    <n v="9808033830"/>
    <n v="9808033830"/>
    <n v="0"/>
    <m/>
    <n v="0"/>
    <n v="9808033830"/>
    <n v="9808033830"/>
    <n v="0"/>
    <m/>
    <n v="0"/>
    <n v="9808033830"/>
    <n v="0"/>
    <n v="9808033830"/>
    <n v="9808033830"/>
    <n v="0"/>
    <n v="0"/>
    <n v="0"/>
    <n v="0"/>
    <n v="0"/>
    <n v="6299128786.8000002"/>
    <n v="0"/>
    <n v="6299128786.8000002"/>
    <n v="0"/>
    <n v="0"/>
    <n v="0"/>
    <n v="0"/>
    <n v="3508905043.1999998"/>
    <n v="1"/>
    <n v="3508905043.1999998"/>
    <n v="0"/>
    <n v="47892418.609999999"/>
    <n v="0"/>
    <n v="47892418.609999999"/>
    <n v="0"/>
    <n v="3556797461.8099999"/>
    <s v="COL-E"/>
    <s v="0757_13"/>
    <s v="SIN_PROYECT"/>
    <s v="830053105"/>
    <s v="APO"/>
  </r>
  <r>
    <x v="8"/>
    <s v="721"/>
    <s v="2013"/>
    <s v="CONVENIOS DE APORTE"/>
    <s v="Dirección de Mentalidad y Cultura para la Ciencia, la Tecnología y la Innovación"/>
    <s v="En Ejecución"/>
    <s v="ID SUBCTA: 551 - TIPO: 11.1. Cargue inicial en el MGI"/>
    <s v="721-13"/>
    <s v="COLCIENCIAS"/>
    <s v="20/12/2013"/>
    <s v="20/12/2013"/>
    <s v="20/12/2013"/>
    <s v="20/12/2013"/>
    <s v="34"/>
    <s v="23/10/2017"/>
    <s v="899999296"/>
    <s v="COLCIENCIAS"/>
    <s v="Aunar esfuerzos tecnicos, economicos, capacidades y experiencia para impulsar conjuntamente la implementacion de la politica y estrategia nacional de aprociacion social de la ciencia, tecnologia e innovación en el pais."/>
    <n v="663787250"/>
    <n v="663787250"/>
    <n v="0"/>
    <n v="663787250"/>
    <n v="663787250"/>
    <n v="0"/>
    <m/>
    <n v="0"/>
    <n v="663787250"/>
    <n v="663787250"/>
    <n v="0"/>
    <m/>
    <n v="0"/>
    <n v="663787250"/>
    <n v="0"/>
    <n v="663787250"/>
    <n v="663787250"/>
    <n v="0"/>
    <n v="0"/>
    <n v="0"/>
    <n v="0"/>
    <n v="0"/>
    <n v="643787250"/>
    <n v="0"/>
    <n v="643787250"/>
    <n v="0"/>
    <n v="0"/>
    <n v="0"/>
    <n v="0"/>
    <n v="20000000"/>
    <n v="10"/>
    <n v="20000000"/>
    <n v="0"/>
    <n v="29880290.57"/>
    <n v="0"/>
    <n v="29880290.57"/>
    <n v="0"/>
    <n v="49880290.57"/>
    <s v="COL-E"/>
    <s v="0721_13"/>
    <s v="SIN_PROYECT"/>
    <s v="830053105"/>
    <s v="APO"/>
  </r>
  <r>
    <x v="9"/>
    <s v="700"/>
    <s v="2013"/>
    <s v="CONVENIOS DE APORTE"/>
    <s v="Dirección Administrativa y Financiera"/>
    <s v="Liquidado"/>
    <s v="ID SUBCTA: 549 - TIPO: 11.1. Cargue inicial en el MGI"/>
    <s v="700-13"/>
    <s v="COLCIENCIAS"/>
    <s v="19/12/2013"/>
    <s v="19/12/2013"/>
    <s v="19/12/2013"/>
    <s v="19/12/2013"/>
    <s v="12"/>
    <s v="19/12/2014"/>
    <s v="899999296"/>
    <s v="COLCIENCIAS"/>
    <s v="Apoyar la convocatoria de movilidad internacional, la cual esta orientada a brindar un beneficio a los investigadores, para la participacion en eventos cientificos y estancias cientificas de corta duracion, que permitan la identificacion o planeacion de proyectos conjuntos, deentidades publicas o privadas nacionales que tengan dentro de su objeto social el desarrollo de actividades de investigacion o innovacion en ciencia y tecnologia"/>
    <n v="147323683.40000001"/>
    <n v="147323683.40000001"/>
    <n v="0"/>
    <n v="147000000"/>
    <n v="147000000"/>
    <n v="0"/>
    <m/>
    <n v="0"/>
    <n v="147000000"/>
    <n v="147000000"/>
    <n v="0"/>
    <m/>
    <n v="0"/>
    <n v="133553113.40000001"/>
    <n v="0"/>
    <n v="133553113.40000001"/>
    <n v="133553113.40000001"/>
    <n v="0"/>
    <n v="0"/>
    <n v="0"/>
    <n v="0"/>
    <n v="13446886.6"/>
    <n v="133553113.40000001"/>
    <n v="0"/>
    <n v="133553113.40000001"/>
    <n v="0"/>
    <n v="0"/>
    <n v="0"/>
    <n v="0"/>
    <n v="0"/>
    <n v="1"/>
    <n v="13446886.6"/>
    <n v="0"/>
    <n v="2418244.0099999998"/>
    <n v="0"/>
    <n v="2418244.0099999998"/>
    <n v="0"/>
    <n v="15865130.609999999"/>
    <s v="COL-E"/>
    <s v="0700_13"/>
    <s v="SIN_PROYECT"/>
    <s v="830053105"/>
    <s v="APO"/>
  </r>
  <r>
    <x v="3"/>
    <s v="226"/>
    <s v="2014"/>
    <s v="CONVENIOS DE APORTE"/>
    <s v="Dirección de Fomento a la Investigación"/>
    <s v="En Ejecución"/>
    <s v="ID SUBCTA: 464 - TIPO: 11.1. Cargue inicial en el MGI"/>
    <s v="226-14 Sociales"/>
    <s v="COLCIENCIAS"/>
    <s v="24/01/2014"/>
    <s v="24/01/2014"/>
    <s v="24/01/2014"/>
    <s v="24/01/2014"/>
    <s v="60"/>
    <s v="24/01/2022"/>
    <s v="899999296"/>
    <s v="COLCIENCIAS"/>
    <s v="Aunar esfuerzos técnicos, economicos, capcidades y experiencia para la ejecución de los recursos de inversión de COLCIENCIAS, en el marco del proyecto &quot;Apoyo financiero y tecnico al fortalecimiento de capacidades institucionales del sistema nacional de ciencia, tecnología e innovación&quot;, clasificación presupuestal BPIN 4101000108."/>
    <n v="45197202226"/>
    <n v="45197202226"/>
    <n v="0"/>
    <n v="3910104020.3299999"/>
    <n v="3910104020.3299999"/>
    <n v="0"/>
    <m/>
    <n v="0"/>
    <n v="3910104020.3299999"/>
    <n v="3910104020.3299999"/>
    <n v="0"/>
    <m/>
    <n v="0"/>
    <n v="3910104020.3299999"/>
    <n v="0"/>
    <n v="3910104020.3299999"/>
    <n v="3910104020.3299999"/>
    <n v="0"/>
    <n v="0"/>
    <n v="0"/>
    <n v="0"/>
    <n v="0"/>
    <n v="3656182020.3299999"/>
    <n v="0"/>
    <n v="3656182020.3299999"/>
    <n v="0"/>
    <n v="0"/>
    <n v="0"/>
    <n v="0"/>
    <n v="253922000"/>
    <n v="11"/>
    <n v="253922000"/>
    <n v="0"/>
    <n v="0"/>
    <n v="0"/>
    <n v="0"/>
    <n v="0"/>
    <n v="253922000"/>
    <s v="COL-E"/>
    <s v="0226_14"/>
    <s v="0226_14_4"/>
    <s v="830053105"/>
    <s v="APO"/>
  </r>
  <r>
    <x v="10"/>
    <s v="413"/>
    <s v="2015"/>
    <s v="CONVENIOS DE APORTE"/>
    <s v="Dirección de Desarrollo Tecnológico e Innovación"/>
    <s v="En Ejecución"/>
    <s v="ID SUBCTA: 556 - TIPO: 11.1. Cargue inicial en el MGI"/>
    <s v="413-15"/>
    <s v="COLCIENCIAS"/>
    <s v="21/04/2015"/>
    <s v="21/04/2015"/>
    <s v="21/04/2015"/>
    <s v="21/04/2015"/>
    <s v="24"/>
    <s v="21/04/2019"/>
    <s v="899999296"/>
    <s v="COLCIENCIAS"/>
    <s v="Aunar esfuerzos para financiar programas, proyectos y actividades de CT+I y desarrollo tecnologico, presentados en el marco del proyecto &quot;Apoyo a ka Innovacion y el Desarrollo Productivo de Colombia&quot;"/>
    <n v="11487027996"/>
    <n v="11487027996"/>
    <n v="0"/>
    <n v="11487027996"/>
    <n v="11487027996"/>
    <n v="0"/>
    <m/>
    <n v="0"/>
    <n v="11487027996"/>
    <n v="11487027996"/>
    <n v="0"/>
    <m/>
    <n v="0"/>
    <n v="11487027996"/>
    <n v="400737508.48000002"/>
    <n v="11086290487.52"/>
    <n v="11068192700"/>
    <n v="7732200"/>
    <n v="0"/>
    <n v="10365587.52"/>
    <n v="0"/>
    <n v="0"/>
    <n v="9634027995.5200005"/>
    <n v="0"/>
    <n v="9615930208"/>
    <n v="7732200"/>
    <n v="0"/>
    <n v="10365587.52"/>
    <n v="0"/>
    <n v="1452262492"/>
    <n v="21"/>
    <n v="1853000000.48"/>
    <n v="0"/>
    <n v="87524742.390000001"/>
    <n v="0"/>
    <n v="87524742.390000001"/>
    <n v="0"/>
    <n v="1940524742.8699999"/>
    <s v="COL-E"/>
    <s v="413_2015"/>
    <s v="SIN_PROYECT"/>
    <s v="830053105"/>
    <s v="APO"/>
  </r>
  <r>
    <x v="11"/>
    <s v="334"/>
    <s v="2015"/>
    <s v="CONVENIOS DE APORTE"/>
    <s v="Dirección de Fomento a la Investigación"/>
    <s v="En Ejecución"/>
    <s v="ID SUBCTA: 972 - TIPO: 2.3. Doctorados en el Exterior"/>
    <s v="334-2015 Colciencias"/>
    <s v="COLCIENCIAS"/>
    <s v="27/03/2015"/>
    <s v="27/03/2015"/>
    <s v="27/03/2015"/>
    <s v="27/03/2015"/>
    <s v="48"/>
    <s v="27/06/2019"/>
    <s v="899999296"/>
    <s v="COLCIENCIAS"/>
    <s v="Financiar de mnera conjunta entre las partes, la formación de personas colombianas para la realización de estudios doctorales en el Reino Unido."/>
    <n v="2797049346"/>
    <n v="2797049346"/>
    <n v="0"/>
    <n v="2797049346"/>
    <n v="2797049346"/>
    <n v="0"/>
    <m/>
    <n v="0"/>
    <n v="2797049346"/>
    <n v="2797049346"/>
    <n v="0"/>
    <m/>
    <n v="0"/>
    <n v="2797049346"/>
    <n v="0"/>
    <n v="2797049346"/>
    <n v="2797049346"/>
    <n v="0"/>
    <n v="0"/>
    <n v="0"/>
    <n v="0"/>
    <n v="0"/>
    <n v="1277962484"/>
    <n v="0"/>
    <n v="1277962484"/>
    <n v="0"/>
    <n v="0"/>
    <n v="0"/>
    <n v="0"/>
    <n v="1519086862"/>
    <n v="2"/>
    <n v="1519086862"/>
    <n v="0"/>
    <n v="28310535.260000002"/>
    <n v="0"/>
    <n v="28310535.260000002"/>
    <n v="0"/>
    <n v="1547397397.26"/>
    <s v="OEN-E"/>
    <s v="0334_15"/>
    <s v="0334_15_3"/>
    <s v="830053105"/>
    <s v="APO"/>
  </r>
  <r>
    <x v="12"/>
    <s v="566"/>
    <s v="2014"/>
    <s v="CONVENIOS DE APORTE"/>
    <s v="Dirección de Fomento a la Investigación"/>
    <s v="En Ejecución"/>
    <s v="ID SUBCTA: 555 - TIPO: 11.1. Cargue inicial en el MGI"/>
    <s v="566-14"/>
    <s v="COLCIENCIAS"/>
    <s v="26/11/2014"/>
    <s v="26/11/2014"/>
    <s v="26/11/2014"/>
    <s v="26/11/2014"/>
    <s v="60"/>
    <s v="26/11/2019"/>
    <s v="899999296"/>
    <s v="COLCIENCIAS"/>
    <s v="Aunar esfuerzos para promover la investigacion aplicada en pro de vincular a las comunidades de investigadores de los institutos Max Planck y los investigadores colombianos"/>
    <n v="10000000000"/>
    <n v="10000000000"/>
    <n v="0"/>
    <n v="10000000000"/>
    <n v="10000000000"/>
    <n v="0"/>
    <m/>
    <n v="0"/>
    <n v="8000000000"/>
    <n v="8000000000"/>
    <n v="0"/>
    <m/>
    <n v="2000000000"/>
    <n v="5000000000"/>
    <n v="0"/>
    <n v="5000000000"/>
    <n v="5000000000"/>
    <n v="0"/>
    <n v="0"/>
    <n v="0"/>
    <n v="0"/>
    <n v="5000000000"/>
    <n v="2998007968"/>
    <n v="0"/>
    <n v="2998007968"/>
    <n v="0"/>
    <n v="0"/>
    <n v="0"/>
    <n v="0"/>
    <n v="2001992032"/>
    <n v="2"/>
    <n v="5001992032"/>
    <n v="0"/>
    <n v="54996945.789999999"/>
    <n v="0"/>
    <n v="54996945.789999999"/>
    <n v="0"/>
    <n v="5056988977.79"/>
    <s v="COL-E"/>
    <s v="566_14"/>
    <s v="SIN_PROYECT"/>
    <s v="830053105"/>
    <s v="APO"/>
  </r>
  <r>
    <x v="13"/>
    <s v="437"/>
    <s v="2015"/>
    <s v="CONVENIOS DE APORTE"/>
    <s v="Dirección de Fomento a la Investigación"/>
    <s v="En Ejecución"/>
    <s v="ID SUBCTA: 558 - TIPO: 11.1. Cargue inicial en el MGI"/>
    <s v="437-15 Mar y Ambiente"/>
    <s v="COLCIENCIAS"/>
    <s v="26/05/2015"/>
    <s v="26/05/2015"/>
    <s v="26/05/2015"/>
    <s v="26/05/2015"/>
    <s v="60"/>
    <s v="26/05/2020"/>
    <s v="899999296"/>
    <s v="COLCIENCIAS"/>
    <s v="Aunar Esfuerzos para apoyar la financiación de actividades programas y proyectyos de Ctel en Colombia, que permitan consolidar la comunicada investigativa e innovativa."/>
    <n v="41567997427"/>
    <n v="41567997427"/>
    <n v="0"/>
    <n v="6764319211"/>
    <n v="6764319211"/>
    <n v="0"/>
    <m/>
    <n v="0"/>
    <n v="6764319211"/>
    <n v="6764319211"/>
    <n v="0"/>
    <m/>
    <n v="0"/>
    <n v="6764319211"/>
    <n v="0"/>
    <n v="6764319211"/>
    <n v="6764319211"/>
    <n v="0"/>
    <n v="0"/>
    <n v="0"/>
    <n v="0"/>
    <n v="0"/>
    <n v="6029065330"/>
    <n v="0"/>
    <n v="6029065330"/>
    <n v="0"/>
    <n v="0"/>
    <n v="0"/>
    <n v="0"/>
    <n v="735253881"/>
    <n v="36"/>
    <n v="735253881"/>
    <n v="0"/>
    <n v="0"/>
    <n v="0"/>
    <n v="0"/>
    <n v="0"/>
    <n v="735253881"/>
    <s v="COL-E"/>
    <s v="437_15"/>
    <s v="437_15_2"/>
    <s v="830053105"/>
    <s v="APO"/>
  </r>
  <r>
    <x v="13"/>
    <s v="437"/>
    <s v="2015"/>
    <s v="CONVENIOS DE APORTE"/>
    <s v="Dirección de Fomento a la Investigación"/>
    <s v="En Ejecución"/>
    <s v="ID SUBCTA: 557 - TIPO: 11.1. Cargue inicial en el MGI"/>
    <s v="437-15 Ciencias Básicas"/>
    <s v="COLCIENCIAS"/>
    <s v="26/05/2015"/>
    <s v="26/05/2015"/>
    <s v="26/05/2015"/>
    <s v="26/05/2015"/>
    <s v="60"/>
    <s v="26/05/2020"/>
    <s v="899999296"/>
    <s v="COLCIENCIAS"/>
    <s v="Aunar Esfuerzos para apoyar la financiación de actividades programas y proyectyos de Ctel en Colombia, que permitan consolidar la comunicada investigativa e innovativa."/>
    <n v="41567997427"/>
    <n v="41567997427"/>
    <n v="0"/>
    <n v="9626435133"/>
    <n v="9626435133"/>
    <n v="0"/>
    <m/>
    <n v="0"/>
    <n v="9626435133"/>
    <n v="9626435133"/>
    <n v="0"/>
    <m/>
    <n v="0"/>
    <n v="9626435133"/>
    <n v="0"/>
    <n v="9626435133"/>
    <n v="9626435133"/>
    <n v="0"/>
    <n v="0"/>
    <n v="0"/>
    <n v="0"/>
    <n v="0"/>
    <n v="7739976366"/>
    <n v="0"/>
    <n v="7739976366"/>
    <n v="0"/>
    <n v="0"/>
    <n v="0"/>
    <n v="0"/>
    <n v="1886458767"/>
    <n v="52"/>
    <n v="1886458767"/>
    <n v="0"/>
    <n v="0"/>
    <n v="0"/>
    <n v="0"/>
    <n v="0"/>
    <n v="1886458767"/>
    <s v="COL-E"/>
    <s v="437_15"/>
    <s v="437_15_1"/>
    <s v="830053105"/>
    <s v="APO"/>
  </r>
  <r>
    <x v="14"/>
    <s v="416"/>
    <s v="2015"/>
    <s v="CONVENIOS DE APORTE"/>
    <s v="Dirección de Mentalidad y Cultura para la Ciencia, la Tecnología y la Innovación"/>
    <s v="En Ejecución"/>
    <s v="ID SUBCTA: 564 - TIPO: 11.1. Cargue inicial en el MGI"/>
    <s v="416-15"/>
    <s v="COLCIENCIAS"/>
    <s v="27/04/2015"/>
    <s v="27/04/2015"/>
    <s v="27/04/2015"/>
    <s v="27/04/2015"/>
    <s v="20"/>
    <s v="31/12/2017"/>
    <s v="899999296"/>
    <s v="COLCIENCIAS"/>
    <s v="Aunar esfuerzos administrativos, técnicos y financieros para fomentar una cultura de Ciencia, Tecnología e Innovació, a través de actividades que apoyen, promuevan y fomenten la apropiaciión social de la ciencia, tecnología y la innovción y la vocación cientifica en niños y jóvenes del país."/>
    <n v="7063399681"/>
    <n v="7063399681"/>
    <n v="0"/>
    <n v="7063399681"/>
    <n v="7063399681"/>
    <n v="0"/>
    <m/>
    <n v="0"/>
    <n v="7063399681"/>
    <n v="7063399681"/>
    <n v="0"/>
    <m/>
    <n v="0"/>
    <n v="7063399681"/>
    <n v="0"/>
    <n v="7063399681"/>
    <n v="7063399681"/>
    <n v="0"/>
    <n v="0"/>
    <n v="0"/>
    <n v="0"/>
    <n v="0"/>
    <n v="6722852791"/>
    <n v="0"/>
    <n v="6722852791"/>
    <n v="0"/>
    <n v="0"/>
    <n v="0"/>
    <n v="0"/>
    <n v="340546890"/>
    <n v="9"/>
    <n v="340546890"/>
    <n v="0"/>
    <n v="76189851.269999996"/>
    <n v="0"/>
    <n v="76189851.269999996"/>
    <n v="0"/>
    <n v="416736741.26999998"/>
    <s v="COL-E"/>
    <s v="416_2015"/>
    <s v="SIN_PROYECT"/>
    <s v="830053105"/>
    <s v="APO"/>
  </r>
  <r>
    <x v="15"/>
    <s v="534"/>
    <s v="2014"/>
    <s v="CONVENIOS DE APORTE"/>
    <s v="Dirección de Fomento a la Investigación"/>
    <s v="En Ejecución"/>
    <s v="ID SUBCTA: 554 - TIPO: 11.1. Cargue inicial en el MGI"/>
    <s v="534-14"/>
    <s v="COLCIENCIAS"/>
    <s v="27/10/2014"/>
    <s v="27/10/2014"/>
    <s v="27/10/2014"/>
    <s v="27/10/2014"/>
    <s v="36"/>
    <s v="27/04/2020"/>
    <s v="899999296"/>
    <s v="COLCIENCIAS"/>
    <s v="Aunar esfuerzos para la financiacion de los beneficiarios de la Convocatoria No. 656 de 2014 &quot;Es tiempo de volver&quot; Modalidad 1, 2 y 3 de Colciencias"/>
    <n v="15143645827"/>
    <n v="14754426163"/>
    <n v="389219664"/>
    <n v="14754426163"/>
    <n v="14754426163"/>
    <n v="0"/>
    <m/>
    <n v="0"/>
    <n v="14754426163"/>
    <n v="14754426163"/>
    <n v="0"/>
    <m/>
    <n v="0"/>
    <n v="14713704898.01"/>
    <n v="39725234.009999998"/>
    <n v="14673979664"/>
    <n v="14673979664"/>
    <n v="0"/>
    <n v="0"/>
    <n v="0"/>
    <n v="0"/>
    <n v="40721264.990000002"/>
    <n v="13230985643"/>
    <n v="0"/>
    <n v="13230985643"/>
    <n v="0"/>
    <n v="0"/>
    <n v="0"/>
    <n v="0"/>
    <n v="1442994021"/>
    <n v="56"/>
    <n v="1523440520"/>
    <n v="0"/>
    <n v="44759201.359999999"/>
    <n v="0"/>
    <n v="44759201.359999999"/>
    <n v="0"/>
    <n v="1568199721.3599999"/>
    <s v="COL-E"/>
    <s v="0534_14"/>
    <s v="SIN_PROYECT"/>
    <s v="830053105"/>
    <s v="APO"/>
  </r>
  <r>
    <x v="3"/>
    <s v="226"/>
    <s v="2014"/>
    <s v="CONVENIOS DE APORTE"/>
    <s v="Dirección de Fomento a la Investigación"/>
    <s v="En Ejecución"/>
    <s v="ID SUBCTA: 979 - TIPO: 1.1. Programas y Proyectos de Investigación"/>
    <s v="226-14 Otros financiamientos"/>
    <s v="COLCIENCIAS"/>
    <s v="24/01/2014"/>
    <s v="24/01/2014"/>
    <s v="24/01/2014"/>
    <s v="24/01/2014"/>
    <s v="60"/>
    <s v="24/01/2022"/>
    <s v="899999296"/>
    <s v="COLCIENCIAS"/>
    <s v="Aunar esfuerzos técnicos, economicos, capcidades y experiencia para la ejecución de los recursos de inversión de COLCIENCIAS, en el marco del proyecto &quot;Apoyo financiero y tecnico al fortalecimiento de capacidades institucionales del sistema nacional de ciencia, tecnología e innovación&quot;, clasificación presupuestal BPIN 4101000108."/>
    <n v="45197202226"/>
    <n v="45197202226"/>
    <n v="0"/>
    <n v="1596161108.73"/>
    <n v="1596161108.73"/>
    <n v="0"/>
    <m/>
    <n v="0"/>
    <n v="1596161108.73"/>
    <n v="1596161108.73"/>
    <n v="0"/>
    <m/>
    <n v="0"/>
    <n v="1596161108.73"/>
    <n v="1596161108.73"/>
    <n v="0"/>
    <n v="0"/>
    <n v="0"/>
    <n v="0"/>
    <n v="0"/>
    <n v="0"/>
    <n v="0"/>
    <n v="0"/>
    <n v="0"/>
    <n v="0"/>
    <n v="0"/>
    <n v="0"/>
    <n v="0"/>
    <n v="0"/>
    <n v="0"/>
    <n v="0"/>
    <n v="1596161108.73"/>
    <n v="0"/>
    <n v="0"/>
    <n v="0"/>
    <n v="0"/>
    <n v="0"/>
    <n v="1596161108.73"/>
    <s v="COL-E"/>
    <s v="0226_14"/>
    <s v="0226_14_7"/>
    <s v="830053105"/>
    <s v="APO"/>
  </r>
  <r>
    <x v="3"/>
    <s v="226"/>
    <s v="2014"/>
    <s v="CONVENIOS DE APORTE"/>
    <s v="Dirección de Fomento a la Investigación"/>
    <s v="En Ejecución"/>
    <s v="ID SUBCTA: 466 - TIPO: 11.1. Cargue inicial en el MGI"/>
    <s v="226-14 Ingenierias"/>
    <s v="COLCIENCIAS"/>
    <s v="24/01/2014"/>
    <s v="24/01/2014"/>
    <s v="24/01/2014"/>
    <s v="24/01/2014"/>
    <s v="60"/>
    <s v="24/01/2022"/>
    <s v="899999296"/>
    <s v="COLCIENCIAS"/>
    <s v="Aunar esfuerzos técnicos, economicos, capcidades y experiencia para la ejecución de los recursos de inversión de COLCIENCIAS, en el marco del proyecto &quot;Apoyo financiero y tecnico al fortalecimiento de capacidades institucionales del sistema nacional de ciencia, tecnología e innovación&quot;, clasificación presupuestal BPIN 4101000108."/>
    <n v="45197202226"/>
    <n v="45197202226"/>
    <n v="0"/>
    <n v="8588323537"/>
    <n v="8588323537"/>
    <n v="0"/>
    <m/>
    <n v="0"/>
    <n v="8588323537"/>
    <n v="8588323537"/>
    <n v="0"/>
    <m/>
    <n v="0"/>
    <n v="8588323537"/>
    <n v="0"/>
    <n v="8588323537"/>
    <n v="8588323537"/>
    <n v="0"/>
    <n v="0"/>
    <n v="0"/>
    <n v="0"/>
    <n v="0"/>
    <n v="8483272416"/>
    <n v="0"/>
    <n v="8483272416"/>
    <n v="0"/>
    <n v="0"/>
    <n v="0"/>
    <n v="0"/>
    <n v="105051121"/>
    <n v="40"/>
    <n v="105051121"/>
    <n v="0"/>
    <n v="0"/>
    <n v="0"/>
    <n v="0"/>
    <n v="0"/>
    <n v="105051121"/>
    <s v="COL-E"/>
    <s v="0226_14"/>
    <s v="0226_14_6"/>
    <s v="830053105"/>
    <s v="APO"/>
  </r>
  <r>
    <x v="3"/>
    <s v="226"/>
    <s v="2014"/>
    <s v="CONVENIOS DE APORTE"/>
    <s v="Dirección de Fomento a la Investigación"/>
    <s v="En Ejecución"/>
    <s v="ID SUBCTA: 465 - TIPO: 11.1. Cargue inicial en el MGI"/>
    <s v="226-14 Agro Ciencias"/>
    <s v="COLCIENCIAS"/>
    <s v="24/01/2014"/>
    <s v="24/01/2014"/>
    <s v="24/01/2014"/>
    <s v="24/01/2014"/>
    <s v="60"/>
    <s v="24/01/2022"/>
    <s v="899999296"/>
    <s v="COLCIENCIAS"/>
    <s v="Aunar esfuerzos técnicos, economicos, capcidades y experiencia para la ejecución de los recursos de inversión de COLCIENCIAS, en el marco del proyecto &quot;Apoyo financiero y tecnico al fortalecimiento de capacidades institucionales del sistema nacional de ciencia, tecnología e innovación&quot;, clasificación presupuestal BPIN 4101000108."/>
    <n v="45197202226"/>
    <n v="45197202226"/>
    <n v="0"/>
    <n v="4793869509"/>
    <n v="4793869509"/>
    <n v="0"/>
    <m/>
    <n v="0"/>
    <n v="4793869509"/>
    <n v="4793869509"/>
    <n v="0"/>
    <m/>
    <n v="0"/>
    <n v="4793869509"/>
    <n v="0"/>
    <n v="4793869509"/>
    <n v="4793869509"/>
    <n v="0"/>
    <n v="0"/>
    <n v="0"/>
    <n v="0"/>
    <n v="0"/>
    <n v="4793869509"/>
    <n v="0"/>
    <n v="4793869509"/>
    <n v="0"/>
    <n v="0"/>
    <n v="0"/>
    <n v="0"/>
    <n v="0"/>
    <n v="14"/>
    <n v="0"/>
    <n v="0"/>
    <n v="0"/>
    <n v="0"/>
    <n v="0"/>
    <n v="0"/>
    <n v="0"/>
    <s v="COL-E"/>
    <s v="0226_14"/>
    <s v="0226_14_5"/>
    <s v="830053105"/>
    <s v="APO"/>
  </r>
  <r>
    <x v="16"/>
    <s v="503"/>
    <s v="2014"/>
    <s v="CONVENIOS DE APORTE"/>
    <s v="Dirección de Fomento a la Investigación"/>
    <s v="En Ejecución"/>
    <s v="ID SUBCTA: 539 - TIPO: 11.1. Cargue inicial en el MGI"/>
    <s v="503-14"/>
    <s v="COLCIENCIAS"/>
    <s v="14/10/2014"/>
    <s v="14/10/2014"/>
    <s v="14/10/2014"/>
    <s v="14/10/2014"/>
    <s v="120"/>
    <s v="14/10/2024"/>
    <s v="899999296"/>
    <s v="COLCIENCIAS"/>
    <s v="Aunar esfuerzos tecnicos, economicos, capacidades y experiencia para la financiacion de los beneficiarios de las convocatorias de doctorados en Colombia y en el exterior del Programa &quot;Programa Nacional de Formacion de Investigadores de COLCIENCIAS&quot;"/>
    <n v="256503069526"/>
    <n v="256503069526"/>
    <n v="0"/>
    <n v="256503069526"/>
    <n v="256503069526"/>
    <n v="0"/>
    <m/>
    <n v="0"/>
    <n v="175856314148"/>
    <n v="175856314148"/>
    <n v="0"/>
    <m/>
    <n v="80646755378"/>
    <n v="256503069525"/>
    <n v="0"/>
    <n v="256503069525"/>
    <n v="256503069525"/>
    <n v="0"/>
    <n v="0"/>
    <n v="0"/>
    <n v="0"/>
    <n v="1"/>
    <n v="148608799603.76001"/>
    <n v="0"/>
    <n v="148608799603.76001"/>
    <n v="0"/>
    <n v="0"/>
    <n v="0"/>
    <n v="0"/>
    <n v="107894269921.24001"/>
    <n v="2"/>
    <n v="27247514544.240002"/>
    <n v="0"/>
    <n v="52134921.369999997"/>
    <n v="0"/>
    <n v="52134921.369999997"/>
    <n v="0"/>
    <n v="27299649465.610001"/>
    <s v="COL-E"/>
    <s v="503_14"/>
    <s v="SIN_PROYECT"/>
    <s v="830053105"/>
    <s v="APO"/>
  </r>
  <r>
    <x v="17"/>
    <s v="271"/>
    <s v="2014"/>
    <s v="CONVENIOS DE APORTE"/>
    <s v="Dirección de Fomento a la Investigación"/>
    <s v="En Ejecución"/>
    <s v="ID SUBCTA: 567 - TIPO: 11.1. Cargue inicial en el MGI"/>
    <s v="271-2014/522-2015"/>
    <s v="COLCIENCIAS"/>
    <s v="23/01/2015"/>
    <s v="01/10/2015"/>
    <s v="01/10/2015"/>
    <s v="01/01/2014"/>
    <s v="60"/>
    <s v="31/12/2018"/>
    <s v="899999296"/>
    <s v="COLCIENCIAS"/>
    <s v="Elsevier otorga al suscrpito el derecho no exclusivo, no transferible de acceder y usar los productos y servicios identificados en el anexo 1 (productos suscritos) y proporcionar los productos sucritos a los usuarios autorizados (conforme  se define en el presente) sujeto  a los terminos  del presente contrato)"/>
    <n v="3935292433"/>
    <n v="3935292433"/>
    <n v="0"/>
    <n v="3935292433"/>
    <n v="3935292433"/>
    <n v="0"/>
    <m/>
    <n v="0"/>
    <n v="3935292433"/>
    <n v="3935292433"/>
    <n v="0"/>
    <m/>
    <n v="0"/>
    <n v="3935292433"/>
    <n v="316346088"/>
    <n v="3618946345"/>
    <n v="3618946345"/>
    <n v="0"/>
    <n v="0"/>
    <n v="0"/>
    <n v="0"/>
    <n v="0"/>
    <n v="3618946344.9299998"/>
    <n v="0"/>
    <n v="3618946344.9299998"/>
    <n v="0"/>
    <n v="0"/>
    <n v="0"/>
    <n v="0"/>
    <n v="7.0000000000000007E-2"/>
    <n v="1"/>
    <n v="316346088.06999999"/>
    <n v="0"/>
    <n v="38462866.840000004"/>
    <n v="0"/>
    <n v="38462866.840000004"/>
    <n v="0"/>
    <n v="354808954.91000003"/>
    <s v="COL-E"/>
    <s v="271-522_15"/>
    <s v="SIN_PROYECT"/>
    <s v="830053105"/>
    <s v="APO"/>
  </r>
  <r>
    <x v="18"/>
    <s v="251"/>
    <s v="2014"/>
    <s v="CONVENIOS DE APORTE"/>
    <s v="Dirección de Mentalidad y Cultura para la Ciencia, la Tecnología y la Innovación"/>
    <s v="Vencido"/>
    <s v="ID SUBCTA: 472 - TIPO: 11.1. Cargue inicial en el MGI"/>
    <s v="251-14"/>
    <s v="COLCIENCIAS"/>
    <s v="24/01/2014"/>
    <s v="24/01/2014"/>
    <s v="24/01/2014"/>
    <s v="24/01/2014"/>
    <s v="40"/>
    <s v="24/05/2017"/>
    <s v="899999296"/>
    <s v="COLCIENCIAS"/>
    <s v="Aunar esfuerzos tecnicos, econicos, capacidades y experiencia, regular las relaciones entre las partes para la financiación de las entidades beneficiarias de la convocatoria &quot;Jovenes Investigadores Año 2014&quot;"/>
    <n v="15348687177.6"/>
    <n v="15348687177.6"/>
    <n v="0"/>
    <n v="15301062000"/>
    <n v="15301062000"/>
    <n v="0"/>
    <m/>
    <n v="0"/>
    <n v="15301062000"/>
    <n v="15301062000"/>
    <n v="0"/>
    <m/>
    <n v="0"/>
    <n v="15283699200"/>
    <n v="0"/>
    <n v="15283699200"/>
    <n v="15283699200"/>
    <n v="0"/>
    <n v="0"/>
    <n v="0"/>
    <n v="0"/>
    <n v="17362800"/>
    <n v="15283699200"/>
    <n v="0"/>
    <n v="15283699200"/>
    <n v="0"/>
    <n v="0"/>
    <n v="0"/>
    <n v="0"/>
    <n v="0"/>
    <n v="87"/>
    <n v="17362800"/>
    <n v="0"/>
    <n v="15381489.85"/>
    <n v="0"/>
    <n v="15381489.85"/>
    <n v="0"/>
    <n v="32744289.850000001"/>
    <s v="COL-E"/>
    <s v="0251_14"/>
    <s v="SIN_PROYECT"/>
    <s v="830053105"/>
    <s v="APO"/>
  </r>
  <r>
    <x v="19"/>
    <s v="317"/>
    <s v="2013"/>
    <s v="CONVENIOS DE APORTE"/>
    <s v="Dirección General"/>
    <s v="Liquidado"/>
    <s v="ID SUBCTA: 520 - TIPO: 11.1. Cargue inicial en el MGI"/>
    <s v="317-13 Sub 2,2 Diaspora Cientifica"/>
    <s v="COLCIENCIAS"/>
    <s v="20/06/2013"/>
    <s v="20/06/2013"/>
    <s v="20/06/2013"/>
    <s v="20/06/2013"/>
    <s v="28"/>
    <s v="30/06/2016"/>
    <s v="899999296"/>
    <s v="COLCIENCIAS"/>
    <s v="Regular las relaciones entre las partes para la ejecución de recursos de inversion de Colciencias provenientes del credito BIRF 7944-CO"/>
    <n v="18188236052"/>
    <n v="18188236052"/>
    <n v="0"/>
    <n v="572456000"/>
    <n v="572456000"/>
    <n v="0"/>
    <m/>
    <n v="0"/>
    <n v="572456000"/>
    <n v="572456000"/>
    <n v="0"/>
    <m/>
    <n v="0"/>
    <n v="572456000"/>
    <n v="0"/>
    <n v="572456000"/>
    <n v="572456000"/>
    <n v="0"/>
    <n v="0"/>
    <n v="0"/>
    <n v="0"/>
    <n v="0"/>
    <n v="572456000"/>
    <n v="0"/>
    <n v="572456000"/>
    <n v="0"/>
    <n v="0"/>
    <n v="0"/>
    <n v="0"/>
    <n v="0"/>
    <n v="23"/>
    <n v="0"/>
    <n v="0"/>
    <n v="0"/>
    <n v="0"/>
    <n v="0"/>
    <n v="0"/>
    <n v="0"/>
    <s v="COL-E"/>
    <s v="0317_13"/>
    <s v="0317_13_3"/>
    <s v="830053105"/>
    <s v="APO"/>
  </r>
  <r>
    <x v="19"/>
    <s v="317"/>
    <s v="2013"/>
    <s v="CONVENIOS DE APORTE"/>
    <s v="Dirección General"/>
    <s v="Liquidado"/>
    <s v="ID SUBCTA: 519 - TIPO: 11.1. Cargue inicial en el MGI"/>
    <s v="317-13 Sub 4.1 Apropiacion Social"/>
    <s v="COLCIENCIAS"/>
    <s v="20/06/2013"/>
    <s v="20/06/2013"/>
    <s v="20/06/2013"/>
    <s v="20/06/2013"/>
    <s v="28"/>
    <s v="30/06/2016"/>
    <s v="899999296"/>
    <s v="COLCIENCIAS"/>
    <s v="Regular las relaciones entre las partes para la ejecución de recursos de inversion de Colciencias provenientes del credito BIRF 7944-CO"/>
    <n v="18188236052"/>
    <n v="18188236052"/>
    <n v="0"/>
    <n v="728000000"/>
    <n v="728000000"/>
    <n v="0"/>
    <m/>
    <n v="0"/>
    <n v="728000000"/>
    <n v="728000000"/>
    <n v="0"/>
    <m/>
    <n v="0"/>
    <n v="728000000"/>
    <n v="0"/>
    <n v="728000000"/>
    <n v="728000000"/>
    <n v="0"/>
    <n v="0"/>
    <n v="0"/>
    <n v="0"/>
    <n v="0"/>
    <n v="728000000"/>
    <n v="0"/>
    <n v="728000000"/>
    <n v="0"/>
    <n v="0"/>
    <n v="0"/>
    <n v="0"/>
    <n v="0"/>
    <n v="3"/>
    <n v="0"/>
    <n v="0"/>
    <n v="0"/>
    <n v="0"/>
    <n v="0"/>
    <n v="0"/>
    <n v="0"/>
    <s v="COL-E"/>
    <s v="0317_13"/>
    <s v="0317_13_2"/>
    <s v="830053105"/>
    <s v="APO"/>
  </r>
  <r>
    <x v="19"/>
    <s v="317"/>
    <s v="2013"/>
    <s v="CONVENIOS DE APORTE"/>
    <s v="Dirección General"/>
    <s v="Liquidado"/>
    <s v="ID SUBCTA: 518 - TIPO: 11.1. Cargue inicial en el MGI"/>
    <s v="317-13 Sub 3.4 Programas áreas Prioritarias"/>
    <s v="COLCIENCIAS"/>
    <s v="20/06/2013"/>
    <s v="20/06/2013"/>
    <s v="20/06/2013"/>
    <s v="20/06/2013"/>
    <s v="28"/>
    <s v="30/06/2016"/>
    <s v="899999296"/>
    <s v="COLCIENCIAS"/>
    <s v="Regular las relaciones entre las partes para la ejecución de recursos de inversion de Colciencias provenientes del credito BIRF 7944-CO"/>
    <n v="18188236052"/>
    <n v="18188236052"/>
    <n v="0"/>
    <n v="4787780052"/>
    <n v="4787780052"/>
    <n v="0"/>
    <m/>
    <n v="0"/>
    <n v="4787780052"/>
    <n v="4787780052"/>
    <n v="0"/>
    <m/>
    <n v="0"/>
    <n v="4787780052"/>
    <n v="0"/>
    <n v="4787780052"/>
    <n v="4600980398"/>
    <n v="0"/>
    <n v="0"/>
    <n v="0"/>
    <n v="186799654"/>
    <n v="0"/>
    <n v="4787780052"/>
    <n v="0"/>
    <n v="4600980398"/>
    <n v="0"/>
    <n v="0"/>
    <n v="0"/>
    <n v="186799654"/>
    <n v="0"/>
    <n v="21"/>
    <n v="0"/>
    <n v="0"/>
    <n v="0"/>
    <n v="0"/>
    <n v="0"/>
    <n v="0"/>
    <n v="0"/>
    <s v="COL-E"/>
    <s v="0317_13"/>
    <s v="0317_13_1"/>
    <s v="830053105"/>
    <s v="APO"/>
  </r>
  <r>
    <x v="20"/>
    <s v="343"/>
    <s v="2013"/>
    <s v="CONVENIOS DE APORTE"/>
    <s v="Dirección General"/>
    <s v="Liquidado"/>
    <s v="ID SUBCTA: 490 - TIPO: 11.1. Cargue inicial en el MGI"/>
    <s v="343 Subcuenta 3.4 Programas áreas Prioritarias"/>
    <s v="COLCIENCIAS"/>
    <s v="15/07/2013"/>
    <s v="15/07/2013"/>
    <s v="15/07/2013"/>
    <s v="15/07/2013"/>
    <s v="37"/>
    <s v="02/08/2016"/>
    <s v="899999296"/>
    <s v="COLCIENCIAS"/>
    <s v="Regular las relaciones entre las partes para la ejecución de recursos de Colciencias, provenientes del Crédito BID 2335/OC-CO"/>
    <n v="19227416619"/>
    <n v="19227416619"/>
    <n v="0"/>
    <n v="2930779200"/>
    <n v="2930779200"/>
    <n v="0"/>
    <m/>
    <n v="0"/>
    <n v="2927355364"/>
    <n v="2927355364"/>
    <n v="0"/>
    <m/>
    <n v="3423836"/>
    <n v="2927355364"/>
    <n v="0"/>
    <n v="2927355364"/>
    <n v="2837139200"/>
    <n v="0"/>
    <n v="0"/>
    <n v="0"/>
    <n v="90216164"/>
    <n v="3423836"/>
    <n v="2927355364"/>
    <n v="0"/>
    <n v="2837139200"/>
    <n v="0"/>
    <n v="0"/>
    <n v="0"/>
    <n v="90216164"/>
    <n v="0"/>
    <n v="14"/>
    <n v="0"/>
    <n v="0"/>
    <n v="92636131"/>
    <n v="92636131"/>
    <n v="0"/>
    <n v="0"/>
    <n v="92636131"/>
    <s v="COL-E"/>
    <s v="0343_13"/>
    <s v="0343_13_1"/>
    <s v="830053105"/>
    <s v="APO"/>
  </r>
  <r>
    <x v="19"/>
    <s v="317"/>
    <s v="2013"/>
    <s v="CONVENIOS DE APORTE"/>
    <s v="Dirección General"/>
    <s v="Liquidado"/>
    <s v="ID SUBCTA: 523 - TIPO: 11.1. Cargue inicial en el MGI"/>
    <s v="317-13 Sub 3.4 Áreas Prioritarias (589-2014 Bancoldex)"/>
    <s v="COLCIENCIAS"/>
    <s v="20/06/2013"/>
    <s v="20/06/2013"/>
    <s v="20/06/2013"/>
    <s v="20/06/2013"/>
    <s v="28"/>
    <s v="30/06/2016"/>
    <s v="899999296"/>
    <s v="COLCIENCIAS"/>
    <s v="Regular las relaciones entre las partes para la ejecución de recursos de inversion de Colciencias provenientes del credito BIRF 7944-CO"/>
    <n v="18188236052"/>
    <n v="18188236052"/>
    <n v="0"/>
    <n v="2768324393"/>
    <n v="2768324393"/>
    <n v="0"/>
    <m/>
    <n v="0"/>
    <n v="2125573952"/>
    <n v="2125573952"/>
    <n v="0"/>
    <m/>
    <n v="642750441"/>
    <n v="2125573952"/>
    <n v="0"/>
    <n v="2125573952"/>
    <n v="2058642774"/>
    <n v="0"/>
    <n v="0"/>
    <n v="0"/>
    <n v="66931178"/>
    <n v="642750441"/>
    <n v="2125573952"/>
    <n v="0"/>
    <n v="2058642774"/>
    <n v="0"/>
    <n v="0"/>
    <n v="0"/>
    <n v="66931178"/>
    <n v="0"/>
    <n v="10"/>
    <n v="0"/>
    <n v="0"/>
    <n v="0"/>
    <n v="0"/>
    <n v="0"/>
    <n v="0"/>
    <n v="0"/>
    <s v="COL-E"/>
    <s v="0317_13"/>
    <s v="0317_13_6"/>
    <s v="830053105"/>
    <s v="APO"/>
  </r>
  <r>
    <x v="19"/>
    <s v="317"/>
    <s v="2013"/>
    <s v="CONVENIOS DE APORTE"/>
    <s v="Dirección General"/>
    <s v="Liquidado"/>
    <s v="ID SUBCTA: 521 - TIPO: 11.1. Cargue inicial en el MGI"/>
    <s v="317-13 Sub 3.4 Gestión de la Innovación"/>
    <s v="COLCIENCIAS"/>
    <s v="20/06/2013"/>
    <s v="20/06/2013"/>
    <s v="20/06/2013"/>
    <s v="20/06/2013"/>
    <s v="28"/>
    <s v="30/06/2016"/>
    <s v="899999296"/>
    <s v="COLCIENCIAS"/>
    <s v="Regular las relaciones entre las partes para la ejecución de recursos de inversion de Colciencias provenientes del credito BIRF 7944-CO"/>
    <n v="18188236052"/>
    <n v="18188236052"/>
    <n v="0"/>
    <n v="9331675607"/>
    <n v="9331675607"/>
    <n v="0"/>
    <m/>
    <n v="0"/>
    <n v="9331675607"/>
    <n v="9331675607"/>
    <n v="0"/>
    <m/>
    <n v="0"/>
    <n v="9331675607"/>
    <n v="0"/>
    <n v="9331675607"/>
    <n v="8829371311"/>
    <n v="0"/>
    <n v="0"/>
    <n v="0"/>
    <n v="502304296"/>
    <n v="0"/>
    <n v="9331675607"/>
    <n v="0"/>
    <n v="8829371311"/>
    <n v="0"/>
    <n v="0"/>
    <n v="0"/>
    <n v="502304296"/>
    <n v="0"/>
    <n v="49"/>
    <n v="0"/>
    <n v="0"/>
    <n v="0"/>
    <n v="0"/>
    <n v="0"/>
    <n v="0"/>
    <n v="0"/>
    <s v="COL-E"/>
    <s v="0317_13"/>
    <s v="0317_13_4"/>
    <s v="830053105"/>
    <s v="APO"/>
  </r>
  <r>
    <x v="21"/>
    <s v="279"/>
    <s v="2013"/>
    <s v="CONVENIOS DE APORTE"/>
    <s v="Dirección de Fomento a la Investigación"/>
    <s v="En liquidación"/>
    <s v="ID SUBCTA: 480 - TIPO: 11.1. Cargue inicial en el MGI"/>
    <s v="279-13"/>
    <s v="COLCIENCIAS"/>
    <s v="24/05/2013"/>
    <s v="24/05/2013"/>
    <s v="24/05/2013"/>
    <s v="24/05/2013"/>
    <s v="18"/>
    <s v="24/11/2014"/>
    <s v="899999296"/>
    <s v="COLCIENCIAS"/>
    <s v="Regular las relaciones entre las partes para la ejecución de recursos de inversion de Colciencias destinados a financiar acciones de fortalecimiento institucional a los actores del SNCyTI; que permitan consolidar la comunidad investigativa e innovativ, mediante el financiamiento de proyectos que hacen parte de los Bancos de proyectos elegibles, resultado de las Convocatorias del programa de Ciencias Sociales y Humanas 2013, presentados en el marco del proyecto &quot;Apoyo financiero y tecnico al fortalecimiento de capacidades institucionales del sistema nacional de ciencia, tecnologia e innovacion&quot; clasificacion presupuestal 4101000108&quot;"/>
    <n v="1000000000"/>
    <n v="1000000000"/>
    <n v="0"/>
    <n v="1000000000"/>
    <n v="1000000000"/>
    <n v="0"/>
    <m/>
    <n v="0"/>
    <n v="1000000000"/>
    <n v="1000000000"/>
    <n v="0"/>
    <m/>
    <n v="0"/>
    <n v="1000000000"/>
    <n v="0"/>
    <n v="1000000000"/>
    <n v="382890713"/>
    <n v="0"/>
    <n v="0"/>
    <n v="0"/>
    <n v="617109287"/>
    <n v="0"/>
    <n v="1000000000"/>
    <n v="0"/>
    <n v="382890713"/>
    <n v="0"/>
    <n v="0"/>
    <n v="0"/>
    <n v="617109287"/>
    <n v="0"/>
    <n v="3"/>
    <n v="0"/>
    <n v="0"/>
    <n v="0"/>
    <n v="0"/>
    <n v="0"/>
    <n v="0"/>
    <n v="0"/>
    <s v="COL-E"/>
    <s v="0279_13"/>
    <s v="SIN_PROYECT"/>
    <s v="830053105"/>
    <s v="APO"/>
  </r>
  <r>
    <x v="22"/>
    <s v="538"/>
    <s v="2012"/>
    <s v="CONVENIOS DE APORTE"/>
    <s v="Dirección Administrativa y Financiera"/>
    <s v="Liquidado"/>
    <s v="ID SUBCTA: 548 - TIPO: 11.1. Cargue inicial en el MGI"/>
    <s v="538-12"/>
    <s v="COLCIENCIAS"/>
    <s v="28/12/2012"/>
    <s v="28/12/2012"/>
    <s v="28/12/2012"/>
    <s v="28/12/2012"/>
    <s v="30"/>
    <s v="28/06/2015"/>
    <s v="899999296"/>
    <s v="COLCIENCIAS"/>
    <s v="Realizar el pago de evaluaciones y seguimiento de los proyectos y propuestas relacionadas con la ciencia, tecnologia e innovacion asi como los gastos que son inherentes al proceso de evaluacion y seguimiento cuando se requiera"/>
    <n v="1530000000"/>
    <n v="1530000000"/>
    <n v="0"/>
    <n v="1530000000"/>
    <n v="1530000000"/>
    <n v="0"/>
    <m/>
    <n v="0"/>
    <n v="1530000000"/>
    <n v="1530000000"/>
    <n v="0"/>
    <m/>
    <n v="0"/>
    <n v="1530000000"/>
    <n v="0"/>
    <n v="1530000000"/>
    <n v="0"/>
    <n v="1493684560"/>
    <n v="0"/>
    <n v="36315440"/>
    <n v="0"/>
    <n v="0"/>
    <n v="1530000000"/>
    <n v="0"/>
    <n v="0"/>
    <n v="1493684560"/>
    <n v="0"/>
    <n v="36315440"/>
    <n v="0"/>
    <n v="0"/>
    <n v="0"/>
    <n v="0"/>
    <n v="0"/>
    <n v="0"/>
    <n v="0"/>
    <n v="0"/>
    <n v="0"/>
    <n v="0"/>
    <s v="COL-E"/>
    <s v="0538_12"/>
    <s v="SIN_PROYECT"/>
    <s v="830053105"/>
    <s v="APO"/>
  </r>
  <r>
    <x v="23"/>
    <s v="495"/>
    <s v="2012"/>
    <s v="CONVENIOS DE APORTE"/>
    <s v="Dirección Administrativa y Financiera"/>
    <s v="Liquidado"/>
    <s v="ID SUBCTA: 547 - TIPO: 11.1. Cargue inicial en el MGI"/>
    <s v="495-12"/>
    <s v="COLCIENCIAS"/>
    <s v="20/12/2012"/>
    <s v="21/12/2012"/>
    <s v="21/12/2012"/>
    <s v="21/12/2012"/>
    <s v="24"/>
    <s v="21/12/2014"/>
    <s v="899999296"/>
    <s v="COLCIENCIAS"/>
    <s v="El P.A. Fondo Francisco Jose de Cladas realizara el pago de evaluaciones y seguimiento de los proyectos y propuestas relacionadas con la ciencia la tecnologia y la innovacion asi como los gastos que son inherentes al proceso de evaluacion y seguimiento cuando se requiera"/>
    <n v="1976400000"/>
    <n v="1976400000"/>
    <n v="0"/>
    <n v="1976400000"/>
    <n v="1976400000"/>
    <n v="0"/>
    <m/>
    <n v="0"/>
    <n v="1976400000"/>
    <n v="1976400000"/>
    <n v="0"/>
    <m/>
    <n v="0"/>
    <n v="1974714832.1500001"/>
    <n v="0"/>
    <n v="1974714832.1500001"/>
    <n v="298314843"/>
    <n v="1676399989.1500001"/>
    <n v="0"/>
    <n v="0"/>
    <n v="0"/>
    <n v="1685167.85"/>
    <n v="1974714832.1500001"/>
    <n v="0"/>
    <n v="298314843"/>
    <n v="1676399989.1500001"/>
    <n v="0"/>
    <n v="0"/>
    <n v="0"/>
    <n v="0"/>
    <n v="1"/>
    <n v="1685167.85"/>
    <n v="0"/>
    <n v="475924.1"/>
    <n v="0"/>
    <n v="475924.1"/>
    <n v="0"/>
    <n v="2161091.9500000002"/>
    <s v="COL-E"/>
    <s v="0495_12"/>
    <s v="SIN_PROYECT"/>
    <s v="830053105"/>
    <s v="APO"/>
  </r>
  <r>
    <x v="24"/>
    <s v="4421721"/>
    <s v="2012"/>
    <s v="CONVENIOS DE APORTE"/>
    <s v="Dirección de Fomento a la Investigación"/>
    <s v="Vencido"/>
    <s v="ID SUBCTA: 644 - TIPO: 11.1. Cargue inicial en el MGI"/>
    <s v="442/1721 Colciencias-Artesanias"/>
    <s v="COLCIENCIAS"/>
    <s v="15/11/2012"/>
    <s v="16/11/2012"/>
    <s v="16/11/2012"/>
    <s v="16/11/2012"/>
    <s v="48"/>
    <s v="16/11/2016"/>
    <s v="830034348"/>
    <s v="Ministerio de Cultura"/>
    <s v="Aunar esfuerzos, experiencia  y recursos humanos, técnicos y financieros  para el desarrollo de convocatorias para la conformación de bancos de proyectos de investigación en temas prioritarios para el desarrollo del sector artístico y cultural en el país"/>
    <n v="545000000"/>
    <n v="545000000"/>
    <n v="0"/>
    <n v="1000000000"/>
    <n v="1000000000"/>
    <n v="0"/>
    <m/>
    <n v="0"/>
    <n v="1000000000"/>
    <n v="1000000000"/>
    <n v="0"/>
    <m/>
    <n v="0"/>
    <n v="1000000000"/>
    <n v="0"/>
    <n v="1000000000"/>
    <n v="954721034"/>
    <n v="0"/>
    <n v="0"/>
    <n v="0"/>
    <n v="45278966"/>
    <n v="0"/>
    <n v="1000000000"/>
    <n v="0"/>
    <n v="954721034"/>
    <n v="0"/>
    <n v="0"/>
    <n v="0"/>
    <n v="45278966"/>
    <n v="0"/>
    <n v="8"/>
    <n v="0"/>
    <n v="0"/>
    <n v="0"/>
    <n v="0"/>
    <n v="0"/>
    <n v="0"/>
    <n v="0"/>
    <s v="OEN-E"/>
    <s v="442-1721"/>
    <s v="442-1721_1"/>
    <s v="830034348"/>
    <s v="APO"/>
  </r>
  <r>
    <x v="25"/>
    <s v="258"/>
    <s v="2013"/>
    <s v="CONVENIOS DE APORTE"/>
    <s v="Dirección de Fomento a la Investigación"/>
    <s v="En Ejecución"/>
    <s v="ID SUBCTA: 474 - TIPO: 11.1. Cargue inicial en el MGI"/>
    <s v="258-13"/>
    <s v="COLCIENCIAS"/>
    <s v="26/04/2013"/>
    <s v="26/04/2013"/>
    <s v="26/04/2013"/>
    <s v="26/04/2013"/>
    <s v="60"/>
    <s v="26/04/2021"/>
    <s v="899999296"/>
    <s v="COLCIENCIAS"/>
    <s v="Regular las relaciones entre las partes para la ejecución de recursos de inversion de Colciencias destinados a financiar acciones de fortalecimiento institucional a los actores del SNCyTI; que permitan fortalecet y consolidar la comunidad investigativa e innovativa (centros de investigacion, centros de desarrollo tecnologico, grupos de investigacion, centros de investigacion de excelencia), a partir de programas, proyectos y actividades de CT+I,presentados en el marco del proyecto &quot;Apoyo financiero y tecnico al fortalecimiento de capacidades institucionales del sistema nacional de ciencia, tecnologia e innovacion&quot; clasificacion presupuestal 4101000108&quot;"/>
    <n v="14100000000"/>
    <n v="14100000000"/>
    <n v="0"/>
    <n v="14100000000"/>
    <n v="14100000000"/>
    <n v="0"/>
    <m/>
    <n v="0"/>
    <n v="14100000000"/>
    <n v="14100000000"/>
    <n v="0"/>
    <m/>
    <n v="0"/>
    <n v="14100000000"/>
    <n v="3125000"/>
    <n v="14096875000"/>
    <n v="14074454364"/>
    <n v="22420636"/>
    <n v="0"/>
    <n v="0"/>
    <n v="0"/>
    <n v="0"/>
    <n v="14096875000"/>
    <n v="0"/>
    <n v="14074454364"/>
    <n v="22420636"/>
    <n v="0"/>
    <n v="0"/>
    <n v="0"/>
    <n v="0"/>
    <n v="27"/>
    <n v="3125000"/>
    <n v="0"/>
    <n v="37729949.100000001"/>
    <n v="15498554"/>
    <n v="22231395.100000001"/>
    <n v="0"/>
    <n v="40854949.100000001"/>
    <s v="COL-E"/>
    <s v="0258_13"/>
    <s v="SIN_PROYECT"/>
    <s v="830053105"/>
    <s v="APO"/>
  </r>
  <r>
    <x v="26"/>
    <s v="248"/>
    <s v="2013"/>
    <s v="CONVENIOS DE APORTE"/>
    <s v="Dirección de Mentalidad y Cultura para la Ciencia, la Tecnología y la Innovación"/>
    <s v="Vencido"/>
    <s v="ID SUBCTA: 471 - TIPO: 11.1. Cargue inicial en el MGI"/>
    <s v="248-13"/>
    <s v="COLCIENCIAS"/>
    <s v="19/04/2013"/>
    <s v="19/04/2013"/>
    <s v="19/04/2013"/>
    <s v="19/04/2013"/>
    <s v="36"/>
    <s v="19/04/2016"/>
    <s v="899999296"/>
    <s v="COLCIENCIAS"/>
    <s v="Aunar esfuerzos para la ejecucion de los recursos que fomenten una Cultura Ciudadana de Ciencia, Tecnologia e Innovacion en la poblacion Infantil y juvenil de Colombia a traves de la Investigacion como Estrategia Pedagogica en los 32 Departamentos y el Distrito Capital."/>
    <n v="1480000000"/>
    <n v="1480000000"/>
    <n v="0"/>
    <n v="1480000000"/>
    <n v="1480000000"/>
    <n v="0"/>
    <m/>
    <n v="0"/>
    <n v="1480000000"/>
    <n v="1480000000"/>
    <n v="0"/>
    <m/>
    <n v="0"/>
    <n v="1480000000"/>
    <n v="0"/>
    <n v="1480000000"/>
    <n v="1480000000"/>
    <n v="0"/>
    <n v="0"/>
    <n v="0"/>
    <n v="0"/>
    <n v="0"/>
    <n v="1480000000"/>
    <n v="0"/>
    <n v="1480000000"/>
    <n v="0"/>
    <n v="0"/>
    <n v="0"/>
    <n v="0"/>
    <n v="0"/>
    <n v="29"/>
    <n v="0"/>
    <n v="0"/>
    <n v="0"/>
    <n v="0"/>
    <n v="0"/>
    <n v="0"/>
    <n v="0"/>
    <s v="COL-E"/>
    <s v="0248_13"/>
    <s v="SIN_PROYECT"/>
    <s v="830053105"/>
    <s v="APO"/>
  </r>
  <r>
    <x v="27"/>
    <s v="219"/>
    <s v="2013"/>
    <s v="CONVENIOS DE APORTE"/>
    <s v="Dirección de Fomento a la Investigación"/>
    <s v="En Ejecución"/>
    <s v="ID SUBCTA: 460 - TIPO: 11.1. Cargue inicial en el MGI"/>
    <s v="219-13"/>
    <s v="COLCIENCIAS"/>
    <s v="10/04/2013"/>
    <s v="10/04/2013"/>
    <s v="10/04/2013"/>
    <s v="10/04/2013"/>
    <s v="60"/>
    <s v="10/04/2021"/>
    <s v="899999296"/>
    <s v="COLCIENCIAS"/>
    <s v="Regular las relaciones entre las partes para la ejecución de recursos de inversion de Colciencias destinados a financiar acciones de fortalecimiento institucional a los actores del SNCyTI; que permitan consolidar la comunidad investigativa e innovativa (centros de investigacion, centros de desarrollo tecnologico, grupos de investigacion, centros de investigacion de excelencia), a partir de programas, proyectos y actividades de CT+I,presentados en el marco del proyecto &quot;Apoyo financiero y tecnico al fortalecimiento de capacidades institucionales del sistema nacional de ciencia, tecnologia e innovacion&quot; clasificacion presupuestal 4101000108&quot;"/>
    <n v="18500000000"/>
    <n v="18500000000"/>
    <n v="0"/>
    <n v="18500000000"/>
    <n v="18500000000"/>
    <n v="0"/>
    <m/>
    <n v="0"/>
    <n v="18500000000"/>
    <n v="18500000000"/>
    <n v="0"/>
    <m/>
    <n v="0"/>
    <n v="18500000000"/>
    <n v="0"/>
    <n v="18500000000"/>
    <n v="18500000000"/>
    <n v="0"/>
    <n v="0"/>
    <n v="0"/>
    <n v="0"/>
    <n v="0"/>
    <n v="18095369790"/>
    <n v="0"/>
    <n v="18095369790"/>
    <n v="0"/>
    <n v="0"/>
    <n v="0"/>
    <n v="0"/>
    <n v="404630210"/>
    <n v="67"/>
    <n v="404630210"/>
    <n v="0"/>
    <n v="90565190.939999998"/>
    <n v="0"/>
    <n v="90565190.939999998"/>
    <n v="0"/>
    <n v="495195400.94"/>
    <s v="COL-E"/>
    <s v="0219_13"/>
    <s v="SIN_PROYECT"/>
    <s v="830053105"/>
    <s v="APO"/>
  </r>
  <r>
    <x v="20"/>
    <s v="343"/>
    <s v="2013"/>
    <s v="CONVENIOS DE APORTE"/>
    <s v="Dirección General"/>
    <s v="Liquidado"/>
    <s v="ID SUBCTA: 491 - TIPO: 11.1. Cargue inicial en el MGI"/>
    <s v="343 Subcuenta 4.1 Apropiación Social"/>
    <s v="COLCIENCIAS"/>
    <s v="15/07/2013"/>
    <s v="15/07/2013"/>
    <s v="15/07/2013"/>
    <s v="15/07/2013"/>
    <s v="37"/>
    <s v="02/08/2016"/>
    <s v="899999296"/>
    <s v="COLCIENCIAS"/>
    <s v="Regular las relaciones entre las partes para la ejecución de recursos de Colciencias, provenientes del Crédito BID 2335/OC-CO"/>
    <n v="19227416619"/>
    <n v="19227416619"/>
    <n v="0"/>
    <n v="906723295"/>
    <n v="906723295"/>
    <n v="0"/>
    <m/>
    <n v="0"/>
    <n v="906236450"/>
    <n v="906236450"/>
    <n v="0"/>
    <m/>
    <n v="486845"/>
    <n v="906236450"/>
    <n v="0"/>
    <n v="906236450"/>
    <n v="906236450"/>
    <n v="0"/>
    <n v="0"/>
    <n v="0"/>
    <n v="0"/>
    <n v="486845"/>
    <n v="906236450"/>
    <n v="0"/>
    <n v="906236450"/>
    <n v="0"/>
    <n v="0"/>
    <n v="0"/>
    <n v="0"/>
    <n v="0"/>
    <n v="9"/>
    <n v="0"/>
    <n v="0"/>
    <n v="3359998"/>
    <n v="3359998"/>
    <n v="0"/>
    <n v="0"/>
    <n v="3359998"/>
    <s v="COL-E"/>
    <s v="0343_13"/>
    <s v="0343_13_2"/>
    <s v="830053105"/>
    <s v="APO"/>
  </r>
  <r>
    <x v="28"/>
    <s v="349"/>
    <s v="2013"/>
    <s v="CONVENIOS DE APORTE"/>
    <s v="Dirección General"/>
    <s v="Vencido"/>
    <s v="ID SUBCTA: 488 - TIPO: 11.1. Cargue inicial en el MGI"/>
    <s v="349-13"/>
    <s v="COLCIENCIAS"/>
    <s v="24/07/2013"/>
    <s v="24/07/2013"/>
    <s v="24/07/2013"/>
    <s v="24/07/2013"/>
    <s v="24"/>
    <s v="24/07/2015"/>
    <s v="899999296"/>
    <s v="COLCIENCIAS"/>
    <s v="Aunar esfuerzos y administrar los recursos destinados a fomentar el desarrollo de la actividad investigadora en el arrea de Educacion, realizada en las Instituciones de Educacion Superior - IES - que favorezca la movilidad internacional de docentes e investigadores con el Instituto  de Educacion de la Universidad de Londres de Inglaterra y, con la Coordinacion de Perfeccionamiento de Personal de Nivel Superior, CAPES de Brasil. para la ejecucion de los recursos que fomenten una Cultura Ciudadana de Ciencia, Tecnologia e Innovacion en la poblacion Infantil y juvenil de Colombia a traves de la Investigacion como Estrategia Pedagogica en los 32 Departamentos y el Distrito Capital."/>
    <n v="656413481"/>
    <n v="656413481"/>
    <n v="0"/>
    <n v="455897315"/>
    <n v="455897315"/>
    <n v="0"/>
    <m/>
    <n v="0"/>
    <n v="455897315"/>
    <n v="455897315"/>
    <n v="0"/>
    <m/>
    <n v="0"/>
    <n v="401479797"/>
    <n v="0"/>
    <n v="401479797"/>
    <n v="401479797"/>
    <n v="0"/>
    <n v="0"/>
    <n v="0"/>
    <n v="0"/>
    <n v="54417518"/>
    <n v="401479797"/>
    <n v="0"/>
    <n v="401479797"/>
    <n v="0"/>
    <n v="0"/>
    <n v="0"/>
    <n v="0"/>
    <n v="0"/>
    <n v="3"/>
    <n v="54417518"/>
    <n v="-54417518"/>
    <n v="-54417518"/>
    <n v="0"/>
    <n v="0"/>
    <n v="0"/>
    <n v="0"/>
    <s v="COL-E"/>
    <s v="0349_13"/>
    <s v="0349_13_1"/>
    <s v="830053105"/>
    <s v="APO"/>
  </r>
  <r>
    <x v="29"/>
    <s v="348"/>
    <s v="2013"/>
    <s v="CONVENIOS DE APORTE"/>
    <s v="Dirección de Desarrollo Tecnológico e Innovación"/>
    <s v="En Ejecución"/>
    <s v="ID SUBCTA: 487 - TIPO: 11.1. Cargue inicial en el MGI"/>
    <s v="348-13 Sub 5 Alianzas Regionales"/>
    <s v="COLCIENCIAS"/>
    <s v="24/07/2013"/>
    <s v="24/07/2013"/>
    <s v="24/07/2013"/>
    <s v="24/07/2013"/>
    <s v="60"/>
    <s v="24/07/2018"/>
    <s v="899999296"/>
    <s v="COLCIENCIAS"/>
    <s v="Regular las relaciones entre las partes para la ejecución de recursos de inversion de Colciencias destinados a financiar programas, proyectos y actividades de CT+I y desarrollo tecnologico, presentados en el marco del proyecto &quot;Apoyo a la Innovacion y el Desarrollo Productivo de Colombia&quot; clasificacion presupuestal 4101000109&quot;, de acuerdo al Plan de Accion de la Direccion de Desarrollo Tecnologico e Innovacion en la vigencia 2013."/>
    <n v="19021766672"/>
    <n v="19021766672"/>
    <n v="0"/>
    <n v="2123146270"/>
    <n v="2123146270"/>
    <n v="0"/>
    <m/>
    <n v="0"/>
    <n v="2123146270"/>
    <n v="2123146270"/>
    <n v="0"/>
    <m/>
    <n v="0"/>
    <n v="2123146270"/>
    <n v="0"/>
    <n v="2123146270"/>
    <n v="2123146270"/>
    <n v="0"/>
    <n v="0"/>
    <n v="0"/>
    <n v="0"/>
    <n v="0"/>
    <n v="2123146270"/>
    <n v="0"/>
    <n v="2123146270"/>
    <n v="0"/>
    <n v="0"/>
    <n v="0"/>
    <n v="0"/>
    <n v="0"/>
    <n v="1"/>
    <n v="0"/>
    <n v="0"/>
    <n v="0"/>
    <n v="0"/>
    <n v="0"/>
    <n v="0"/>
    <n v="0"/>
    <s v="COL-E"/>
    <s v="0348_13"/>
    <s v="0348_13_5"/>
    <s v="830053105"/>
    <s v="APO"/>
  </r>
  <r>
    <x v="29"/>
    <s v="348"/>
    <s v="2013"/>
    <s v="CONVENIOS DE APORTE"/>
    <s v="Dirección de Desarrollo Tecnológico e Innovación"/>
    <s v="En Ejecución"/>
    <s v="ID SUBCTA: 486 - TIPO: 11.1. Cargue inicial en el MGI"/>
    <s v="348-13 Sub 4 Cofinanciación de programas y proyectos"/>
    <s v="COLCIENCIAS"/>
    <s v="24/07/2013"/>
    <s v="24/07/2013"/>
    <s v="24/07/2013"/>
    <s v="24/07/2013"/>
    <s v="60"/>
    <s v="24/07/2018"/>
    <s v="899999296"/>
    <s v="COLCIENCIAS"/>
    <s v="Regular las relaciones entre las partes para la ejecución de recursos de inversion de Colciencias destinados a financiar programas, proyectos y actividades de CT+I y desarrollo tecnologico, presentados en el marco del proyecto &quot;Apoyo a la Innovacion y el Desarrollo Productivo de Colombia&quot; clasificacion presupuestal 4101000109&quot;, de acuerdo al Plan de Accion de la Direccion de Desarrollo Tecnologico e Innovacion en la vigencia 2013."/>
    <n v="19021766672"/>
    <n v="19021766672"/>
    <n v="0"/>
    <n v="9098078104"/>
    <n v="9098078104"/>
    <n v="0"/>
    <m/>
    <n v="0"/>
    <n v="9098078104"/>
    <n v="9098078104"/>
    <n v="0"/>
    <m/>
    <n v="0"/>
    <n v="9063902343"/>
    <n v="186261836"/>
    <n v="8877640507"/>
    <n v="8867080507"/>
    <n v="0"/>
    <n v="0"/>
    <n v="10560000"/>
    <n v="0"/>
    <n v="34175761"/>
    <n v="8612775947"/>
    <n v="0"/>
    <n v="8602215947"/>
    <n v="0"/>
    <n v="0"/>
    <n v="10560000"/>
    <n v="0"/>
    <n v="264864560"/>
    <n v="42"/>
    <n v="485302157"/>
    <n v="0"/>
    <n v="0"/>
    <n v="0"/>
    <n v="0"/>
    <n v="0"/>
    <n v="485302157"/>
    <s v="COL-E"/>
    <s v="0348_13"/>
    <s v="0348_13_4"/>
    <s v="830053105"/>
    <s v="APO"/>
  </r>
  <r>
    <x v="30"/>
    <s v="433"/>
    <s v="2013"/>
    <s v="CONVENIOS DE APORTE"/>
    <s v="Dirección General"/>
    <s v="En Ejecución"/>
    <s v="ID SUBCTA: 544 - TIPO: 11.1. Cargue inicial en el MGI"/>
    <s v="433-13"/>
    <s v="COLCIENCIAS"/>
    <s v="20/08/2013"/>
    <s v="20/08/2013"/>
    <s v="20/08/2013"/>
    <s v="20/08/2013"/>
    <s v="40"/>
    <s v="20/12/2017"/>
    <s v="899999296"/>
    <s v="COLCIENCIAS"/>
    <s v="Regular las relaciones entre las partes para el apoyo al fortalecimiento internacional de conocimiento a los actores del SNCyTI"/>
    <n v="927132440"/>
    <n v="927132440"/>
    <n v="0"/>
    <n v="927132440"/>
    <n v="927132440"/>
    <n v="0"/>
    <m/>
    <n v="0"/>
    <n v="916916492"/>
    <n v="916916492"/>
    <n v="0"/>
    <m/>
    <n v="10215948"/>
    <n v="916916492"/>
    <n v="8365424.5700000003"/>
    <n v="908551067.42999995"/>
    <n v="874681255"/>
    <n v="0"/>
    <n v="0"/>
    <n v="0"/>
    <n v="33869812.43"/>
    <n v="10215948"/>
    <n v="888533000.42999995"/>
    <n v="0"/>
    <n v="854663188"/>
    <n v="0"/>
    <n v="0"/>
    <n v="0"/>
    <n v="33869812.43"/>
    <n v="20018067"/>
    <n v="11"/>
    <n v="28383491.57"/>
    <n v="0"/>
    <n v="9420613.5199999996"/>
    <n v="0"/>
    <n v="9420613.5199999996"/>
    <n v="0"/>
    <n v="37804105.090000004"/>
    <s v="COL-E"/>
    <s v="0433_13"/>
    <s v="SIN_PROYECT"/>
    <s v="830053105"/>
    <s v="APO"/>
  </r>
  <r>
    <x v="31"/>
    <s v="399"/>
    <s v="2013"/>
    <s v="CONVENIOS DE APORTE"/>
    <s v="Dirección de Fomento a la Investigación"/>
    <s v="En Ejecución"/>
    <s v="ID SUBCTA: 536 - TIPO: 11.1. Cargue inicial en el MGI"/>
    <s v="399 / 479-13 Colciencias"/>
    <s v="COLCIENCIAS"/>
    <s v="06/08/2013"/>
    <s v="06/08/2013"/>
    <s v="06/08/2013"/>
    <s v="06/08/2013"/>
    <s v="72"/>
    <s v="06/08/2019"/>
    <s v="899999296"/>
    <s v="COLCIENCIAS"/>
    <s v="Regular las relaciones entre las partes para la financiacion de los beneficiarios de las convocatorias de doctorados en Colombia y en el exterior del Programa Nacional de Formacion de Investigadores."/>
    <n v="155066874086"/>
    <n v="155066874086"/>
    <n v="0"/>
    <n v="1221700000"/>
    <n v="1221700000"/>
    <n v="0"/>
    <m/>
    <n v="0"/>
    <n v="1221700000"/>
    <n v="1221700000"/>
    <n v="0"/>
    <m/>
    <n v="0"/>
    <n v="1221700000"/>
    <n v="493978166.10000002"/>
    <n v="727721833.89999998"/>
    <n v="0"/>
    <n v="0"/>
    <n v="0"/>
    <n v="0"/>
    <n v="727721833.89999998"/>
    <n v="0"/>
    <n v="727721833.89999998"/>
    <n v="0"/>
    <n v="0"/>
    <n v="0"/>
    <n v="0"/>
    <n v="0"/>
    <n v="727721833.89999998"/>
    <n v="0"/>
    <n v="0"/>
    <n v="493978166.10000002"/>
    <n v="0"/>
    <n v="0"/>
    <n v="0"/>
    <n v="0"/>
    <n v="0"/>
    <n v="493978166.10000002"/>
    <s v="COL-E"/>
    <s v="0399_13"/>
    <s v="0399_13_2"/>
    <s v="830053105"/>
    <s v="APO"/>
  </r>
  <r>
    <x v="31"/>
    <s v="399"/>
    <s v="2013"/>
    <s v="CONVENIOS DE APORTE"/>
    <s v="Dirección de Fomento a la Investigación"/>
    <s v="En Ejecución"/>
    <s v="ID SUBCTA: 535 - TIPO: 11.1. Cargue inicial en el MGI"/>
    <s v="399-13"/>
    <s v="COLCIENCIAS"/>
    <s v="06/08/2013"/>
    <s v="06/08/2013"/>
    <s v="06/08/2013"/>
    <s v="06/08/2013"/>
    <s v="72"/>
    <s v="06/08/2019"/>
    <s v="899999296"/>
    <s v="COLCIENCIAS"/>
    <s v="Regular las relaciones entre las partes para la financiacion de los beneficiarios de las convocatorias de doctorados en Colombia y en el exterior del Programa Nacional de Formacion de Investigadores."/>
    <n v="155066874086"/>
    <n v="155066874086"/>
    <n v="0"/>
    <n v="153845174086"/>
    <n v="153845174086"/>
    <n v="0"/>
    <m/>
    <n v="0"/>
    <n v="130982770732"/>
    <n v="130982770732"/>
    <n v="0"/>
    <m/>
    <n v="22862403354"/>
    <n v="153555779690"/>
    <n v="0"/>
    <n v="153555779690"/>
    <n v="153555779690"/>
    <n v="0"/>
    <n v="0"/>
    <n v="0"/>
    <n v="0"/>
    <n v="289394396"/>
    <n v="114517615567.47"/>
    <n v="0"/>
    <n v="114517615567.47"/>
    <n v="0"/>
    <n v="0"/>
    <n v="0"/>
    <n v="0"/>
    <n v="39038164122.529999"/>
    <n v="17"/>
    <n v="16465155164.530001"/>
    <n v="0"/>
    <n v="117821164.23"/>
    <n v="24000000"/>
    <n v="93821164.230000004"/>
    <n v="0"/>
    <n v="16582976328.76"/>
    <s v="COL-E"/>
    <s v="0399_13"/>
    <s v="0399_13_1"/>
    <s v="830053105"/>
    <s v="APO"/>
  </r>
  <r>
    <x v="29"/>
    <s v="348"/>
    <s v="2013"/>
    <s v="CONVENIOS DE APORTE"/>
    <s v="Dirección de Desarrollo Tecnológico e Innovación"/>
    <s v="En Ejecución"/>
    <s v="ID SUBCTA: 485 - TIPO: 11.1. Cargue inicial en el MGI"/>
    <s v="348-13 Sub 3 Convenios Actores SNCTI"/>
    <s v="COLCIENCIAS"/>
    <s v="24/07/2013"/>
    <s v="24/07/2013"/>
    <s v="24/07/2013"/>
    <s v="24/07/2013"/>
    <s v="60"/>
    <s v="24/07/2018"/>
    <s v="899999296"/>
    <s v="COLCIENCIAS"/>
    <s v="Regular las relaciones entre las partes para la ejecución de recursos de inversion de Colciencias destinados a financiar programas, proyectos y actividades de CT+I y desarrollo tecnologico, presentados en el marco del proyecto &quot;Apoyo a la Innovacion y el Desarrollo Productivo de Colombia&quot; clasificacion presupuestal 4101000109&quot;, de acuerdo al Plan de Accion de la Direccion de Desarrollo Tecnologico e Innovacion en la vigencia 2013."/>
    <n v="19021766672"/>
    <n v="19021766672"/>
    <n v="0"/>
    <n v="1342242298"/>
    <n v="1342242298"/>
    <n v="0"/>
    <m/>
    <n v="0"/>
    <n v="1342242298"/>
    <n v="1342242298"/>
    <n v="0"/>
    <m/>
    <n v="0"/>
    <n v="1342242298"/>
    <n v="0"/>
    <n v="1342242298"/>
    <n v="1342242298"/>
    <n v="0"/>
    <n v="0"/>
    <n v="0"/>
    <n v="0"/>
    <n v="0"/>
    <n v="1342242298"/>
    <n v="0"/>
    <n v="1342242298"/>
    <n v="0"/>
    <n v="0"/>
    <n v="0"/>
    <n v="0"/>
    <n v="0"/>
    <n v="1"/>
    <n v="0"/>
    <n v="0"/>
    <n v="0"/>
    <n v="0"/>
    <n v="0"/>
    <n v="0"/>
    <n v="0"/>
    <s v="COL-E"/>
    <s v="0348_13"/>
    <s v="0348_13_3"/>
    <s v="830053105"/>
    <s v="APO"/>
  </r>
  <r>
    <x v="20"/>
    <s v="343"/>
    <s v="2013"/>
    <s v="CONVENIOS DE APORTE"/>
    <s v="Dirección General"/>
    <s v="Liquidado"/>
    <s v="ID SUBCTA: 494 - TIPO: 11.1. Cargue inicial en el MGI"/>
    <s v="343 Subcuenta 1.5 Gobernabilidad del SNCTI (589-2014 Bancoldex)"/>
    <s v="COLCIENCIAS"/>
    <s v="15/07/2013"/>
    <s v="15/07/2013"/>
    <s v="15/07/2013"/>
    <s v="15/07/2013"/>
    <s v="37"/>
    <s v="02/08/2016"/>
    <s v="899999296"/>
    <s v="COLCIENCIAS"/>
    <s v="Regular las relaciones entre las partes para la ejecución de recursos de Colciencias, provenientes del Crédito BID 2335/OC-CO"/>
    <n v="19227416619"/>
    <n v="19227416619"/>
    <n v="0"/>
    <n v="981086607"/>
    <n v="981086607"/>
    <n v="0"/>
    <m/>
    <n v="0"/>
    <n v="981086607"/>
    <n v="981086607"/>
    <n v="0"/>
    <m/>
    <n v="0"/>
    <n v="972680279"/>
    <n v="0"/>
    <n v="972680279"/>
    <n v="882193461"/>
    <n v="0"/>
    <n v="0"/>
    <n v="0"/>
    <n v="90486818"/>
    <n v="8406328"/>
    <n v="972680279"/>
    <n v="0"/>
    <n v="882193461"/>
    <n v="0"/>
    <n v="0"/>
    <n v="0"/>
    <n v="90486818"/>
    <n v="0"/>
    <n v="8"/>
    <n v="8406328"/>
    <n v="0"/>
    <n v="0"/>
    <n v="0"/>
    <n v="0"/>
    <n v="0"/>
    <n v="8406328"/>
    <s v="COL-E"/>
    <s v="0343_13"/>
    <s v="0343_13_5"/>
    <s v="830053105"/>
    <s v="APO"/>
  </r>
  <r>
    <x v="20"/>
    <s v="343"/>
    <s v="2013"/>
    <s v="CONVENIOS DE APORTE"/>
    <s v="Dirección General"/>
    <s v="Liquidado"/>
    <s v="ID SUBCTA: 493 - TIPO: 11.1. Cargue inicial en el MGI"/>
    <s v="343 Subcuenta 4.1 Apropiación Social (265-14 Convenio IPSA-ISAGEN)"/>
    <s v="COLCIENCIAS"/>
    <s v="15/07/2013"/>
    <s v="15/07/2013"/>
    <s v="15/07/2013"/>
    <s v="15/07/2013"/>
    <s v="37"/>
    <s v="02/08/2016"/>
    <s v="899999296"/>
    <s v="COLCIENCIAS"/>
    <s v="Regular las relaciones entre las partes para la ejecución de recursos de Colciencias, provenientes del Crédito BID 2335/OC-CO"/>
    <n v="19227416619"/>
    <n v="19227416619"/>
    <n v="0"/>
    <n v="1213298377"/>
    <n v="1213298377"/>
    <n v="0"/>
    <m/>
    <n v="0"/>
    <n v="1196196611"/>
    <n v="1196196611"/>
    <n v="0"/>
    <m/>
    <n v="17101766"/>
    <n v="1196196611"/>
    <n v="0"/>
    <n v="1196196611"/>
    <n v="1196196611"/>
    <n v="0"/>
    <n v="0"/>
    <n v="0"/>
    <n v="0"/>
    <n v="17101766"/>
    <n v="1196196611"/>
    <n v="0"/>
    <n v="1196196611"/>
    <n v="0"/>
    <n v="0"/>
    <n v="0"/>
    <n v="0"/>
    <n v="0"/>
    <n v="9"/>
    <n v="0"/>
    <n v="0"/>
    <n v="0"/>
    <n v="0"/>
    <n v="0"/>
    <n v="0"/>
    <n v="0"/>
    <s v="COL-E"/>
    <s v="0343_13"/>
    <s v="0343_13_4"/>
    <s v="830053105"/>
    <s v="APO"/>
  </r>
  <r>
    <x v="20"/>
    <s v="343"/>
    <s v="2013"/>
    <s v="CONVENIOS DE APORTE"/>
    <s v="Dirección General"/>
    <s v="Liquidado"/>
    <s v="ID SUBCTA: 492 - TIPO: 11.1. Cargue inicial en el MGI"/>
    <s v="343 Subcuenta 3.4 Gestion de la Innovacion"/>
    <s v="COLCIENCIAS"/>
    <s v="15/07/2013"/>
    <s v="15/07/2013"/>
    <s v="15/07/2013"/>
    <s v="15/07/2013"/>
    <s v="37"/>
    <s v="02/08/2016"/>
    <s v="899999296"/>
    <s v="COLCIENCIAS"/>
    <s v="Regular las relaciones entre las partes para la ejecución de recursos de Colciencias, provenientes del Crédito BID 2335/OC-CO"/>
    <n v="19227416619"/>
    <n v="19227416619"/>
    <n v="0"/>
    <n v="9228391700"/>
    <n v="9228391700"/>
    <n v="0"/>
    <m/>
    <n v="0"/>
    <n v="9228391700"/>
    <n v="9228391700"/>
    <n v="0"/>
    <m/>
    <n v="0"/>
    <n v="9228391700"/>
    <n v="0"/>
    <n v="9228391700"/>
    <n v="9136977394"/>
    <n v="0"/>
    <n v="0"/>
    <n v="0"/>
    <n v="91414306"/>
    <n v="0"/>
    <n v="9228391700"/>
    <n v="0"/>
    <n v="9136977394"/>
    <n v="0"/>
    <n v="0"/>
    <n v="0"/>
    <n v="91414306"/>
    <n v="0"/>
    <n v="54"/>
    <n v="0"/>
    <n v="0"/>
    <n v="7908022"/>
    <n v="7908022"/>
    <n v="0"/>
    <n v="0"/>
    <n v="7908022"/>
    <s v="COL-E"/>
    <s v="0343_13"/>
    <s v="0343_13_3"/>
    <s v="830053105"/>
    <s v="APO"/>
  </r>
  <r>
    <x v="29"/>
    <s v="348"/>
    <s v="2013"/>
    <s v="CONVENIOS DE APORTE"/>
    <s v="Dirección de Desarrollo Tecnológico e Innovación"/>
    <s v="En Ejecución"/>
    <s v="ID SUBCTA: 484 - TIPO: 11.1. Cargue inicial en el MGI"/>
    <s v="348-13 Sub 2 Transferencia de resultados (Conv.621-13)"/>
    <s v="COLCIENCIAS"/>
    <s v="24/07/2013"/>
    <s v="24/07/2013"/>
    <s v="24/07/2013"/>
    <s v="24/07/2013"/>
    <s v="60"/>
    <s v="24/07/2018"/>
    <s v="899999296"/>
    <s v="COLCIENCIAS"/>
    <s v="Regular las relaciones entre las partes para la ejecución de recursos de inversion de Colciencias destinados a financiar programas, proyectos y actividades de CT+I y desarrollo tecnologico, presentados en el marco del proyecto &quot;Apoyo a la Innovacion y el Desarrollo Productivo de Colombia&quot; clasificacion presupuestal 4101000109&quot;, de acuerdo al Plan de Accion de la Direccion de Desarrollo Tecnologico e Innovacion en la vigencia 2013."/>
    <n v="19021766672"/>
    <n v="19021766672"/>
    <n v="0"/>
    <n v="1000000000"/>
    <n v="1000000000"/>
    <n v="0"/>
    <m/>
    <n v="0"/>
    <n v="1000000000"/>
    <n v="1000000000"/>
    <n v="0"/>
    <m/>
    <n v="0"/>
    <n v="1000000000"/>
    <n v="0"/>
    <n v="1000000000"/>
    <n v="1000000000"/>
    <n v="0"/>
    <n v="0"/>
    <n v="0"/>
    <n v="0"/>
    <n v="0"/>
    <n v="1000000000"/>
    <n v="0"/>
    <n v="1000000000"/>
    <n v="0"/>
    <n v="0"/>
    <n v="0"/>
    <n v="0"/>
    <n v="0"/>
    <n v="2"/>
    <n v="0"/>
    <n v="0"/>
    <n v="0"/>
    <n v="0"/>
    <n v="0"/>
    <n v="0"/>
    <n v="0"/>
    <s v="COL-E"/>
    <s v="0348_13"/>
    <s v="0348_13_2"/>
    <s v="830053105"/>
    <s v="APO"/>
  </r>
  <r>
    <x v="29"/>
    <s v="348"/>
    <s v="2013"/>
    <s v="CONVENIOS DE APORTE"/>
    <s v="Dirección de Desarrollo Tecnológico e Innovación"/>
    <s v="En Ejecución"/>
    <s v="ID SUBCTA: 483 - TIPO: 11.1. Cargue inicial en el MGI"/>
    <s v="348-13 Sub 1 Gestión de la Innovación"/>
    <s v="COLCIENCIAS"/>
    <s v="24/07/2013"/>
    <s v="24/07/2013"/>
    <s v="24/07/2013"/>
    <s v="24/07/2013"/>
    <s v="60"/>
    <s v="24/07/2018"/>
    <s v="899999296"/>
    <s v="COLCIENCIAS"/>
    <s v="Regular las relaciones entre las partes para la ejecución de recursos de inversion de Colciencias destinados a financiar programas, proyectos y actividades de CT+I y desarrollo tecnologico, presentados en el marco del proyecto &quot;Apoyo a la Innovacion y el Desarrollo Productivo de Colombia&quot; clasificacion presupuestal 4101000109&quot;, de acuerdo al Plan de Accion de la Direccion de Desarrollo Tecnologico e Innovacion en la vigencia 2013."/>
    <n v="19021766672"/>
    <n v="19021766672"/>
    <n v="0"/>
    <n v="5458300000"/>
    <n v="5458300000"/>
    <n v="0"/>
    <m/>
    <n v="0"/>
    <n v="5458300000"/>
    <n v="5458300000"/>
    <n v="0"/>
    <m/>
    <n v="0"/>
    <n v="5458299957.6800003"/>
    <n v="0"/>
    <n v="5458299957.6800003"/>
    <n v="5135314039.5"/>
    <n v="0"/>
    <n v="0"/>
    <n v="322985918.18000001"/>
    <n v="0"/>
    <n v="42.32"/>
    <n v="5415949584.6800003"/>
    <n v="0"/>
    <n v="5092963666.5"/>
    <n v="0"/>
    <n v="0"/>
    <n v="322985918.18000001"/>
    <n v="0"/>
    <n v="42350373"/>
    <n v="18"/>
    <n v="42350415.32"/>
    <n v="0"/>
    <n v="0"/>
    <n v="0"/>
    <n v="0"/>
    <n v="0"/>
    <n v="42350415.32"/>
    <s v="COL-E"/>
    <s v="0348_13"/>
    <s v="0348_13_1"/>
    <s v="830053105"/>
    <s v="APO"/>
  </r>
  <r>
    <x v="20"/>
    <s v="343"/>
    <s v="2013"/>
    <s v="CONVENIOS DE APORTE"/>
    <s v="Dirección General"/>
    <s v="Liquidado"/>
    <s v="ID SUBCTA: 495 - TIPO: 11.1. Cargue inicial en el MGI"/>
    <s v="343 Subcuenta 1.5 Gobernabilidad del SNCTI"/>
    <s v="COLCIENCIAS"/>
    <s v="15/07/2013"/>
    <s v="15/07/2013"/>
    <s v="15/07/2013"/>
    <s v="15/07/2013"/>
    <s v="37"/>
    <s v="02/08/2016"/>
    <s v="899999296"/>
    <s v="COLCIENCIAS"/>
    <s v="Regular las relaciones entre las partes para la ejecución de recursos de Colciencias, provenientes del Crédito BID 2335/OC-CO"/>
    <n v="19227416619"/>
    <n v="19227416619"/>
    <n v="0"/>
    <n v="3967137440"/>
    <n v="3967137440"/>
    <n v="0"/>
    <m/>
    <n v="0"/>
    <n v="3967137440"/>
    <n v="3967137440"/>
    <n v="0"/>
    <m/>
    <n v="0"/>
    <n v="3939518392"/>
    <n v="0"/>
    <n v="3939518392"/>
    <n v="3939518392"/>
    <n v="0"/>
    <n v="0"/>
    <n v="0"/>
    <n v="0"/>
    <n v="27619048"/>
    <n v="3939518392"/>
    <n v="0"/>
    <n v="3939518392"/>
    <n v="0"/>
    <n v="0"/>
    <n v="0"/>
    <n v="0"/>
    <n v="0"/>
    <n v="25"/>
    <n v="27619048"/>
    <n v="0"/>
    <n v="0"/>
    <n v="0"/>
    <n v="0"/>
    <n v="0"/>
    <n v="27619048"/>
    <s v="COL-E"/>
    <s v="0343_13"/>
    <s v="0343_13_6"/>
    <s v="830053105"/>
    <s v="APO"/>
  </r>
  <r>
    <x v="32"/>
    <s v="616"/>
    <s v="2016"/>
    <s v="CONVENIOS DE APORTE"/>
    <s v="Dirección de Fomento a la Investigación"/>
    <s v="En Ejecución"/>
    <s v="ID SUBCTA: 922 - TIPO: 10.2. Evaluadores internacionales"/>
    <s v="616-16 Evaluadores Internacionales"/>
    <s v="COLCIENCIAS"/>
    <s v=""/>
    <s v="11/08/2016"/>
    <s v="11/08/2016"/>
    <s v="11/08/2016"/>
    <s v="24"/>
    <s v="11/08/2018"/>
    <s v="899999296"/>
    <s v="COLCIENCIAS"/>
    <s v="Aunar esfuerzos para apoyar el proceso de evaluación de programas, proyectos y demás actividades de ciencia, tecnología e innovación."/>
    <n v="1294281969"/>
    <n v="1266878785"/>
    <n v="27403184"/>
    <n v="379265726"/>
    <n v="379265726"/>
    <n v="0"/>
    <m/>
    <n v="0"/>
    <n v="379265726"/>
    <n v="379265726"/>
    <n v="0"/>
    <m/>
    <n v="0"/>
    <n v="379265726"/>
    <n v="263285087.46000001"/>
    <n v="115980638.54000001"/>
    <n v="0"/>
    <n v="98541092"/>
    <n v="0"/>
    <n v="17439546.539999999"/>
    <n v="0"/>
    <n v="0"/>
    <n v="115980638.54000001"/>
    <n v="0"/>
    <n v="0"/>
    <n v="98541092"/>
    <n v="0"/>
    <n v="17439546.539999999"/>
    <n v="0"/>
    <n v="0"/>
    <n v="0"/>
    <n v="263285087.46000001"/>
    <n v="0"/>
    <n v="0"/>
    <n v="0"/>
    <n v="0"/>
    <n v="0"/>
    <n v="263285087.46000001"/>
    <s v="COL-E"/>
    <s v="616_16"/>
    <s v="616_16_2"/>
    <s v="830053105"/>
    <s v="APO"/>
  </r>
  <r>
    <x v="32"/>
    <s v="616"/>
    <s v="2016"/>
    <s v="CONVENIOS DE APORTE"/>
    <s v="Dirección de Fomento a la Investigación"/>
    <s v="En Ejecución"/>
    <s v="ID SUBCTA: 921 - TIPO: 10.1. Evaluadores nacionales"/>
    <s v="616-16 Evaluadores Nacionales"/>
    <s v="COLCIENCIAS"/>
    <s v=""/>
    <s v="11/08/2016"/>
    <s v="11/08/2016"/>
    <s v="11/08/2016"/>
    <s v="24"/>
    <s v="11/08/2018"/>
    <s v="899999296"/>
    <s v="COLCIENCIAS"/>
    <s v="Aunar esfuerzos para apoyar el proceso de evaluación de programas, proyectos y demás actividades de ciencia, tecnología e innovación."/>
    <n v="1294281969"/>
    <n v="1266878785"/>
    <n v="27403184"/>
    <n v="887613059"/>
    <n v="887613059"/>
    <n v="0"/>
    <m/>
    <n v="0"/>
    <n v="887613059"/>
    <n v="887613059"/>
    <n v="0"/>
    <m/>
    <n v="0"/>
    <n v="887613059"/>
    <n v="84031785"/>
    <n v="803581274"/>
    <n v="0"/>
    <n v="803581274"/>
    <n v="0"/>
    <n v="0"/>
    <n v="0"/>
    <n v="0"/>
    <n v="803581274"/>
    <n v="0"/>
    <n v="0"/>
    <n v="803581274"/>
    <n v="0"/>
    <n v="0"/>
    <n v="0"/>
    <n v="0"/>
    <n v="0"/>
    <n v="84031785"/>
    <n v="0"/>
    <n v="0"/>
    <n v="0"/>
    <n v="0"/>
    <n v="0"/>
    <n v="84031785"/>
    <s v="COL-E"/>
    <s v="616_16"/>
    <s v="616_16_1"/>
    <s v="830053105"/>
    <s v="APO"/>
  </r>
  <r>
    <x v="33"/>
    <s v="339"/>
    <s v="2016"/>
    <s v="CONVENIOS DE APORTE"/>
    <s v="Dirección General"/>
    <s v="En Ejecución"/>
    <s v="ID SUBCTA: 688 - TIPO: 11.1. Cargue inicial en el MGI"/>
    <s v="339-16"/>
    <s v="COLCIENCIAS"/>
    <s v="20/04/2016"/>
    <s v="20/04/2016"/>
    <s v="20/04/2016"/>
    <s v="20/04/2016"/>
    <s v="48"/>
    <s v="20/04/2020"/>
    <s v="899999296"/>
    <s v="COLCIENCIAS"/>
    <s v="Aunar esfuerzos para apoyar actividades que fortalezcan las redes internacionales de investigación conjunta con socios internacionales"/>
    <n v="1395000000"/>
    <n v="1135000000"/>
    <n v="260000000"/>
    <n v="1135000000"/>
    <n v="1135000000"/>
    <n v="0"/>
    <m/>
    <n v="0"/>
    <n v="1135000000"/>
    <n v="1135000000"/>
    <n v="0"/>
    <m/>
    <n v="0"/>
    <n v="1135000000"/>
    <n v="0"/>
    <n v="1135000000"/>
    <n v="1135000000"/>
    <n v="0"/>
    <n v="0"/>
    <n v="0"/>
    <n v="0"/>
    <n v="0"/>
    <n v="1102840004"/>
    <n v="0"/>
    <n v="1102840004"/>
    <n v="0"/>
    <n v="0"/>
    <n v="0"/>
    <n v="0"/>
    <n v="32159996"/>
    <n v="25"/>
    <n v="32159996"/>
    <n v="0"/>
    <n v="36441231.670000002"/>
    <n v="0"/>
    <n v="36441231.670000002"/>
    <n v="0"/>
    <n v="68601227.670000002"/>
    <s v="COL-E"/>
    <s v="339_16"/>
    <s v="SIN_PROYECT"/>
    <s v="830053105"/>
    <s v="APO"/>
  </r>
  <r>
    <x v="34"/>
    <s v="776"/>
    <s v="2016"/>
    <s v="CONVENIOS DE APORTE"/>
    <s v="Dirección de Fomento a la Investigación"/>
    <s v="En Ejecución"/>
    <s v="ID SUBCTA: 952 - TIPO: 10.2. Evaluadores internacionales"/>
    <s v="776-16 Evaluadores Internacionales"/>
    <s v="COLCIENCIAS"/>
    <s v=""/>
    <s v="27/12/2016"/>
    <s v="27/12/2016"/>
    <s v="27/12/2016"/>
    <s v="120"/>
    <s v="27/12/2026"/>
    <s v="899999296"/>
    <s v="COLCIENCIAS"/>
    <s v="“Aunar esfuerzos técnicos y económicos para el financiamiento de los beneficiarios de las convocatorias de doctorados en Colombia y en el exterior seleccionados en el marco del proyecto “Capacitación de recursos humanos para la investigación. Cohorte 2016”."/>
    <n v="109042679758"/>
    <n v="109042679758"/>
    <n v="0"/>
    <n v="150000000"/>
    <n v="150000000"/>
    <n v="0"/>
    <m/>
    <n v="0"/>
    <n v="150000000"/>
    <n v="150000000"/>
    <n v="0"/>
    <m/>
    <n v="0"/>
    <n v="111262099.97"/>
    <n v="5283685.68"/>
    <n v="105978414.29000001"/>
    <n v="0"/>
    <n v="89057491"/>
    <n v="0"/>
    <n v="16920923.289999999"/>
    <n v="0"/>
    <n v="38737900.030000001"/>
    <n v="105978414.29000001"/>
    <n v="0"/>
    <n v="0"/>
    <n v="89057491"/>
    <n v="0"/>
    <n v="16920923.289999999"/>
    <n v="0"/>
    <n v="0"/>
    <n v="0"/>
    <n v="44021585.710000001"/>
    <n v="0"/>
    <n v="0"/>
    <n v="0"/>
    <n v="0"/>
    <n v="0"/>
    <n v="44021585.710000001"/>
    <s v="COL-E"/>
    <s v="776_16"/>
    <s v="776_16_EVAINT"/>
    <s v="830053105"/>
    <s v="APO"/>
  </r>
  <r>
    <x v="34"/>
    <s v="776"/>
    <s v="2016"/>
    <s v="CONVENIOS DE APORTE"/>
    <s v="Dirección de Fomento a la Investigación"/>
    <s v="En Ejecución"/>
    <s v="ID SUBCTA: 951 - TIPO: 10.1. Evaluadores nacionales"/>
    <s v="776-16 Evaluadores Nacionales"/>
    <s v="COLCIENCIAS"/>
    <s v=""/>
    <s v="27/12/2016"/>
    <s v="27/12/2016"/>
    <s v="27/12/2016"/>
    <s v="120"/>
    <s v="27/12/2026"/>
    <s v="899999296"/>
    <s v="COLCIENCIAS"/>
    <s v="“Aunar esfuerzos técnicos y económicos para el financiamiento de los beneficiarios de las convocatorias de doctorados en Colombia y en el exterior seleccionados en el marco del proyecto “Capacitación de recursos humanos para la investigación. Cohorte 2016”."/>
    <n v="109042679758"/>
    <n v="109042679758"/>
    <n v="0"/>
    <n v="150000000"/>
    <n v="150000000"/>
    <n v="0"/>
    <m/>
    <n v="0"/>
    <n v="150000000"/>
    <n v="150000000"/>
    <n v="0"/>
    <m/>
    <n v="0"/>
    <n v="9604091"/>
    <n v="0"/>
    <n v="9604091"/>
    <n v="0"/>
    <n v="9604091"/>
    <n v="0"/>
    <n v="0"/>
    <n v="0"/>
    <n v="140395909"/>
    <n v="9604091"/>
    <n v="0"/>
    <n v="0"/>
    <n v="9604091"/>
    <n v="0"/>
    <n v="0"/>
    <n v="0"/>
    <n v="0"/>
    <n v="0"/>
    <n v="140395909"/>
    <n v="0"/>
    <n v="0"/>
    <n v="0"/>
    <n v="0"/>
    <n v="0"/>
    <n v="140395909"/>
    <s v="COL-E"/>
    <s v="776_16"/>
    <s v="776_16_EVA"/>
    <s v="830053105"/>
    <s v="APO"/>
  </r>
  <r>
    <x v="34"/>
    <s v="776"/>
    <s v="2016"/>
    <s v="CONVENIOS DE APORTE"/>
    <s v="Dirección de Fomento a la Investigación"/>
    <s v="En Ejecución"/>
    <s v="ID SUBCTA: 947 - TIPO: 2.3. Doctorados en el Exterior"/>
    <s v="776-16"/>
    <s v="COLCIENCIAS"/>
    <s v=""/>
    <s v="27/12/2016"/>
    <s v="27/12/2016"/>
    <s v="27/12/2016"/>
    <s v="120"/>
    <s v="27/12/2026"/>
    <s v="899999296"/>
    <s v="COLCIENCIAS"/>
    <s v="“Aunar esfuerzos técnicos y económicos para el financiamiento de los beneficiarios de las convocatorias de doctorados en Colombia y en el exterior seleccionados en el marco del proyecto “Capacitación de recursos humanos para la investigación. Cohorte 2016”."/>
    <n v="109042679758"/>
    <n v="109042679758"/>
    <n v="0"/>
    <n v="108742679758"/>
    <n v="108742679758"/>
    <n v="0"/>
    <m/>
    <n v="0"/>
    <n v="41680393798"/>
    <n v="41680393798"/>
    <n v="0"/>
    <m/>
    <n v="67062285960"/>
    <n v="108114636936"/>
    <n v="9128220508"/>
    <n v="98986416428"/>
    <n v="98986416428"/>
    <n v="0"/>
    <n v="0"/>
    <n v="0"/>
    <n v="0"/>
    <n v="628042822"/>
    <n v="21261767367"/>
    <n v="0"/>
    <n v="21261767367"/>
    <n v="0"/>
    <n v="0"/>
    <n v="0"/>
    <n v="0"/>
    <n v="77724649061"/>
    <n v="37"/>
    <n v="20418626431"/>
    <n v="0"/>
    <n v="138537637.43000001"/>
    <n v="0"/>
    <n v="138537637.43000001"/>
    <n v="0"/>
    <n v="20557164068.43"/>
    <s v="COL-E"/>
    <s v="776_16"/>
    <s v="SIN_PROYECT"/>
    <s v="830053105"/>
    <s v="APO"/>
  </r>
  <r>
    <x v="35"/>
    <s v="310"/>
    <s v="2016"/>
    <s v="CONVENIOS DE APORTE"/>
    <s v="Dirección de Mentalidad y Cultura para la Ciencia, la Tecnología y la Innovación"/>
    <s v="En Ejecución"/>
    <s v="ID SUBCTA: 917 - TIPO: 10.1. Evaluadores nacionales"/>
    <s v="310-16 Evaluadores Nacionales"/>
    <s v="COLCIENCIAS"/>
    <s v="09/03/2016"/>
    <s v="10/03/2016"/>
    <s v="10/03/2016"/>
    <s v="10/03/2016"/>
    <s v="36"/>
    <s v="10/03/2019"/>
    <s v="899999296"/>
    <s v="COLCIENCIAS"/>
    <s v="Aunar esfuerzos para la ejecución de recursos de inversión de COLCIENCIAS destinados a la financiación de las entidades beneficiarias del Programa Jóvenes Investigadores e Innovadores."/>
    <n v="4783209872"/>
    <n v="4783209872"/>
    <n v="0"/>
    <n v="223148764"/>
    <n v="223148764"/>
    <n v="0"/>
    <m/>
    <n v="0"/>
    <n v="223148764"/>
    <n v="223148764"/>
    <n v="0"/>
    <m/>
    <n v="0"/>
    <n v="223148764"/>
    <n v="4185023"/>
    <n v="218963741"/>
    <n v="0"/>
    <n v="218963741"/>
    <n v="0"/>
    <n v="0"/>
    <n v="0"/>
    <n v="0"/>
    <n v="218963741"/>
    <n v="0"/>
    <n v="0"/>
    <n v="218963741"/>
    <n v="0"/>
    <n v="0"/>
    <n v="0"/>
    <n v="0"/>
    <n v="0"/>
    <n v="4185023"/>
    <n v="0"/>
    <n v="0"/>
    <n v="0"/>
    <n v="0"/>
    <n v="0"/>
    <n v="4185023"/>
    <s v="COL-E"/>
    <s v="310_16"/>
    <s v="310_16_EVA"/>
    <s v="830053105"/>
    <s v="APO"/>
  </r>
  <r>
    <x v="36"/>
    <s v="306"/>
    <s v="2016"/>
    <s v="CONVENIOS DE APORTE"/>
    <s v="Dirección de Fomento a la Investigación"/>
    <s v="En Ejecución"/>
    <s v="ID SUBCTA: 683 - TIPO: 11.1. Cargue inicial en el MGI"/>
    <s v="306-16 Construcción de Paz"/>
    <s v="COLCIENCIAS"/>
    <s v="07/03/2016"/>
    <s v="07/03/2016"/>
    <s v="07/03/2016"/>
    <s v="07/03/2016"/>
    <s v="60"/>
    <s v="07/03/2021"/>
    <s v="899999296"/>
    <s v="COLCIENCIAS"/>
    <s v="Aunar esfuerzos para fomentar la financiación de actividades, programas y proyectos de Ciencia, Tecnología e Innovación que permitan mejorar la calidad y el impacto de la invbestigación en Colombia, en el marco del Proyecto de Inversión Apoyo Financiero y Técnico para el Fortalecimiento de Capacidades Institucionales del SNCTel."/>
    <n v="33265524680"/>
    <n v="33265524680"/>
    <n v="0"/>
    <n v="4506048256"/>
    <n v="4506048256"/>
    <n v="0"/>
    <m/>
    <n v="0"/>
    <n v="4506048256"/>
    <n v="4506048256"/>
    <n v="0"/>
    <m/>
    <n v="0"/>
    <n v="4506048256"/>
    <n v="0"/>
    <n v="4506048256"/>
    <n v="4506048256"/>
    <n v="0"/>
    <n v="0"/>
    <n v="0"/>
    <n v="0"/>
    <n v="0"/>
    <n v="3154233780"/>
    <n v="0"/>
    <n v="3154233780"/>
    <n v="0"/>
    <n v="0"/>
    <n v="0"/>
    <n v="0"/>
    <n v="1351814476"/>
    <n v="15"/>
    <n v="1351814476"/>
    <n v="0"/>
    <n v="0"/>
    <n v="0"/>
    <n v="0"/>
    <n v="0"/>
    <n v="1351814476"/>
    <s v="COL-E"/>
    <s v="306_16"/>
    <s v="306_16_3"/>
    <s v="830053105"/>
    <s v="APO"/>
  </r>
  <r>
    <x v="36"/>
    <s v="306"/>
    <s v="2016"/>
    <s v="CONVENIOS DE APORTE"/>
    <s v="Dirección de Fomento a la Investigación"/>
    <s v="En Ejecución"/>
    <s v="ID SUBCTA: 682 - TIPO: 11.1. Cargue inicial en el MGI"/>
    <s v="306-16 Ingenierías"/>
    <s v="COLCIENCIAS"/>
    <s v="07/03/2016"/>
    <s v="07/03/2016"/>
    <s v="07/03/2016"/>
    <s v="07/03/2016"/>
    <s v="60"/>
    <s v="07/03/2021"/>
    <s v="899999296"/>
    <s v="COLCIENCIAS"/>
    <s v="Aunar esfuerzos para fomentar la financiación de actividades, programas y proyectos de Ciencia, Tecnología e Innovación que permitan mejorar la calidad y el impacto de la invbestigación en Colombia, en el marco del Proyecto de Inversión Apoyo Financiero y Técnico para el Fortalecimiento de Capacidades Institucionales del SNCTel."/>
    <n v="33265524680"/>
    <n v="33265524680"/>
    <n v="0"/>
    <n v="4853802095"/>
    <n v="4853802095"/>
    <n v="0"/>
    <m/>
    <n v="0"/>
    <n v="4853802095"/>
    <n v="4853802095"/>
    <n v="0"/>
    <m/>
    <n v="0"/>
    <n v="4816386230"/>
    <n v="0"/>
    <n v="4816386230"/>
    <n v="4816386230"/>
    <n v="0"/>
    <n v="0"/>
    <n v="0"/>
    <n v="0"/>
    <n v="37415865"/>
    <n v="3955579782"/>
    <n v="0"/>
    <n v="3955579782"/>
    <n v="0"/>
    <n v="0"/>
    <n v="0"/>
    <n v="0"/>
    <n v="860806448"/>
    <n v="27"/>
    <n v="898222313"/>
    <n v="0"/>
    <n v="0"/>
    <n v="0"/>
    <n v="0"/>
    <n v="0"/>
    <n v="898222313"/>
    <s v="COL-E"/>
    <s v="306_16"/>
    <s v="306_16_2"/>
    <s v="830053105"/>
    <s v="APO"/>
  </r>
  <r>
    <x v="36"/>
    <s v="306"/>
    <s v="2016"/>
    <s v="CONVENIOS DE APORTE"/>
    <s v="Dirección de Fomento a la Investigación"/>
    <s v="En Ejecución"/>
    <s v="ID SUBCTA: 681 - TIPO: 11.1. Cargue inicial en el MGI"/>
    <s v="306-16 Ciencias Básicas"/>
    <s v="COLCIENCIAS"/>
    <s v="07/03/2016"/>
    <s v="07/03/2016"/>
    <s v="07/03/2016"/>
    <s v="07/03/2016"/>
    <s v="60"/>
    <s v="07/03/2021"/>
    <s v="899999296"/>
    <s v="COLCIENCIAS"/>
    <s v="Aunar esfuerzos para fomentar la financiación de actividades, programas y proyectos de Ciencia, Tecnología e Innovación que permitan mejorar la calidad y el impacto de la invbestigación en Colombia, en el marco del Proyecto de Inversión Apoyo Financiero y Técnico para el Fortalecimiento de Capacidades Institucionales del SNCTel."/>
    <n v="33265524680"/>
    <n v="33265524680"/>
    <n v="0"/>
    <n v="7773741357"/>
    <n v="7773741357"/>
    <n v="0"/>
    <m/>
    <n v="0"/>
    <n v="7773741357"/>
    <n v="7773741357"/>
    <n v="0"/>
    <m/>
    <n v="0"/>
    <n v="7734490487"/>
    <n v="0"/>
    <n v="7734490487"/>
    <n v="7734490487"/>
    <n v="0"/>
    <n v="0"/>
    <n v="0"/>
    <n v="0"/>
    <n v="39250870"/>
    <n v="6226427143"/>
    <n v="0"/>
    <n v="6226427143"/>
    <n v="0"/>
    <n v="0"/>
    <n v="0"/>
    <n v="0"/>
    <n v="1508063344"/>
    <n v="42"/>
    <n v="1547314214"/>
    <n v="0"/>
    <n v="0"/>
    <n v="0"/>
    <n v="0"/>
    <n v="0"/>
    <n v="1547314214"/>
    <s v="COL-E"/>
    <s v="306_16"/>
    <s v="306_16_1"/>
    <s v="830053105"/>
    <s v="APO"/>
  </r>
  <r>
    <x v="35"/>
    <s v="310"/>
    <s v="2016"/>
    <s v="CONVENIOS DE APORTE"/>
    <s v="Dirección de Mentalidad y Cultura para la Ciencia, la Tecnología y la Innovación"/>
    <s v="En Ejecución"/>
    <s v="ID SUBCTA: 679 - TIPO: 11.1. Cargue inicial en el MGI"/>
    <s v="310-16"/>
    <s v="COLCIENCIAS"/>
    <s v="09/03/2016"/>
    <s v="10/03/2016"/>
    <s v="10/03/2016"/>
    <s v="10/03/2016"/>
    <s v="36"/>
    <s v="10/03/2019"/>
    <s v="899999296"/>
    <s v="COLCIENCIAS"/>
    <s v="Aunar esfuerzos para la ejecución de recursos de inversión de COLCIENCIAS destinados a la financiación de las entidades beneficiarias del Programa Jóvenes Investigadores e Innovadores."/>
    <n v="4783209872"/>
    <n v="4783209872"/>
    <n v="0"/>
    <n v="4560061108"/>
    <n v="4560061108"/>
    <n v="0"/>
    <m/>
    <n v="0"/>
    <n v="4560061108"/>
    <n v="4560061108"/>
    <n v="0"/>
    <m/>
    <n v="0"/>
    <n v="4519305306"/>
    <n v="122702959"/>
    <n v="4396602347"/>
    <n v="4396602347"/>
    <n v="0"/>
    <n v="0"/>
    <n v="0"/>
    <n v="0"/>
    <n v="40755802"/>
    <n v="4351925727"/>
    <n v="0"/>
    <n v="4351925727"/>
    <n v="0"/>
    <n v="0"/>
    <n v="0"/>
    <n v="0"/>
    <n v="44676620"/>
    <n v="73"/>
    <n v="208135381"/>
    <n v="0"/>
    <n v="31756880.25"/>
    <n v="0"/>
    <n v="31756880.25"/>
    <n v="0"/>
    <n v="239892261.25"/>
    <s v="COL-E"/>
    <s v="310_16"/>
    <s v="SIN_PROYECT"/>
    <s v="830053105"/>
    <s v="APO"/>
  </r>
  <r>
    <x v="36"/>
    <s v="306"/>
    <s v="2016"/>
    <s v="CONVENIOS DE APORTE"/>
    <s v="Dirección de Fomento a la Investigación"/>
    <s v="En Ejecución"/>
    <s v="ID SUBCTA: 924 - TIPO: 1.1. Programas y Proyectos de Investigación"/>
    <s v="306-16 Crecimiento verde"/>
    <s v="COLCIENCIAS"/>
    <s v="07/03/2016"/>
    <s v="07/03/2016"/>
    <s v="07/03/2016"/>
    <s v="07/03/2016"/>
    <s v="60"/>
    <s v="07/03/2021"/>
    <s v="899999296"/>
    <s v="COLCIENCIAS"/>
    <s v="Aunar esfuerzos para fomentar la financiación de actividades, programas y proyectos de Ciencia, Tecnología e Innovación que permitan mejorar la calidad y el impacto de la invbestigación en Colombia, en el marco del Proyecto de Inversión Apoyo Financiero y Técnico para el Fortalecimiento de Capacidades Institucionales del SNCTel."/>
    <n v="33265524680"/>
    <n v="33265524680"/>
    <n v="0"/>
    <n v="4803434028"/>
    <n v="4803434028"/>
    <n v="0"/>
    <m/>
    <n v="0"/>
    <n v="4803434028"/>
    <n v="4803434028"/>
    <n v="0"/>
    <m/>
    <n v="0"/>
    <n v="4803434028"/>
    <n v="0"/>
    <n v="4803434028"/>
    <n v="4803434028"/>
    <n v="0"/>
    <n v="0"/>
    <n v="0"/>
    <n v="0"/>
    <n v="0"/>
    <n v="3362403821"/>
    <n v="0"/>
    <n v="3362403821"/>
    <n v="0"/>
    <n v="0"/>
    <n v="0"/>
    <n v="0"/>
    <n v="1441030207"/>
    <n v="15"/>
    <n v="1441030207"/>
    <n v="0"/>
    <n v="0"/>
    <n v="0"/>
    <n v="0"/>
    <n v="0"/>
    <n v="1441030207"/>
    <s v="COL-E"/>
    <s v="306_16"/>
    <s v="306_16_5"/>
    <s v="830053105"/>
    <s v="APO"/>
  </r>
  <r>
    <x v="36"/>
    <s v="306"/>
    <s v="2016"/>
    <s v="CONVENIOS DE APORTE"/>
    <s v="Dirección de Fomento a la Investigación"/>
    <s v="En Ejecución"/>
    <s v="ID SUBCTA: 923 - TIPO: 1.1. Programas y Proyectos de Investigación"/>
    <s v="306-16 Recursos renovables y no renovables"/>
    <s v="COLCIENCIAS"/>
    <s v="07/03/2016"/>
    <s v="07/03/2016"/>
    <s v="07/03/2016"/>
    <s v="07/03/2016"/>
    <s v="60"/>
    <s v="07/03/2021"/>
    <s v="899999296"/>
    <s v="COLCIENCIAS"/>
    <s v="Aunar esfuerzos para fomentar la financiación de actividades, programas y proyectos de Ciencia, Tecnología e Innovación que permitan mejorar la calidad y el impacto de la invbestigación en Colombia, en el marco del Proyecto de Inversión Apoyo Financiero y Técnico para el Fortalecimiento de Capacidades Institucionales del SNCTel."/>
    <n v="33265524680"/>
    <n v="33265524680"/>
    <n v="0"/>
    <n v="10365784395"/>
    <n v="10365784395"/>
    <n v="0"/>
    <m/>
    <n v="0"/>
    <n v="10365784395"/>
    <n v="10365784395"/>
    <n v="0"/>
    <m/>
    <n v="0"/>
    <n v="10365784395"/>
    <n v="0"/>
    <n v="10365784395"/>
    <n v="10365784395"/>
    <n v="0"/>
    <n v="0"/>
    <n v="0"/>
    <n v="0"/>
    <n v="0"/>
    <n v="7256049077"/>
    <n v="0"/>
    <n v="7256049077"/>
    <n v="0"/>
    <n v="0"/>
    <n v="0"/>
    <n v="0"/>
    <n v="3109735318"/>
    <n v="31"/>
    <n v="3109735318"/>
    <n v="0"/>
    <n v="0"/>
    <n v="0"/>
    <n v="0"/>
    <n v="0"/>
    <n v="3109735318"/>
    <s v="COL-E"/>
    <s v="306_16"/>
    <s v="306_16_4"/>
    <s v="830053105"/>
    <s v="APO"/>
  </r>
  <r>
    <x v="37"/>
    <s v="309"/>
    <s v="2017"/>
    <s v="CONVENIOS DE APORTE"/>
    <s v="Dirección General"/>
    <s v="En Ejecución"/>
    <s v="ID SUBCTA: 954 - TIPO: 1.6. Apoyo Financiero para acceso a bases de datos"/>
    <s v="309-17"/>
    <s v="COLCIENCIAS"/>
    <s v=""/>
    <s v="01/03/2017"/>
    <s v="01/03/2017"/>
    <s v="01/03/2017"/>
    <s v="10"/>
    <s v="31/03/2018"/>
    <s v="899999296"/>
    <s v="COLCIENCIAS"/>
    <s v="Promover la difusión científica y tecnológica, y la conformación de redes de investigación e información, apoyadas en el uso de las tecnologías de la información y las comunicaciones."/>
    <n v="1282432724"/>
    <n v="1282432724"/>
    <n v="0"/>
    <n v="1075632144"/>
    <n v="1075632144"/>
    <n v="0"/>
    <m/>
    <n v="0"/>
    <n v="992865477"/>
    <n v="1075632144"/>
    <n v="-82766667"/>
    <s v="no esta cogiendo mgi"/>
    <n v="82766667"/>
    <n v="1075632144"/>
    <n v="82766667"/>
    <n v="992865477"/>
    <n v="992865477"/>
    <n v="0"/>
    <n v="0"/>
    <n v="0"/>
    <n v="0"/>
    <n v="0"/>
    <n v="794292381.60000002"/>
    <n v="0"/>
    <n v="794292381.60000002"/>
    <n v="0"/>
    <n v="0"/>
    <n v="0"/>
    <n v="0"/>
    <n v="198573095.40000001"/>
    <n v="1"/>
    <n v="198573095.40000001"/>
    <n v="0"/>
    <n v="22808926.550000001"/>
    <n v="0"/>
    <n v="22808926.550000001"/>
    <n v="0"/>
    <n v="221382021.94999999"/>
    <s v="COL-E"/>
    <s v="309_17"/>
    <s v="SIN_PROYECT"/>
    <s v="830053105"/>
    <s v="APO"/>
  </r>
  <r>
    <x v="38"/>
    <s v="R Total"/>
    <s v="2010"/>
    <s v="CUENTA"/>
    <s v=""/>
    <s v="En Ejecución"/>
    <s v="ID SUBCTA: 699 - TIPO: 11.1. Cargue inicial en el MGI"/>
    <s v="Articulo 26 Sub Apoyo centros de Desarrollo tecnologicos Nuevos"/>
    <s v="COLCIENCIAS"/>
    <s v=""/>
    <s v=""/>
    <s v=""/>
    <s v=""/>
    <s v=""/>
    <s v=""/>
    <s v="899999296"/>
    <s v="COLCIENCIAS"/>
    <s v=""/>
    <n v="0"/>
    <n v="0"/>
    <n v="0"/>
    <n v="3237900000"/>
    <n v="3237900000"/>
    <n v="0"/>
    <m/>
    <n v="0"/>
    <n v="3237900000"/>
    <n v="3237900000"/>
    <n v="0"/>
    <m/>
    <n v="0"/>
    <n v="3237900000"/>
    <n v="0"/>
    <n v="3237900000"/>
    <n v="3237900000"/>
    <n v="0"/>
    <n v="0"/>
    <n v="0"/>
    <n v="0"/>
    <n v="0"/>
    <n v="3237900000"/>
    <n v="0"/>
    <n v="3237900000"/>
    <n v="0"/>
    <n v="0"/>
    <n v="0"/>
    <n v="0"/>
    <n v="0"/>
    <n v="9"/>
    <n v="0"/>
    <n v="0"/>
    <n v="0"/>
    <n v="0"/>
    <n v="0"/>
    <n v="0"/>
    <n v="0"/>
    <s v="COL-E"/>
    <s v="000R_10"/>
    <s v="000R_10_5"/>
    <s v="830053105"/>
    <s v="APO"/>
  </r>
  <r>
    <x v="38"/>
    <s v="R Total"/>
    <s v="2010"/>
    <s v="CUENTA"/>
    <s v=""/>
    <s v="En Ejecución"/>
    <s v="ID SUBCTA: 698 - TIPO: 11.1. Cargue inicial en el MGI"/>
    <s v="Articulo 26 Sub Proyectos de Investigación"/>
    <s v="COLCIENCIAS"/>
    <s v=""/>
    <s v=""/>
    <s v=""/>
    <s v=""/>
    <s v=""/>
    <s v=""/>
    <s v="899999296"/>
    <s v="COLCIENCIAS"/>
    <s v=""/>
    <n v="0"/>
    <n v="0"/>
    <n v="0"/>
    <n v="22322643957"/>
    <n v="22322643957"/>
    <n v="0"/>
    <m/>
    <n v="0"/>
    <n v="22322643957"/>
    <n v="22322643957"/>
    <n v="0"/>
    <m/>
    <n v="0"/>
    <n v="22321284956.889999"/>
    <n v="20600000"/>
    <n v="22300684956.889999"/>
    <n v="22300684956.889999"/>
    <n v="0"/>
    <n v="0"/>
    <n v="0"/>
    <n v="0"/>
    <n v="1359000.11"/>
    <n v="22300684956.889999"/>
    <n v="0"/>
    <n v="22300684956.889999"/>
    <n v="0"/>
    <n v="0"/>
    <n v="0"/>
    <n v="0"/>
    <n v="0"/>
    <n v="117"/>
    <n v="21959000.109999999"/>
    <n v="0"/>
    <n v="0"/>
    <n v="0"/>
    <n v="0"/>
    <n v="0"/>
    <n v="21959000.109999999"/>
    <s v="COL-E"/>
    <s v="000R_10"/>
    <s v="000R_10_4"/>
    <s v="830053105"/>
    <s v="APO"/>
  </r>
  <r>
    <x v="38"/>
    <s v="R Total"/>
    <s v="2010"/>
    <s v="CUENTA"/>
    <s v=""/>
    <s v="En Ejecución"/>
    <s v="ID SUBCTA: 697 - TIPO: 11.1. Cargue inicial en el MGI"/>
    <s v="Art. 26 Sub Movilidad"/>
    <s v="COLCIENCIAS"/>
    <s v=""/>
    <s v=""/>
    <s v=""/>
    <s v=""/>
    <s v=""/>
    <s v=""/>
    <s v="899999296"/>
    <s v="COLCIENCIAS"/>
    <s v=""/>
    <n v="0"/>
    <n v="0"/>
    <n v="0"/>
    <n v="1000000000"/>
    <n v="1000000000"/>
    <n v="0"/>
    <m/>
    <n v="0"/>
    <n v="1000000000"/>
    <n v="1000000000"/>
    <n v="0"/>
    <m/>
    <n v="0"/>
    <n v="1000000000"/>
    <n v="0"/>
    <n v="1000000000"/>
    <n v="1000000000"/>
    <n v="0"/>
    <n v="0"/>
    <n v="0"/>
    <n v="0"/>
    <n v="0"/>
    <n v="1000000000"/>
    <n v="0"/>
    <n v="1000000000"/>
    <n v="0"/>
    <n v="0"/>
    <n v="0"/>
    <n v="0"/>
    <n v="0"/>
    <n v="45"/>
    <n v="0"/>
    <n v="0"/>
    <n v="0"/>
    <n v="0"/>
    <n v="0"/>
    <n v="0"/>
    <n v="0"/>
    <s v="COL-E"/>
    <s v="000R_10"/>
    <s v="000R_10_3"/>
    <s v="830053105"/>
    <s v="APO"/>
  </r>
  <r>
    <x v="38"/>
    <s v="R Total"/>
    <s v="2010"/>
    <s v="CUENTA"/>
    <s v=""/>
    <s v="En Ejecución"/>
    <s v="ID SUBCTA: 703 - TIPO: 11.1. Cargue inicial en el MGI"/>
    <s v="Art. 26 Sub Apoyo a Centros Regionales"/>
    <s v="COLCIENCIAS"/>
    <s v=""/>
    <s v=""/>
    <s v=""/>
    <s v=""/>
    <s v=""/>
    <s v=""/>
    <s v="899999296"/>
    <s v="COLCIENCIAS"/>
    <s v=""/>
    <n v="0"/>
    <n v="0"/>
    <n v="0"/>
    <n v="310000000"/>
    <n v="310000000"/>
    <n v="0"/>
    <m/>
    <n v="0"/>
    <n v="310000000"/>
    <n v="310000000"/>
    <n v="0"/>
    <m/>
    <n v="0"/>
    <n v="310000000"/>
    <n v="0"/>
    <n v="310000000"/>
    <n v="310000000"/>
    <n v="0"/>
    <n v="0"/>
    <n v="0"/>
    <n v="0"/>
    <n v="0"/>
    <n v="310000000"/>
    <n v="0"/>
    <n v="310000000"/>
    <n v="0"/>
    <n v="0"/>
    <n v="0"/>
    <n v="0"/>
    <n v="0"/>
    <n v="5"/>
    <n v="0"/>
    <n v="0"/>
    <n v="0"/>
    <n v="0"/>
    <n v="0"/>
    <n v="0"/>
    <n v="0"/>
    <s v="COL-E"/>
    <s v="000R_10"/>
    <s v="000R_10_9"/>
    <s v="830053105"/>
    <s v="APO"/>
  </r>
  <r>
    <x v="38"/>
    <s v="R Total"/>
    <s v="2010"/>
    <s v="CUENTA"/>
    <s v=""/>
    <s v="En Ejecución"/>
    <s v="ID SUBCTA: 701 - TIPO: 11.1. Cargue inicial en el MGI"/>
    <s v="Art. 26 Sub Ondas"/>
    <s v="COLCIENCIAS"/>
    <s v=""/>
    <s v=""/>
    <s v=""/>
    <s v=""/>
    <s v=""/>
    <s v=""/>
    <s v="899999296"/>
    <s v="COLCIENCIAS"/>
    <s v=""/>
    <n v="0"/>
    <n v="0"/>
    <n v="0"/>
    <n v="1806800000"/>
    <n v="1806800000"/>
    <n v="0"/>
    <m/>
    <n v="0"/>
    <n v="1806800000"/>
    <n v="1806800000"/>
    <n v="0"/>
    <m/>
    <n v="0"/>
    <n v="1806800000"/>
    <n v="0"/>
    <n v="1806800000"/>
    <n v="1806800000"/>
    <n v="0"/>
    <n v="0"/>
    <n v="0"/>
    <n v="0"/>
    <n v="0"/>
    <n v="1806800000"/>
    <n v="0"/>
    <n v="1806800000"/>
    <n v="0"/>
    <n v="0"/>
    <n v="0"/>
    <n v="0"/>
    <n v="0"/>
    <n v="32"/>
    <n v="0"/>
    <n v="0"/>
    <n v="0"/>
    <n v="0"/>
    <n v="0"/>
    <n v="0"/>
    <n v="0"/>
    <s v="COL-E"/>
    <s v="000R_10"/>
    <s v="000R_10_7"/>
    <s v="830053105"/>
    <s v="APO"/>
  </r>
  <r>
    <x v="38"/>
    <s v="R Total"/>
    <s v="2010"/>
    <s v="CUENTA"/>
    <s v=""/>
    <s v="En Ejecución"/>
    <s v="ID SUBCTA: 700 - TIPO: 11.1. Cargue inicial en el MGI"/>
    <s v="Art. 26 Sub Redes"/>
    <s v="COLCIENCIAS"/>
    <s v=""/>
    <s v=""/>
    <s v=""/>
    <s v=""/>
    <s v=""/>
    <s v=""/>
    <s v="899999296"/>
    <s v="COLCIENCIAS"/>
    <s v=""/>
    <n v="0"/>
    <n v="0"/>
    <n v="0"/>
    <n v="20000000000"/>
    <n v="20000000000"/>
    <n v="0"/>
    <m/>
    <n v="0"/>
    <n v="20000000000"/>
    <n v="20000000000"/>
    <n v="0"/>
    <m/>
    <n v="0"/>
    <n v="20000000000"/>
    <n v="0"/>
    <n v="20000000000"/>
    <n v="20000000000"/>
    <n v="0"/>
    <n v="0"/>
    <n v="0"/>
    <n v="0"/>
    <n v="0"/>
    <n v="19355282419"/>
    <n v="0"/>
    <n v="19355282419"/>
    <n v="0"/>
    <n v="0"/>
    <n v="0"/>
    <n v="0"/>
    <n v="644717581"/>
    <n v="6"/>
    <n v="644717581"/>
    <n v="0"/>
    <n v="0"/>
    <n v="0"/>
    <n v="0"/>
    <n v="0"/>
    <n v="644717581"/>
    <s v="COL-E"/>
    <s v="000R_10"/>
    <s v="000R_10_6"/>
    <s v="830053105"/>
    <s v="APO"/>
  </r>
  <r>
    <x v="38"/>
    <s v="R Total"/>
    <s v="2010"/>
    <s v="CUENTA"/>
    <s v=""/>
    <s v="En Ejecución"/>
    <s v="ID SUBCTA: 693 - TIPO: 11.1. Cargue inicial en el MGI"/>
    <s v="Arti. 26 Sub Fortalecimiento"/>
    <s v="COLCIENCIAS"/>
    <s v=""/>
    <s v=""/>
    <s v=""/>
    <s v=""/>
    <s v=""/>
    <s v=""/>
    <s v="899999296"/>
    <s v="COLCIENCIAS"/>
    <s v=""/>
    <n v="0"/>
    <n v="0"/>
    <n v="0"/>
    <n v="27402310163"/>
    <n v="27402310163"/>
    <n v="0"/>
    <m/>
    <n v="0"/>
    <n v="27402310163"/>
    <n v="27402310163"/>
    <n v="0"/>
    <m/>
    <n v="0"/>
    <n v="27327428810.790001"/>
    <n v="0"/>
    <n v="27327428810.790001"/>
    <n v="27327428810.790001"/>
    <n v="0"/>
    <n v="0"/>
    <n v="0"/>
    <n v="0"/>
    <n v="74881352.209999993"/>
    <n v="27327428890.799999"/>
    <n v="0"/>
    <n v="27327428890.799999"/>
    <n v="0"/>
    <n v="0"/>
    <n v="0"/>
    <n v="0"/>
    <n v="-80"/>
    <n v="69"/>
    <n v="74881272.200000003"/>
    <n v="0"/>
    <n v="0"/>
    <n v="0"/>
    <n v="0"/>
    <n v="0"/>
    <n v="74881272.200000003"/>
    <s v="COL-E"/>
    <s v="000R_10"/>
    <s v="000R_10_13"/>
    <s v="830053105"/>
    <s v="APO"/>
  </r>
  <r>
    <x v="39"/>
    <s v="Aporte Total"/>
    <s v="2009"/>
    <s v="CUENTA"/>
    <s v=""/>
    <s v="En Ejecución"/>
    <s v="ID SUBCTA: 706 - TIPO: 11.1. Cargue inicial en el MGI"/>
    <s v="Aporte"/>
    <s v="COLCIENCIAS"/>
    <s v=""/>
    <s v=""/>
    <s v=""/>
    <s v=""/>
    <s v=""/>
    <s v=""/>
    <s v="899999296"/>
    <s v="COLCIENCIAS"/>
    <s v=""/>
    <n v="0"/>
    <n v="0"/>
    <n v="0"/>
    <n v="1000000000"/>
    <n v="1000000000"/>
    <n v="0"/>
    <m/>
    <n v="0"/>
    <n v="1000000000"/>
    <n v="1000000000"/>
    <n v="0"/>
    <m/>
    <n v="0"/>
    <n v="999776711"/>
    <n v="0"/>
    <n v="999776711"/>
    <n v="688850511"/>
    <n v="99792000"/>
    <n v="21134200"/>
    <n v="0"/>
    <n v="190000000"/>
    <n v="223289"/>
    <n v="999776711"/>
    <n v="0"/>
    <n v="688850511"/>
    <n v="99792000"/>
    <n v="21134200"/>
    <n v="0"/>
    <n v="190000000"/>
    <n v="0"/>
    <n v="4"/>
    <n v="223289"/>
    <n v="0"/>
    <n v="2548978.52"/>
    <n v="0"/>
    <n v="2548978.52"/>
    <n v="0"/>
    <n v="2772267.52"/>
    <s v="COL-E"/>
    <s v="APORTE"/>
    <s v="SIN_PROYECT"/>
    <s v="830053105"/>
    <s v="APO"/>
  </r>
  <r>
    <x v="40"/>
    <s v="377"/>
    <s v="2017"/>
    <s v="CONVENIOS DE APORTE"/>
    <s v="Dirección de Fomento a la Investigación"/>
    <s v="En Ejecución"/>
    <s v="ID SUBCTA: 998 - TIPO: 2.7. Formación de Alto Nivel"/>
    <s v="377-17"/>
    <s v="COLCIENCIAS"/>
    <s v=""/>
    <s v="22/06/2017"/>
    <s v="22/06/2017"/>
    <s v="22/06/2017"/>
    <s v="60"/>
    <s v="22/06/2023"/>
    <s v="899999296"/>
    <s v="COLCIENCIAS"/>
    <s v="Aunar esfuerzos académicos, financieros y operativos para la financiación de postgrados en el exterior, cohorte 2017 del Programa Crédito Beca PCB de COLFUTURO, mediante la figura de créditos educativos parcialmente condonables."/>
    <n v="55447684576"/>
    <n v="55447684576"/>
    <n v="0"/>
    <n v="55447684576"/>
    <n v="55447684576"/>
    <n v="0"/>
    <m/>
    <n v="0"/>
    <n v="55447684576"/>
    <n v="55447684576"/>
    <n v="0"/>
    <m/>
    <n v="0"/>
    <n v="55447684576"/>
    <n v="55447684576"/>
    <n v="0"/>
    <n v="0"/>
    <n v="0"/>
    <n v="0"/>
    <n v="0"/>
    <n v="0"/>
    <n v="0"/>
    <n v="0"/>
    <n v="0"/>
    <n v="0"/>
    <n v="0"/>
    <n v="0"/>
    <n v="0"/>
    <n v="0"/>
    <n v="0"/>
    <n v="0"/>
    <n v="55447684576"/>
    <n v="0"/>
    <n v="515893073.14999998"/>
    <n v="0"/>
    <n v="515893073.14999998"/>
    <n v="0"/>
    <n v="55963577649.150002"/>
    <s v="COL-E"/>
    <s v="377_17"/>
    <s v="SIN_PROYECT"/>
    <s v="830053105"/>
    <s v="APO"/>
  </r>
  <r>
    <x v="37"/>
    <s v="309"/>
    <s v="2017"/>
    <s v="CONVENIOS DE APORTE"/>
    <s v="Dirección General"/>
    <s v="En Ejecución"/>
    <s v="ID SUBCTA: 974 - TIPO: 1.6. Apoyo Financiero para acceso a bases de datos"/>
    <s v="309-17 Adición"/>
    <s v="COLCIENCIAS"/>
    <s v=""/>
    <s v="01/03/2017"/>
    <s v="01/03/2017"/>
    <s v="01/03/2017"/>
    <s v="10"/>
    <s v="31/03/2018"/>
    <s v="899999296"/>
    <s v="COLCIENCIAS"/>
    <s v="Promover la difusión científica y tecnológica, y la conformación de redes de investigación e información, apoyadas en el uso de las tecnologías de la información y las comunicaciones."/>
    <n v="1282432724"/>
    <n v="1282432724"/>
    <n v="0"/>
    <n v="206800580"/>
    <n v="206800580"/>
    <n v="0"/>
    <m/>
    <n v="0"/>
    <n v="206800580"/>
    <n v="206800580"/>
    <n v="0"/>
    <m/>
    <n v="0"/>
    <n v="206800580"/>
    <n v="0"/>
    <n v="206800580"/>
    <n v="206800580"/>
    <n v="0"/>
    <n v="0"/>
    <n v="0"/>
    <n v="0"/>
    <n v="0"/>
    <n v="100000000"/>
    <n v="0"/>
    <n v="100000000"/>
    <n v="0"/>
    <n v="0"/>
    <n v="0"/>
    <n v="0"/>
    <n v="106800580"/>
    <n v="1"/>
    <n v="106800580"/>
    <n v="0"/>
    <n v="0"/>
    <n v="0"/>
    <n v="0"/>
    <n v="0"/>
    <n v="106800580"/>
    <s v="COL-E"/>
    <s v="309_17"/>
    <s v="309_17_AD"/>
    <s v="830053105"/>
    <s v="APO"/>
  </r>
  <r>
    <x v="38"/>
    <s v="R Total"/>
    <s v="2010"/>
    <s v="CUENTA"/>
    <s v=""/>
    <s v="En Ejecución"/>
    <s v="ID SUBCTA: 690 - TIPO: 11.1. Cargue inicial en el MGI"/>
    <s v="Art. 26 Sub Apropiacion eventos"/>
    <s v="COLCIENCIAS"/>
    <s v=""/>
    <s v=""/>
    <s v=""/>
    <s v=""/>
    <s v=""/>
    <s v=""/>
    <s v="899999296"/>
    <s v="COLCIENCIAS"/>
    <s v=""/>
    <n v="0"/>
    <n v="0"/>
    <n v="0"/>
    <n v="193200000"/>
    <n v="193200000"/>
    <n v="0"/>
    <m/>
    <n v="0"/>
    <n v="193200000"/>
    <n v="193200000"/>
    <n v="0"/>
    <m/>
    <n v="0"/>
    <n v="193200000"/>
    <n v="0"/>
    <n v="193200000"/>
    <n v="193200000"/>
    <n v="0"/>
    <n v="0"/>
    <n v="0"/>
    <n v="0"/>
    <n v="0"/>
    <n v="193200000"/>
    <n v="0"/>
    <n v="193200000"/>
    <n v="0"/>
    <n v="0"/>
    <n v="0"/>
    <n v="0"/>
    <n v="0"/>
    <n v="14"/>
    <n v="0"/>
    <n v="0"/>
    <n v="0"/>
    <n v="0"/>
    <n v="0"/>
    <n v="0"/>
    <n v="0"/>
    <s v="COL-E"/>
    <s v="000R_10"/>
    <s v="000R_10_10"/>
    <s v="830053105"/>
    <s v="APO"/>
  </r>
  <r>
    <x v="38"/>
    <s v="R Total"/>
    <s v="2010"/>
    <s v="CUENTA"/>
    <s v=""/>
    <s v="En Ejecución"/>
    <s v="ID SUBCTA: 689 - TIPO: 11.1. Cargue inicial en el MGI"/>
    <s v="Arti. 26 Sub Jovenes"/>
    <s v="COLCIENCIAS"/>
    <s v=""/>
    <s v=""/>
    <s v=""/>
    <s v=""/>
    <s v=""/>
    <s v=""/>
    <s v="899999296"/>
    <s v="COLCIENCIAS"/>
    <s v=""/>
    <n v="0"/>
    <n v="0"/>
    <n v="0"/>
    <n v="23727145880"/>
    <n v="23727145880"/>
    <n v="0"/>
    <m/>
    <n v="0"/>
    <n v="23727145880"/>
    <n v="23727145880"/>
    <n v="0"/>
    <m/>
    <n v="0"/>
    <n v="23727145880"/>
    <n v="0"/>
    <n v="23727145880"/>
    <n v="23727145880"/>
    <n v="0"/>
    <n v="0"/>
    <n v="0"/>
    <n v="0"/>
    <n v="0"/>
    <n v="23727145880"/>
    <n v="0"/>
    <n v="23727145880"/>
    <n v="0"/>
    <n v="0"/>
    <n v="0"/>
    <n v="0"/>
    <n v="0"/>
    <n v="138"/>
    <n v="0"/>
    <n v="0"/>
    <n v="0"/>
    <n v="0"/>
    <n v="0"/>
    <n v="0"/>
    <n v="0"/>
    <s v="COL-E"/>
    <s v="000R_10"/>
    <s v="000R_10_1"/>
    <s v="830053105"/>
    <s v="APO"/>
  </r>
  <r>
    <x v="41"/>
    <s v="Fortalecimiento Capacidades"/>
    <s v="2009"/>
    <s v="CUENTA"/>
    <s v=""/>
    <s v="En Ejecución"/>
    <s v="ID SUBCTA: 708 - TIPO: 11.1. Cargue inicial en el MGI"/>
    <s v="Fortalecimiento Capacidades"/>
    <s v="COLCIENCIAS"/>
    <s v=""/>
    <s v=""/>
    <s v=""/>
    <s v=""/>
    <s v=""/>
    <s v=""/>
    <s v="899999296"/>
    <s v="COLCIENCIAS"/>
    <s v=""/>
    <n v="0"/>
    <n v="0"/>
    <n v="0"/>
    <n v="500000000"/>
    <n v="500000000"/>
    <n v="0"/>
    <m/>
    <n v="1992031.87"/>
    <n v="500000000"/>
    <n v="500000000"/>
    <n v="0"/>
    <m/>
    <n v="0"/>
    <n v="501992031.87"/>
    <n v="14994780"/>
    <n v="486997251.87"/>
    <n v="485005220"/>
    <n v="0"/>
    <n v="0"/>
    <n v="0"/>
    <n v="0"/>
    <n v="-1992031.87"/>
    <n v="339503655"/>
    <n v="0"/>
    <n v="339503655"/>
    <n v="0"/>
    <n v="0"/>
    <n v="0"/>
    <n v="0"/>
    <n v="147493596.87"/>
    <n v="3"/>
    <n v="160496345"/>
    <n v="0"/>
    <n v="67412266.959999993"/>
    <n v="0"/>
    <n v="67412266.959999993"/>
    <n v="0"/>
    <n v="227908611.96000001"/>
    <s v="COL-E"/>
    <s v="FORTCAPAC"/>
    <s v="SIN_PROYECT"/>
    <s v="830053105"/>
    <s v="APO"/>
  </r>
  <r>
    <x v="42"/>
    <s v="745"/>
    <s v="2015"/>
    <s v="CONVENIOS DE APORTE"/>
    <s v="Dirección de Mentalidad y Cultura para la Ciencia, la Tecnología y la Innovación"/>
    <s v="En Ejecución"/>
    <s v="ID SUBCTA: 568 - TIPO: 11.1. Cargue inicial en el MGI"/>
    <s v="745-15"/>
    <s v="COLCIENCIAS"/>
    <s v="24/08/2015"/>
    <s v="26/08/2015"/>
    <s v="26/08/2015"/>
    <s v="24/08/2015"/>
    <s v="18"/>
    <s v="24/08/2017"/>
    <s v="899999296"/>
    <s v="COLCIENCIAS"/>
    <s v="Apoyar el desarrollo del concurso de Apropiación Social de la Ciencia, la Tecnología y la Innovación denominado A Ciencia Cierta &quot;Prodiucción Agropecuaria para la Seguridad Alimentaria&quot;"/>
    <n v="1640000000"/>
    <n v="1640000000"/>
    <n v="0"/>
    <n v="1640000000"/>
    <n v="1640000000"/>
    <n v="0"/>
    <m/>
    <n v="0"/>
    <n v="1640000000"/>
    <n v="1640000000"/>
    <n v="0"/>
    <m/>
    <n v="0"/>
    <n v="1640000000"/>
    <n v="0"/>
    <n v="1640000000"/>
    <n v="1640000000"/>
    <n v="0"/>
    <n v="0"/>
    <n v="0"/>
    <n v="0"/>
    <n v="0"/>
    <n v="1584250000"/>
    <n v="0"/>
    <n v="1584250000"/>
    <n v="0"/>
    <n v="0"/>
    <n v="0"/>
    <n v="0"/>
    <n v="55750000"/>
    <n v="12"/>
    <n v="55750000"/>
    <n v="0"/>
    <n v="50623184.219999999"/>
    <n v="0"/>
    <n v="50623184.219999999"/>
    <n v="0"/>
    <n v="106373184.22"/>
    <s v="COL-E"/>
    <s v="745_15"/>
    <s v="SIN_PROYECT"/>
    <s v="830053105"/>
    <s v="APO"/>
  </r>
  <r>
    <x v="43"/>
    <s v="715"/>
    <s v="2015"/>
    <s v="CONVENIOS DE APORTE"/>
    <s v="Dirección de Fomento a la Investigación"/>
    <s v="Vencido"/>
    <s v="ID SUBCTA: 919 - TIPO: 10.1. Evaluadores nacionales"/>
    <s v="715-15 Evaluadores Nacionales"/>
    <s v="COLCIENCIAS"/>
    <s v="28/07/2015"/>
    <s v="28/07/2015"/>
    <s v="28/07/2015"/>
    <s v="28/07/2015"/>
    <s v="24"/>
    <s v="28/07/2017"/>
    <s v="899999296"/>
    <s v="COLCIENCIAS"/>
    <s v="Apoyar el reconocimiento economico de pares evaluadores que realizar el proceso de evaluacion de programas, proyectos y demas actividades de ciencia, tencnologia e innvavion"/>
    <n v="2108000000"/>
    <n v="2108000000"/>
    <n v="0"/>
    <n v="47394474"/>
    <n v="47394474"/>
    <n v="0"/>
    <m/>
    <n v="0"/>
    <n v="47394474"/>
    <n v="47394474"/>
    <n v="0"/>
    <m/>
    <n v="0"/>
    <n v="47394474"/>
    <n v="0"/>
    <n v="47394474"/>
    <n v="0"/>
    <n v="47394474"/>
    <n v="0"/>
    <n v="0"/>
    <n v="0"/>
    <n v="0"/>
    <n v="47394474"/>
    <n v="0"/>
    <n v="0"/>
    <n v="47394474"/>
    <n v="0"/>
    <n v="0"/>
    <n v="0"/>
    <n v="0"/>
    <n v="0"/>
    <n v="0"/>
    <n v="0"/>
    <n v="0"/>
    <n v="0"/>
    <n v="0"/>
    <n v="0"/>
    <n v="0"/>
    <s v="COL-E"/>
    <s v="715_15"/>
    <s v="715_15_EVAL"/>
    <s v="830053105"/>
    <s v="APO"/>
  </r>
  <r>
    <x v="43"/>
    <s v="715"/>
    <s v="2015"/>
    <s v="CONVENIOS DE APORTE"/>
    <s v="Dirección de Fomento a la Investigación"/>
    <s v="Vencido"/>
    <s v="ID SUBCTA: 566 - TIPO: 11.1. Cargue inicial en el MGI"/>
    <s v="715-15 1,1 Financiación de Evaluación de Programas y Proyectos de Ctel - Dirección de Fomento"/>
    <s v="COLCIENCIAS"/>
    <s v="28/07/2015"/>
    <s v="28/07/2015"/>
    <s v="28/07/2015"/>
    <s v="28/07/2015"/>
    <s v="24"/>
    <s v="28/07/2017"/>
    <s v="899999296"/>
    <s v="COLCIENCIAS"/>
    <s v="Apoyar el reconocimiento economico de pares evaluadores que realizar el proceso de evaluacion de programas, proyectos y demas actividades de ciencia, tencnologia e innvavion"/>
    <n v="2108000000"/>
    <n v="2108000000"/>
    <n v="0"/>
    <n v="2060605526"/>
    <n v="2060605526"/>
    <n v="0"/>
    <m/>
    <n v="0"/>
    <n v="2060605526"/>
    <n v="2060605526"/>
    <n v="0"/>
    <m/>
    <n v="0"/>
    <n v="2060605526"/>
    <n v="0"/>
    <n v="2060605526"/>
    <n v="0"/>
    <n v="1983953650"/>
    <n v="0"/>
    <n v="76651876"/>
    <n v="0"/>
    <n v="0"/>
    <n v="2060605526"/>
    <n v="0"/>
    <n v="0"/>
    <n v="1983953650"/>
    <n v="0"/>
    <n v="76651876"/>
    <n v="0"/>
    <n v="0"/>
    <n v="0"/>
    <n v="0"/>
    <n v="0"/>
    <n v="6418601.7400000002"/>
    <n v="6418601.7400000002"/>
    <n v="0"/>
    <n v="0"/>
    <n v="6418601.7400000002"/>
    <s v="COL-E"/>
    <s v="715_15"/>
    <s v="715_15_1"/>
    <s v="830053105"/>
    <s v="APO"/>
  </r>
  <r>
    <x v="44"/>
    <s v="749"/>
    <s v="2015"/>
    <s v="CONVENIOS DE APORTE"/>
    <s v="Dirección General"/>
    <s v="En Ejecución"/>
    <s v="ID SUBCTA: 932 - TIPO: 1.5. Apoyo Financiero a publicaciones científicas"/>
    <s v="749-15 Comunicaciones 2"/>
    <s v="COLCIENCIAS"/>
    <s v="27/08/2015"/>
    <s v="28/08/2015"/>
    <s v="28/08/2015"/>
    <s v="26/08/2015"/>
    <s v="12"/>
    <s v="28/12/2017"/>
    <s v="899999296"/>
    <s v="COLCIENCIAS"/>
    <s v="Promover la conformación de redes cientificas apoyadas en el uso de tecnologias de la información y las comunicación es y la difusión de la informacion en ciencia, tecnología e innovación."/>
    <n v="5249133744"/>
    <n v="5249133744"/>
    <n v="0"/>
    <n v="845903781"/>
    <n v="845903781"/>
    <n v="0"/>
    <m/>
    <n v="0"/>
    <n v="845903781"/>
    <n v="845903781"/>
    <n v="0"/>
    <m/>
    <n v="0"/>
    <n v="642320487"/>
    <n v="48000000"/>
    <n v="594320487"/>
    <n v="594320487"/>
    <n v="0"/>
    <n v="0"/>
    <n v="0"/>
    <n v="0"/>
    <n v="203583294"/>
    <n v="518918776"/>
    <n v="0"/>
    <n v="518918776"/>
    <n v="0"/>
    <n v="0"/>
    <n v="0"/>
    <n v="0"/>
    <n v="75401711"/>
    <n v="2"/>
    <n v="326985005"/>
    <n v="0"/>
    <n v="0"/>
    <n v="0"/>
    <n v="0"/>
    <n v="0"/>
    <n v="326985005"/>
    <s v="COL-E"/>
    <s v="749_15"/>
    <s v="749_15_2"/>
    <s v="830053105"/>
    <s v="APO"/>
  </r>
  <r>
    <x v="44"/>
    <s v="749"/>
    <s v="2015"/>
    <s v="CONVENIOS DE APORTE"/>
    <s v="Dirección General"/>
    <s v="En Ejecución"/>
    <s v="ID SUBCTA: 907 - TIPO: 1.6. Apoyo Financiero para acceso a bases de datos"/>
    <s v="749-15 Apoyo Financiero a Actividades de Generación de Conocimiento"/>
    <s v="COLCIENCIAS"/>
    <s v="27/08/2015"/>
    <s v="28/08/2015"/>
    <s v="28/08/2015"/>
    <s v="26/08/2015"/>
    <s v="12"/>
    <s v="28/12/2017"/>
    <s v="899999296"/>
    <s v="COLCIENCIAS"/>
    <s v="Promover la conformación de redes cientificas apoyadas en el uso de tecnologias de la información y las comunicación es y la difusión de la informacion en ciencia, tecnología e innovación."/>
    <n v="5249133744"/>
    <n v="5249133744"/>
    <n v="0"/>
    <n v="1644207970"/>
    <n v="1644207970"/>
    <n v="0"/>
    <m/>
    <n v="0"/>
    <n v="1644207970"/>
    <n v="1644207970"/>
    <n v="0"/>
    <m/>
    <n v="0"/>
    <n v="1644207970"/>
    <n v="0"/>
    <n v="1644207970"/>
    <n v="1644207970"/>
    <n v="0"/>
    <n v="0"/>
    <n v="0"/>
    <n v="0"/>
    <n v="0"/>
    <n v="1612207970"/>
    <n v="0"/>
    <n v="1612207970"/>
    <n v="0"/>
    <n v="0"/>
    <n v="0"/>
    <n v="0"/>
    <n v="32000000"/>
    <n v="2"/>
    <n v="32000000"/>
    <n v="0"/>
    <n v="0"/>
    <n v="0"/>
    <n v="0"/>
    <n v="0"/>
    <n v="32000000"/>
    <s v="COL-E"/>
    <s v="749_15"/>
    <s v="749_15_1"/>
    <s v="830053105"/>
    <s v="APO"/>
  </r>
  <r>
    <x v="44"/>
    <s v="749"/>
    <s v="2015"/>
    <s v="CONVENIOS DE APORTE"/>
    <s v="Dirección General"/>
    <s v="En Ejecución"/>
    <s v="ID SUBCTA: 569 - TIPO: 11.1. Cargue inicial en el MGI"/>
    <s v="749-15"/>
    <s v="COLCIENCIAS"/>
    <s v="27/08/2015"/>
    <s v="28/08/2015"/>
    <s v="28/08/2015"/>
    <s v="26/08/2015"/>
    <s v="12"/>
    <s v="28/12/2017"/>
    <s v="899999296"/>
    <s v="COLCIENCIAS"/>
    <s v="Promover la conformación de redes cientificas apoyadas en el uso de tecnologias de la información y las comunicación es y la difusión de la informacion en ciencia, tecnología e innovación."/>
    <n v="5249133744"/>
    <n v="5249133744"/>
    <n v="0"/>
    <n v="2349021993"/>
    <n v="2349021993"/>
    <n v="0"/>
    <m/>
    <n v="0"/>
    <n v="2349021993"/>
    <n v="2349021993"/>
    <n v="0"/>
    <m/>
    <n v="0"/>
    <n v="2348747984"/>
    <n v="12000000"/>
    <n v="2336747984"/>
    <n v="2336747984"/>
    <n v="0"/>
    <n v="0"/>
    <n v="0"/>
    <n v="0"/>
    <n v="274009"/>
    <n v="2125958843.2"/>
    <n v="0"/>
    <n v="2125958843.2"/>
    <n v="0"/>
    <n v="0"/>
    <n v="0"/>
    <n v="0"/>
    <n v="210789140.80000001"/>
    <n v="6"/>
    <n v="223063149.80000001"/>
    <n v="0"/>
    <n v="101352524.65000001"/>
    <n v="0"/>
    <n v="101352524.65000001"/>
    <n v="0"/>
    <n v="324415674.44999999"/>
    <s v="COL-E"/>
    <s v="749_15"/>
    <s v="SIN_PROYECT"/>
    <s v="830053105"/>
    <s v="APO"/>
  </r>
  <r>
    <x v="45"/>
    <s v="446"/>
    <s v="2015"/>
    <s v="CONVENIOS DE APORTE"/>
    <s v="Dirección de Mentalidad y Cultura para la Ciencia, la Tecnología y la Innovación"/>
    <s v="En Ejecución"/>
    <s v="ID SUBCTA: 565 - TIPO: 11.1. Cargue inicial en el MGI"/>
    <s v="446-15"/>
    <s v="COLCIENCIAS"/>
    <s v="10/06/2015"/>
    <s v="10/06/2015"/>
    <s v="10/06/2015"/>
    <s v="10/06/2015"/>
    <s v="24"/>
    <s v="10/12/2018"/>
    <s v="899999296"/>
    <s v="COLCIENCIAS"/>
    <s v="Aunar esfuerzos para apoyar la financiación de las entidades beneficiarias del Programa Jovenes Investigadores e Innovadores"/>
    <n v="8800000000"/>
    <n v="8800000000"/>
    <n v="0"/>
    <n v="8800000000"/>
    <n v="8800000000"/>
    <n v="0"/>
    <m/>
    <n v="0"/>
    <n v="8800000000"/>
    <n v="8800000000"/>
    <n v="0"/>
    <m/>
    <n v="0"/>
    <n v="8800000000"/>
    <n v="0"/>
    <n v="8800000000"/>
    <n v="8598962800"/>
    <n v="201037200"/>
    <n v="0"/>
    <n v="0"/>
    <n v="0"/>
    <n v="0"/>
    <n v="8800000000"/>
    <n v="0"/>
    <n v="8598962800"/>
    <n v="201037200"/>
    <n v="0"/>
    <n v="0"/>
    <n v="0"/>
    <n v="0"/>
    <n v="58"/>
    <n v="0"/>
    <n v="0"/>
    <n v="61402983.579999998"/>
    <n v="0"/>
    <n v="61402983.579999998"/>
    <n v="0"/>
    <n v="61402983.579999998"/>
    <s v="COL-E"/>
    <s v="446_15"/>
    <s v="SIN_PROYECT"/>
    <s v="830053105"/>
    <s v="APO"/>
  </r>
  <r>
    <x v="13"/>
    <s v="437"/>
    <s v="2015"/>
    <s v="CONVENIOS DE APORTE"/>
    <s v="Dirección de Fomento a la Investigación"/>
    <s v="En Ejecución"/>
    <s v="ID SUBCTA: 561 - TIPO: 11.1. Cargue inicial en el MGI"/>
    <s v="437-15 Agrociencias"/>
    <s v="COLCIENCIAS"/>
    <s v="26/05/2015"/>
    <s v="26/05/2015"/>
    <s v="26/05/2015"/>
    <s v="26/05/2015"/>
    <s v="60"/>
    <s v="26/05/2020"/>
    <s v="899999296"/>
    <s v="COLCIENCIAS"/>
    <s v="Aunar Esfuerzos para apoyar la financiación de actividades programas y proyectyos de Ctel en Colombia, que permitan consolidar la comunicada investigativa e innovativa."/>
    <n v="41567997427"/>
    <n v="41567997427"/>
    <n v="0"/>
    <n v="5359249636"/>
    <n v="5359249636"/>
    <n v="0"/>
    <m/>
    <n v="0"/>
    <n v="5359249636"/>
    <n v="5359249636"/>
    <n v="0"/>
    <m/>
    <n v="0"/>
    <n v="5359249636"/>
    <n v="0"/>
    <n v="5359249636"/>
    <n v="5359249636"/>
    <n v="0"/>
    <n v="0"/>
    <n v="0"/>
    <n v="0"/>
    <n v="0"/>
    <n v="4517609329"/>
    <n v="0"/>
    <n v="4517609329"/>
    <n v="0"/>
    <n v="0"/>
    <n v="0"/>
    <n v="0"/>
    <n v="841640307"/>
    <n v="15"/>
    <n v="841640307"/>
    <n v="0"/>
    <n v="0"/>
    <n v="0"/>
    <n v="0"/>
    <n v="0"/>
    <n v="841640307"/>
    <s v="COL-E"/>
    <s v="437_15"/>
    <s v="437_15_5"/>
    <s v="830053105"/>
    <s v="APO"/>
  </r>
  <r>
    <x v="13"/>
    <s v="437"/>
    <s v="2015"/>
    <s v="CONVENIOS DE APORTE"/>
    <s v="Dirección de Fomento a la Investigación"/>
    <s v="En Ejecución"/>
    <s v="ID SUBCTA: 560 - TIPO: 11.1. Cargue inicial en el MGI"/>
    <s v="437-15 Sociales y Educación"/>
    <s v="COLCIENCIAS"/>
    <s v="26/05/2015"/>
    <s v="26/05/2015"/>
    <s v="26/05/2015"/>
    <s v="26/05/2015"/>
    <s v="60"/>
    <s v="26/05/2020"/>
    <s v="899999296"/>
    <s v="COLCIENCIAS"/>
    <s v="Aunar Esfuerzos para apoyar la financiación de actividades programas y proyectyos de Ctel en Colombia, que permitan consolidar la comunicada investigativa e innovativa."/>
    <n v="41567997427"/>
    <n v="41567997427"/>
    <n v="0"/>
    <n v="1950922886"/>
    <n v="1950922886"/>
    <n v="0"/>
    <m/>
    <n v="0"/>
    <n v="1950922886"/>
    <n v="1950922886"/>
    <n v="0"/>
    <m/>
    <n v="0"/>
    <n v="1950922886"/>
    <n v="0"/>
    <n v="1950922886"/>
    <n v="1950922886"/>
    <n v="0"/>
    <n v="0"/>
    <n v="0"/>
    <n v="0"/>
    <n v="0"/>
    <n v="1605060721"/>
    <n v="0"/>
    <n v="1605060721"/>
    <n v="0"/>
    <n v="0"/>
    <n v="0"/>
    <n v="0"/>
    <n v="345862165"/>
    <n v="9"/>
    <n v="345862165"/>
    <n v="0"/>
    <n v="0"/>
    <n v="0"/>
    <n v="0"/>
    <n v="0"/>
    <n v="345862165"/>
    <s v="COL-E"/>
    <s v="437_15"/>
    <s v="437_15_4"/>
    <s v="830053105"/>
    <s v="APO"/>
  </r>
  <r>
    <x v="13"/>
    <s v="437"/>
    <s v="2015"/>
    <s v="CONVENIOS DE APORTE"/>
    <s v="Dirección de Fomento a la Investigación"/>
    <s v="En Ejecución"/>
    <s v="ID SUBCTA: 559 - TIPO: 11.1. Cargue inicial en el MGI"/>
    <s v="437-15 Geociencias"/>
    <s v="COLCIENCIAS"/>
    <s v="26/05/2015"/>
    <s v="26/05/2015"/>
    <s v="26/05/2015"/>
    <s v="26/05/2015"/>
    <s v="60"/>
    <s v="26/05/2020"/>
    <s v="899999296"/>
    <s v="COLCIENCIAS"/>
    <s v="Aunar Esfuerzos para apoyar la financiación de actividades programas y proyectyos de Ctel en Colombia, que permitan consolidar la comunicada investigativa e innovativa."/>
    <n v="41567997427"/>
    <n v="41567997427"/>
    <n v="0"/>
    <n v="1870785237"/>
    <n v="1870785237"/>
    <n v="0"/>
    <m/>
    <n v="0"/>
    <n v="1870785237"/>
    <n v="1870785237"/>
    <n v="0"/>
    <m/>
    <n v="0"/>
    <n v="1870785237"/>
    <n v="0"/>
    <n v="1870785237"/>
    <n v="1870785237"/>
    <n v="0"/>
    <n v="0"/>
    <n v="0"/>
    <n v="0"/>
    <n v="0"/>
    <n v="1622738872"/>
    <n v="0"/>
    <n v="1622738872"/>
    <n v="0"/>
    <n v="0"/>
    <n v="0"/>
    <n v="0"/>
    <n v="248046365"/>
    <n v="9"/>
    <n v="248046365"/>
    <n v="0"/>
    <n v="0"/>
    <n v="0"/>
    <n v="0"/>
    <n v="0"/>
    <n v="248046365"/>
    <s v="COL-E"/>
    <s v="437_15"/>
    <s v="437_15_3"/>
    <s v="830053105"/>
    <s v="APO"/>
  </r>
  <r>
    <x v="13"/>
    <s v="437"/>
    <s v="2015"/>
    <s v="CONVENIOS DE APORTE"/>
    <s v="Dirección de Fomento a la Investigación"/>
    <s v="En Ejecución"/>
    <s v="ID SUBCTA: 980 - TIPO: 1.1. Programas y Proyectos de Investigación"/>
    <s v="437-15 Otros financiamientos"/>
    <s v="COLCIENCIAS"/>
    <s v="26/05/2015"/>
    <s v="26/05/2015"/>
    <s v="26/05/2015"/>
    <s v="26/05/2015"/>
    <s v="60"/>
    <s v="26/05/2020"/>
    <s v="899999296"/>
    <s v="COLCIENCIAS"/>
    <s v="Aunar Esfuerzos para apoyar la financiación de actividades programas y proyectyos de Ctel en Colombia, que permitan consolidar la comunicada investigativa e innovativa."/>
    <n v="41567997427"/>
    <n v="41567997427"/>
    <n v="0"/>
    <n v="1533031836.6400001"/>
    <n v="1533031836.6400001"/>
    <n v="0"/>
    <m/>
    <n v="0"/>
    <n v="1533031836.6400001"/>
    <n v="1533031836.6400001"/>
    <n v="0"/>
    <m/>
    <n v="0"/>
    <n v="1533031836.6400001"/>
    <n v="1533031836.6400001"/>
    <n v="0"/>
    <n v="0"/>
    <n v="0"/>
    <n v="0"/>
    <n v="0"/>
    <n v="0"/>
    <n v="0"/>
    <n v="0"/>
    <n v="0"/>
    <n v="0"/>
    <n v="0"/>
    <n v="0"/>
    <n v="0"/>
    <n v="0"/>
    <n v="0"/>
    <n v="0"/>
    <n v="1533031836.6400001"/>
    <n v="0"/>
    <n v="0"/>
    <n v="0"/>
    <n v="0"/>
    <n v="0"/>
    <n v="1533031836.6400001"/>
    <s v="COL-E"/>
    <s v="437_15"/>
    <s v="437_15_8"/>
    <s v="830053105"/>
    <s v="APO"/>
  </r>
  <r>
    <x v="13"/>
    <s v="437"/>
    <s v="2015"/>
    <s v="CONVENIOS DE APORTE"/>
    <s v="Dirección de Fomento a la Investigación"/>
    <s v="En Ejecución"/>
    <s v="ID SUBCTA: 563 - TIPO: 11.1. Cargue inicial en el MGI"/>
    <s v="437-15 Sub 7.1 Creación y Fortalecimiento de Centros de Ctel"/>
    <s v="COLCIENCIAS"/>
    <s v="26/05/2015"/>
    <s v="26/05/2015"/>
    <s v="26/05/2015"/>
    <s v="26/05/2015"/>
    <s v="60"/>
    <s v="26/05/2020"/>
    <s v="899999296"/>
    <s v="COLCIENCIAS"/>
    <s v="Aunar Esfuerzos para apoyar la financiación de actividades programas y proyectyos de Ctel en Colombia, que permitan consolidar la comunicada investigativa e innovativa."/>
    <n v="41567997427"/>
    <n v="41567997427"/>
    <n v="0"/>
    <n v="2048531803"/>
    <n v="2048531803"/>
    <n v="0"/>
    <m/>
    <n v="0"/>
    <n v="2048531803"/>
    <n v="2048531803"/>
    <n v="0"/>
    <m/>
    <n v="0"/>
    <n v="2048531803"/>
    <n v="0"/>
    <n v="2048531803"/>
    <n v="2048531803"/>
    <n v="0"/>
    <n v="0"/>
    <n v="0"/>
    <n v="0"/>
    <n v="0"/>
    <n v="1632553928"/>
    <n v="0"/>
    <n v="1632553928"/>
    <n v="0"/>
    <n v="0"/>
    <n v="0"/>
    <n v="0"/>
    <n v="415977875"/>
    <n v="2"/>
    <n v="415977875"/>
    <n v="0"/>
    <n v="0"/>
    <n v="0"/>
    <n v="0"/>
    <n v="0"/>
    <n v="415977875"/>
    <s v="COL-E"/>
    <s v="437_15"/>
    <s v="437_15_7"/>
    <s v="830053105"/>
    <s v="APO"/>
  </r>
  <r>
    <x v="13"/>
    <s v="437"/>
    <s v="2015"/>
    <s v="CONVENIOS DE APORTE"/>
    <s v="Dirección de Fomento a la Investigación"/>
    <s v="En Ejecución"/>
    <s v="ID SUBCTA: 562 - TIPO: 11.1. Cargue inicial en el MGI"/>
    <s v="437-15 Ingenierias"/>
    <s v="COLCIENCIAS"/>
    <s v="26/05/2015"/>
    <s v="26/05/2015"/>
    <s v="26/05/2015"/>
    <s v="26/05/2015"/>
    <s v="60"/>
    <s v="26/05/2020"/>
    <s v="899999296"/>
    <s v="COLCIENCIAS"/>
    <s v="Aunar Esfuerzos para apoyar la financiación de actividades programas y proyectyos de Ctel en Colombia, que permitan consolidar la comunicada investigativa e innovativa."/>
    <n v="41567997427"/>
    <n v="41567997427"/>
    <n v="0"/>
    <n v="9114721684.3600006"/>
    <n v="9114721684.3600006"/>
    <n v="0"/>
    <m/>
    <n v="0"/>
    <n v="9114721684.3600006"/>
    <n v="9114721684.3600006"/>
    <n v="0"/>
    <m/>
    <n v="0"/>
    <n v="9114721684.3600006"/>
    <n v="0"/>
    <n v="9114721684.3600006"/>
    <n v="9110722851.1599998"/>
    <n v="3447270"/>
    <n v="0"/>
    <n v="551563.19999999995"/>
    <n v="0"/>
    <n v="0"/>
    <n v="7418295907.3599997"/>
    <n v="0"/>
    <n v="7414297074.1599998"/>
    <n v="3447270"/>
    <n v="0"/>
    <n v="551563.19999999995"/>
    <n v="0"/>
    <n v="1696425777"/>
    <n v="43"/>
    <n v="1696425777"/>
    <n v="0"/>
    <n v="0"/>
    <n v="0"/>
    <n v="0"/>
    <n v="0"/>
    <n v="1696425777"/>
    <s v="COL-E"/>
    <s v="437_15"/>
    <s v="437_15_6"/>
    <s v="830053105"/>
    <s v="APO"/>
  </r>
  <r>
    <x v="44"/>
    <s v="749"/>
    <s v="2015"/>
    <s v="CONVENIOS DE APORTE"/>
    <s v="Dirección General"/>
    <s v="En Ejecución"/>
    <s v="ID SUBCTA: 936 - TIPO: 1.6. Apoyo Financiero para acceso a bases de datos"/>
    <s v="749-15 Comunicaciones"/>
    <s v="COLCIENCIAS"/>
    <s v="27/08/2015"/>
    <s v="28/08/2015"/>
    <s v="28/08/2015"/>
    <s v="26/08/2015"/>
    <s v="12"/>
    <s v="28/12/2017"/>
    <s v="899999296"/>
    <s v="COLCIENCIAS"/>
    <s v="Promover la conformación de redes cientificas apoyadas en el uso de tecnologias de la información y las comunicación es y la difusión de la informacion en ciencia, tecnología e innovación."/>
    <n v="5249133744"/>
    <n v="5249133744"/>
    <n v="0"/>
    <n v="410000000"/>
    <n v="410000000"/>
    <n v="0"/>
    <m/>
    <n v="0"/>
    <n v="410000000"/>
    <n v="410000000"/>
    <n v="0"/>
    <m/>
    <n v="0"/>
    <n v="410000000"/>
    <n v="0"/>
    <n v="410000000"/>
    <n v="410000000"/>
    <n v="0"/>
    <n v="0"/>
    <n v="0"/>
    <n v="0"/>
    <n v="0"/>
    <n v="410000000"/>
    <n v="0"/>
    <n v="410000000"/>
    <n v="0"/>
    <n v="0"/>
    <n v="0"/>
    <n v="0"/>
    <n v="0"/>
    <n v="1"/>
    <n v="0"/>
    <n v="0"/>
    <n v="0"/>
    <n v="0"/>
    <n v="0"/>
    <n v="0"/>
    <n v="0"/>
    <s v="COL-E"/>
    <s v="749_15"/>
    <s v="749_15_2"/>
    <s v="830053105"/>
    <s v="APO"/>
  </r>
  <r>
    <x v="46"/>
    <s v="273"/>
    <s v="2016"/>
    <s v="CONVENIOS DE APORTE"/>
    <s v="Dirección de Desarrollo Tecnológico e Innovación"/>
    <s v="En Ejecución"/>
    <s v="ID SUBCTA: 995 - TIPO: 3.1. Procesos de Innovación Empresarial"/>
    <s v="273-16 3.1.Procesos de Innovación Empresarial"/>
    <s v="COLCIENCIAS"/>
    <s v="05/02/2016"/>
    <s v="05/02/2016"/>
    <s v=""/>
    <s v="05/02/2016"/>
    <s v="24"/>
    <s v="05/08/2019"/>
    <s v="899999296"/>
    <s v="COLCIENCIAS"/>
    <s v="Apoyar la ejecución de actividades de Ciencia, Tecnología e Innovación y Desarrollo Tecnologico presentadas en el marco del proyecto &quot;Apoyo a la Innovación y el Desarrollo Productivo de Colombia&quot;"/>
    <n v="17875314808"/>
    <n v="17875314808"/>
    <n v="0"/>
    <n v="4615000000"/>
    <n v="4615000000"/>
    <n v="0"/>
    <m/>
    <n v="0"/>
    <n v="4615000000"/>
    <n v="4615000000"/>
    <n v="0"/>
    <m/>
    <n v="0"/>
    <n v="4615000000"/>
    <n v="2924900000"/>
    <n v="1690100000"/>
    <n v="1690100000"/>
    <n v="0"/>
    <n v="0"/>
    <n v="0"/>
    <n v="0"/>
    <n v="0"/>
    <n v="0"/>
    <n v="0"/>
    <n v="0"/>
    <n v="0"/>
    <n v="0"/>
    <n v="0"/>
    <n v="0"/>
    <n v="1690100000"/>
    <n v="5"/>
    <n v="4615000000"/>
    <n v="0"/>
    <n v="0"/>
    <n v="0"/>
    <n v="0"/>
    <n v="0"/>
    <n v="4615000000"/>
    <s v="COL-E"/>
    <s v="273_16"/>
    <s v="273_16_3"/>
    <s v="830053105"/>
    <s v="APO"/>
  </r>
  <r>
    <x v="46"/>
    <s v="273"/>
    <s v="2016"/>
    <s v="CONVENIOS DE APORTE"/>
    <s v="Dirección de Desarrollo Tecnológico e Innovación"/>
    <s v="En Ejecución"/>
    <s v="ID SUBCTA: 942 - TIPO: 3.4. Proyectos de transferencia tecnológica"/>
    <s v="273-16 3.4. Proyectos de transferencia tecnológica"/>
    <s v="COLCIENCIAS"/>
    <s v="05/02/2016"/>
    <s v="05/02/2016"/>
    <s v=""/>
    <s v="05/02/2016"/>
    <s v="24"/>
    <s v="05/08/2019"/>
    <s v="899999296"/>
    <s v="COLCIENCIAS"/>
    <s v="Apoyar la ejecución de actividades de Ciencia, Tecnología e Innovación y Desarrollo Tecnologico presentadas en el marco del proyecto &quot;Apoyo a la Innovación y el Desarrollo Productivo de Colombia&quot;"/>
    <n v="17875314808"/>
    <n v="17875314808"/>
    <n v="0"/>
    <n v="487364828"/>
    <n v="487364828"/>
    <n v="0"/>
    <m/>
    <n v="0"/>
    <n v="487364828"/>
    <n v="487364828"/>
    <n v="0"/>
    <m/>
    <n v="0"/>
    <n v="487000000"/>
    <n v="187000000"/>
    <n v="300000000"/>
    <n v="300000000"/>
    <n v="0"/>
    <n v="0"/>
    <n v="0"/>
    <n v="0"/>
    <n v="364828"/>
    <n v="115200000"/>
    <n v="0"/>
    <n v="115200000"/>
    <n v="0"/>
    <n v="0"/>
    <n v="0"/>
    <n v="0"/>
    <n v="184800000"/>
    <n v="1"/>
    <n v="372164828"/>
    <n v="0"/>
    <n v="0"/>
    <n v="0"/>
    <n v="0"/>
    <n v="0"/>
    <n v="372164828"/>
    <s v="COL-E"/>
    <s v="273_16"/>
    <s v="273_16_2"/>
    <s v="830053105"/>
    <s v="APO"/>
  </r>
  <r>
    <x v="46"/>
    <s v="273"/>
    <s v="2016"/>
    <s v="CONVENIOS DE APORTE"/>
    <s v="Dirección de Desarrollo Tecnológico e Innovación"/>
    <s v="En Ejecución"/>
    <s v="ID SUBCTA: 680 - TIPO: 11.1. Cargue inicial en el MGI"/>
    <s v="273-16"/>
    <s v="COLCIENCIAS"/>
    <s v="05/02/2016"/>
    <s v="05/02/2016"/>
    <s v=""/>
    <s v="05/02/2016"/>
    <s v="24"/>
    <s v="05/08/2019"/>
    <s v="899999296"/>
    <s v="COLCIENCIAS"/>
    <s v="Apoyar la ejecución de actividades de Ciencia, Tecnología e Innovación y Desarrollo Tecnologico presentadas en el marco del proyecto &quot;Apoyo a la Innovación y el Desarrollo Productivo de Colombia&quot;"/>
    <n v="17875314808"/>
    <n v="17875314808"/>
    <n v="0"/>
    <n v="12772949980"/>
    <n v="12772949980"/>
    <n v="0"/>
    <m/>
    <n v="0"/>
    <n v="12772949980"/>
    <n v="12772949980"/>
    <n v="0"/>
    <m/>
    <n v="0"/>
    <n v="12772949980"/>
    <n v="0"/>
    <n v="12772949980"/>
    <n v="12772949980"/>
    <n v="0"/>
    <n v="0"/>
    <n v="0"/>
    <n v="0"/>
    <n v="0"/>
    <n v="11856037195"/>
    <n v="0"/>
    <n v="11856037195"/>
    <n v="0"/>
    <n v="0"/>
    <n v="0"/>
    <n v="0"/>
    <n v="916912785"/>
    <n v="15"/>
    <n v="916912785"/>
    <n v="0"/>
    <n v="74077171.769999996"/>
    <n v="0"/>
    <n v="74077171.769999996"/>
    <n v="0"/>
    <n v="990989956.76999998"/>
    <s v="COL-E"/>
    <s v="273_16"/>
    <s v="SIN_PROYECT"/>
    <s v="830053105"/>
    <s v="APO"/>
  </r>
  <r>
    <x v="36"/>
    <s v="306"/>
    <s v="2016"/>
    <s v="CONVENIOS DE APORTE"/>
    <s v="Dirección de Fomento a la Investigación"/>
    <s v="En Ejecución"/>
    <s v="ID SUBCTA: 1027 - TIPO: 1.4. Financiación de Evaluación de Programas y Proyectos de CTeI"/>
    <s v="306-16 Actividades de Seguimiento y Evaluación"/>
    <s v="COLCIENCIAS"/>
    <s v="07/03/2016"/>
    <s v="07/03/2016"/>
    <s v="07/03/2016"/>
    <s v="07/03/2016"/>
    <s v="60"/>
    <s v="07/03/2021"/>
    <s v="899999296"/>
    <s v="COLCIENCIAS"/>
    <s v="Aunar esfuerzos para fomentar la financiación de actividades, programas y proyectos de Ciencia, Tecnología e Innovación que permitan mejorar la calidad y el impacto de la invbestigación en Colombia, en el marco del Proyecto de Inversión Apoyo Financiero y Técnico para el Fortalecimiento de Capacidades Institucionales del SNCTel."/>
    <n v="33265524680"/>
    <n v="33265524680"/>
    <n v="0"/>
    <n v="962714549"/>
    <n v="962714549"/>
    <n v="0"/>
    <m/>
    <n v="0"/>
    <n v="962714549"/>
    <n v="962714549"/>
    <n v="0"/>
    <m/>
    <n v="0"/>
    <n v="962714549"/>
    <n v="962714549"/>
    <n v="0"/>
    <n v="0"/>
    <n v="0"/>
    <n v="0"/>
    <n v="0"/>
    <n v="0"/>
    <n v="0"/>
    <n v="0"/>
    <n v="0"/>
    <n v="0"/>
    <n v="0"/>
    <n v="0"/>
    <n v="0"/>
    <n v="0"/>
    <n v="0"/>
    <n v="0"/>
    <n v="962714549"/>
    <n v="0"/>
    <n v="0"/>
    <n v="0"/>
    <n v="0"/>
    <n v="0"/>
    <n v="962714549"/>
    <s v="COL-E"/>
    <s v="306_16"/>
    <s v="306_16_6"/>
    <s v="830053105"/>
    <s v="APO"/>
  </r>
  <r>
    <x v="47"/>
    <s v="292"/>
    <s v="2016"/>
    <s v="CONVENIOS DE APORTE"/>
    <s v="Dirección General"/>
    <s v="En Ejecución"/>
    <s v="ID SUBCTA: 580 - TIPO: 11.1. Cargue inicial en el MGI"/>
    <s v="292-16"/>
    <s v="COLCIENCIAS"/>
    <s v="19/02/2016"/>
    <s v="19/02/2016"/>
    <s v="19/02/2016"/>
    <s v="19/02/2016"/>
    <s v="24"/>
    <s v="19/02/2018"/>
    <s v="899999296"/>
    <s v="COLCIENCIAS"/>
    <s v="Aunar esfuerzos para promover la movilidad internacional relacionada con actividades de Ciencia, Tecnología e Innovación en el marco del programa NEXO Global de la Dirección de Redes del Conocimiento del Colciencias"/>
    <n v="700000000"/>
    <n v="700000000"/>
    <n v="0"/>
    <n v="700000000"/>
    <n v="700000000"/>
    <n v="0"/>
    <m/>
    <n v="0"/>
    <n v="700000000"/>
    <n v="700000000"/>
    <n v="0"/>
    <m/>
    <n v="0"/>
    <n v="700000000"/>
    <n v="0"/>
    <n v="700000000"/>
    <n v="700000000"/>
    <n v="0"/>
    <n v="0"/>
    <n v="0"/>
    <n v="0"/>
    <n v="0"/>
    <n v="700000000"/>
    <n v="0"/>
    <n v="700000000"/>
    <n v="0"/>
    <n v="0"/>
    <n v="0"/>
    <n v="0"/>
    <n v="0"/>
    <n v="2"/>
    <n v="0"/>
    <n v="0"/>
    <n v="39250802.200000003"/>
    <n v="0"/>
    <n v="39250802.200000003"/>
    <n v="0"/>
    <n v="39250802.200000003"/>
    <s v="COL-E"/>
    <s v="292_16"/>
    <s v="SIN_PROYECT"/>
    <s v="830053105"/>
    <s v="APO"/>
  </r>
  <r>
    <x v="48"/>
    <s v="291"/>
    <s v="2016"/>
    <s v="CONVENIOS DE APORTE"/>
    <s v="Dirección de Mentalidad y Cultura para la Ciencia, la Tecnología y la Innovación"/>
    <s v="En Ejecución"/>
    <s v="ID SUBCTA: 579 - TIPO: 11.1. Cargue inicial en el MGI"/>
    <s v="291-16"/>
    <s v="COLCIENCIAS"/>
    <s v="19/02/2016"/>
    <s v="19/02/2016"/>
    <s v="19/02/2016"/>
    <s v="19/02/2016"/>
    <s v="24"/>
    <s v="19/08/2019"/>
    <s v="899999296"/>
    <s v="COLCIENCIAS"/>
    <s v="Aunar esfuerzos administrativos, técnicos y financieros para desarrollar programas, estrategias y actividades orientadas a fomentar la cultura cientifica, mediante la apropiación, la difusión y la vocación en Ctel."/>
    <n v="9342000000"/>
    <n v="9342000000"/>
    <n v="0"/>
    <n v="9342000000"/>
    <n v="9342000000"/>
    <n v="0"/>
    <m/>
    <n v="0"/>
    <n v="9342000000"/>
    <n v="9342000000"/>
    <n v="0"/>
    <m/>
    <n v="0"/>
    <n v="8042000000"/>
    <n v="300000000"/>
    <n v="7742000000"/>
    <n v="7742000000"/>
    <n v="0"/>
    <n v="0"/>
    <n v="0"/>
    <n v="0"/>
    <n v="1300000000"/>
    <n v="5770019224.3999996"/>
    <n v="0"/>
    <n v="5770019224.3999996"/>
    <n v="0"/>
    <n v="0"/>
    <n v="0"/>
    <n v="0"/>
    <n v="1971980775.5999999"/>
    <n v="13"/>
    <n v="3571980775.5999999"/>
    <n v="0"/>
    <n v="35979907.759999998"/>
    <n v="0"/>
    <n v="35979907.759999998"/>
    <n v="0"/>
    <n v="3607960683.3600001"/>
    <s v="COL-E"/>
    <s v="291_16"/>
    <s v="SIN_PROYECT"/>
    <s v="830053105"/>
    <s v="APO"/>
  </r>
  <r>
    <x v="49"/>
    <s v="875"/>
    <s v="2015"/>
    <s v="CONVENIOS DE APORTE"/>
    <s v="Dirección General"/>
    <s v="En Ejecución"/>
    <s v="ID SUBCTA: 927 - TIPO: 10.1. Evaluadores nacionales"/>
    <s v="875-15 Evaluadores Nacionales"/>
    <s v="COLCIENCIAS"/>
    <s v="22/12/2015"/>
    <s v="22/12/2015"/>
    <s v="22/12/2015"/>
    <s v="22/12/2015"/>
    <s v="120"/>
    <s v="22/12/2025"/>
    <s v="899999296"/>
    <s v="COLCIENCIAS"/>
    <s v="Aunar esfuerzos técnicos y económicos para apoyar el financiemiento de los beneficiarios de las convocatorias de doctorados en Colombia y en el exterior seleccionado en el marco del proyecto &quot;Capacitación de recursos humanos para la investigación&quot;"/>
    <n v="193120693536"/>
    <n v="193120693536"/>
    <n v="0"/>
    <n v="80000000"/>
    <n v="80000000"/>
    <n v="0"/>
    <m/>
    <n v="0"/>
    <n v="80000000"/>
    <n v="80000000"/>
    <n v="0"/>
    <m/>
    <n v="0"/>
    <n v="76839945"/>
    <n v="65989097"/>
    <n v="10850848"/>
    <n v="0"/>
    <n v="10850848"/>
    <n v="0"/>
    <n v="0"/>
    <n v="0"/>
    <n v="3160055"/>
    <n v="10850848"/>
    <n v="0"/>
    <n v="0"/>
    <n v="10850848"/>
    <n v="0"/>
    <n v="0"/>
    <n v="0"/>
    <n v="0"/>
    <n v="0"/>
    <n v="69149152"/>
    <n v="0"/>
    <n v="0"/>
    <n v="0"/>
    <n v="0"/>
    <n v="0"/>
    <n v="69149152"/>
    <s v="COL-E"/>
    <s v="875_15"/>
    <s v="875_15_EVAL"/>
    <s v="830053105"/>
    <s v="APO"/>
  </r>
  <r>
    <x v="50"/>
    <s v="801"/>
    <s v="2015"/>
    <s v="CONVENIOS DE APORTE"/>
    <s v="Dirección General"/>
    <s v="En Ejecución"/>
    <s v="ID SUBCTA: 574 - TIPO: 11.1. Cargue inicial en el MGI"/>
    <s v="801-15"/>
    <s v="COLCIENCIAS"/>
    <s v="03/11/2015"/>
    <s v="04/11/2015"/>
    <s v="04/11/2015"/>
    <s v="04/11/2015"/>
    <s v="14"/>
    <s v="04/04/2020"/>
    <s v="899999296"/>
    <s v="COLCIENCIAS"/>
    <s v="Aunar esfuerzos para el desarrollo de actividades de Ctel que aporten a la generación y fortalecimiento de vinculos entre investigadores e innovadores nacionales y actores internacionales estrátegicos, permieitendo su inserción en espacios y redes internacionales y contribuyendo al desarrollo cientifico y tecnologico del país"/>
    <n v="1116219444"/>
    <n v="1116219444"/>
    <n v="0"/>
    <n v="1095444099"/>
    <n v="1095444099"/>
    <n v="0"/>
    <m/>
    <n v="0"/>
    <n v="1095444099"/>
    <n v="1095444099"/>
    <n v="0"/>
    <m/>
    <n v="0"/>
    <n v="1095444099"/>
    <n v="0"/>
    <n v="1095444099"/>
    <n v="1095444099"/>
    <n v="0"/>
    <n v="0"/>
    <n v="0"/>
    <n v="0"/>
    <n v="0"/>
    <n v="997115279"/>
    <n v="0"/>
    <n v="997115279"/>
    <n v="0"/>
    <n v="0"/>
    <n v="0"/>
    <n v="0"/>
    <n v="98328820"/>
    <n v="21"/>
    <n v="98328820"/>
    <n v="0"/>
    <n v="52069868.090000004"/>
    <n v="0"/>
    <n v="52069868.090000004"/>
    <n v="0"/>
    <n v="150398688.09"/>
    <s v="COL-E"/>
    <s v="801_15"/>
    <s v="SIN_PROYECT"/>
    <s v="830053105"/>
    <s v="APO"/>
  </r>
  <r>
    <x v="51"/>
    <s v="785"/>
    <s v="2015"/>
    <s v="CONVENIOS DE APORTE"/>
    <s v="Dirección General"/>
    <s v="En Ejecución"/>
    <s v="ID SUBCTA: 571 - TIPO: 11.1. Cargue inicial en el MGI"/>
    <s v="785-15"/>
    <s v="COLCIENCIAS"/>
    <s v="02/10/2015"/>
    <s v="02/10/2015"/>
    <s v="02/10/2015"/>
    <s v="02/10/2015"/>
    <s v="24"/>
    <s v="02/10/2018"/>
    <s v="899999296"/>
    <s v="COLCIENCIAS"/>
    <s v="Apoyar programas, proyectos y/o actividades relacionadas cn el diseño, formulación, implementación, seguimiento y evaluación de políticas de Ctel, así como a la creación y fortalecimiento de capacidades institucionales para tal fin."/>
    <n v="1497288313"/>
    <n v="1497288313"/>
    <n v="0"/>
    <n v="1497288313"/>
    <n v="1497288313"/>
    <n v="0"/>
    <m/>
    <n v="0"/>
    <n v="1497288313"/>
    <n v="1497288313"/>
    <n v="0"/>
    <m/>
    <n v="0"/>
    <n v="1495440301"/>
    <n v="0"/>
    <n v="1495440301"/>
    <n v="1239080301"/>
    <n v="0"/>
    <n v="0"/>
    <n v="0"/>
    <n v="256360000"/>
    <n v="1848012"/>
    <n v="1268728528.4100001"/>
    <n v="0"/>
    <n v="1012368528.41"/>
    <n v="0"/>
    <n v="0"/>
    <n v="0"/>
    <n v="256360000"/>
    <n v="226711772.59"/>
    <n v="6"/>
    <n v="228559784.59"/>
    <n v="0"/>
    <n v="83463218.819999993"/>
    <n v="0"/>
    <n v="83463218.819999993"/>
    <n v="0"/>
    <n v="312023003.41000003"/>
    <s v="COL-E"/>
    <s v="785_15"/>
    <s v="SIN_PROYECT"/>
    <s v="830053105"/>
    <s v="APO"/>
  </r>
  <r>
    <x v="52"/>
    <s v="780"/>
    <s v="2015"/>
    <s v="CONVENIOS DE APORTE"/>
    <s v="Dirección de Mentalidad y Cultura para la Ciencia, la Tecnología y la Innovación"/>
    <s v="Vencido"/>
    <s v="ID SUBCTA: 570 - TIPO: 11.1. Cargue inicial en el MGI"/>
    <s v="780-15"/>
    <s v="COLCIENCIAS"/>
    <s v="30/09/2015"/>
    <s v="30/09/2015"/>
    <s v="30/09/2015"/>
    <s v="30/09/2015"/>
    <s v="12"/>
    <s v="30/09/2016"/>
    <s v="899999296"/>
    <s v="COLCIENCIAS"/>
    <s v="Apoyar la promoción de programas, proyectos y/o actividades relacionadas con el fortalecimiento de las redes internacionales de investigación."/>
    <n v="200000000"/>
    <n v="200000000"/>
    <n v="0"/>
    <n v="200000000"/>
    <n v="200000000"/>
    <n v="0"/>
    <m/>
    <n v="0"/>
    <n v="200000000"/>
    <n v="200000000"/>
    <n v="0"/>
    <m/>
    <n v="0"/>
    <n v="200000000"/>
    <n v="0"/>
    <n v="200000000"/>
    <n v="200000000"/>
    <n v="0"/>
    <n v="0"/>
    <n v="0"/>
    <n v="0"/>
    <n v="0"/>
    <n v="200000000"/>
    <n v="0"/>
    <n v="200000000"/>
    <n v="0"/>
    <n v="0"/>
    <n v="0"/>
    <n v="0"/>
    <n v="0"/>
    <n v="1"/>
    <n v="0"/>
    <n v="0"/>
    <n v="0"/>
    <n v="0"/>
    <n v="0"/>
    <n v="0"/>
    <n v="0"/>
    <s v="COL-E"/>
    <s v="780_15"/>
    <s v="SIN_PROYECT"/>
    <s v="830053105"/>
    <s v="APO"/>
  </r>
  <r>
    <x v="49"/>
    <s v="875"/>
    <s v="2015"/>
    <s v="CONVENIOS DE APORTE"/>
    <s v="Dirección General"/>
    <s v="En Ejecución"/>
    <s v="ID SUBCTA: 578 - TIPO: 11.1. Cargue inicial en el MGI"/>
    <s v="875-15"/>
    <s v="COLCIENCIAS"/>
    <s v="22/12/2015"/>
    <s v="22/12/2015"/>
    <s v="22/12/2015"/>
    <s v="22/12/2015"/>
    <s v="120"/>
    <s v="22/12/2025"/>
    <s v="899999296"/>
    <s v="COLCIENCIAS"/>
    <s v="Aunar esfuerzos técnicos y económicos para apoyar el financiemiento de los beneficiarios de las convocatorias de doctorados en Colombia y en el exterior seleccionado en el marco del proyecto &quot;Capacitación de recursos humanos para la investigación&quot;"/>
    <n v="193120693536"/>
    <n v="193120693536"/>
    <n v="0"/>
    <n v="193040693536"/>
    <n v="193040693536"/>
    <n v="0"/>
    <m/>
    <n v="0"/>
    <n v="92268693536"/>
    <n v="92268693536"/>
    <n v="0"/>
    <m/>
    <n v="100772000000"/>
    <n v="190932313121"/>
    <n v="1350000000"/>
    <n v="189582313121"/>
    <n v="189582313121"/>
    <n v="0"/>
    <n v="0"/>
    <n v="0"/>
    <n v="0"/>
    <n v="2108380415"/>
    <n v="80187867863.600006"/>
    <n v="0"/>
    <n v="80187867863.600006"/>
    <n v="0"/>
    <n v="0"/>
    <n v="0"/>
    <n v="0"/>
    <n v="109394445257.39999"/>
    <n v="32"/>
    <n v="12080825672.4"/>
    <n v="0"/>
    <n v="77364718.209999993"/>
    <n v="0"/>
    <n v="77364718.209999993"/>
    <n v="0"/>
    <n v="12158190390.610001"/>
    <s v="COL-E"/>
    <s v="875_15"/>
    <s v="SIN_PROYECT"/>
    <s v="830053105"/>
    <s v="APO"/>
  </r>
  <r>
    <x v="53"/>
    <s v="810"/>
    <s v="2015"/>
    <s v="CONVENIOS DE APORTE"/>
    <s v="Dirección de Fomento a la Investigación"/>
    <s v="En Ejecución"/>
    <s v="ID SUBCTA: 575 - TIPO: 11.1. Cargue inicial en el MGI"/>
    <s v="810-15"/>
    <s v="COLCIENCIAS"/>
    <s v="17/11/2015"/>
    <s v="17/11/2015"/>
    <s v="17/11/2015"/>
    <s v="17/11/2015"/>
    <s v="30"/>
    <s v="17/05/2018"/>
    <s v="899999296"/>
    <s v="COLCIENCIAS"/>
    <s v="Apoyar la implementación del nuevo indice Bibliografico Nacional - Publindex, que permita el mejoramiento de estandares de calidad de las revistas especializadas en Ctel"/>
    <n v="1478458747"/>
    <n v="1478458747"/>
    <n v="0"/>
    <n v="1478458747"/>
    <n v="1478458747"/>
    <n v="0"/>
    <m/>
    <n v="0"/>
    <n v="1478458747"/>
    <n v="1478458747"/>
    <n v="0"/>
    <m/>
    <n v="0"/>
    <n v="1478458747"/>
    <n v="1297992003"/>
    <n v="180466744"/>
    <n v="175426744"/>
    <n v="0"/>
    <n v="0"/>
    <n v="5040000"/>
    <n v="0"/>
    <n v="0"/>
    <n v="175426744"/>
    <n v="0"/>
    <n v="170386744"/>
    <n v="0"/>
    <n v="0"/>
    <n v="5040000"/>
    <n v="0"/>
    <n v="5040000"/>
    <n v="3"/>
    <n v="1303032003"/>
    <n v="0"/>
    <n v="27354066.309999999"/>
    <n v="0"/>
    <n v="27354066.309999999"/>
    <n v="0"/>
    <n v="1330386069.3099999"/>
    <s v="COL-E"/>
    <s v="810_15"/>
    <s v="SIN_PROYECT"/>
    <s v="830053105"/>
    <s v="APO"/>
  </r>
  <r>
    <x v="50"/>
    <s v="801"/>
    <s v="2015"/>
    <s v="CONVENIOS DE APORTE"/>
    <s v="Dirección General"/>
    <s v="En Ejecución"/>
    <s v="ID SUBCTA: 950 - TIPO: 1.1. Programas y Proyectos de Investigación"/>
    <s v="801-15 Internacional"/>
    <s v="COLCIENCIAS"/>
    <s v="03/11/2015"/>
    <s v="04/11/2015"/>
    <s v="04/11/2015"/>
    <s v="04/11/2015"/>
    <s v="14"/>
    <s v="04/04/2020"/>
    <s v="899999296"/>
    <s v="COLCIENCIAS"/>
    <s v="Aunar esfuerzos para el desarrollo de actividades de Ctel que aporten a la generación y fortalecimiento de vinculos entre investigadores e innovadores nacionales y actores internacionales estrátegicos, permieitendo su inserción en espacios y redes internacionales y contribuyendo al desarrollo cientifico y tecnologico del país"/>
    <n v="1116219444"/>
    <n v="1116219444"/>
    <n v="0"/>
    <n v="20775345"/>
    <n v="20775345"/>
    <n v="0"/>
    <m/>
    <n v="0"/>
    <n v="20775345"/>
    <n v="20775345"/>
    <n v="0"/>
    <m/>
    <n v="0"/>
    <n v="20775345"/>
    <n v="0"/>
    <n v="20775345"/>
    <n v="20775345"/>
    <n v="0"/>
    <n v="0"/>
    <n v="0"/>
    <n v="0"/>
    <n v="0"/>
    <n v="0"/>
    <n v="0"/>
    <n v="0"/>
    <n v="0"/>
    <n v="0"/>
    <n v="0"/>
    <n v="0"/>
    <n v="20775345"/>
    <n v="1"/>
    <n v="20775345"/>
    <n v="0"/>
    <n v="0"/>
    <n v="0"/>
    <n v="0"/>
    <n v="0"/>
    <n v="20775345"/>
    <s v="COL-E"/>
    <s v="801_15"/>
    <s v="801_15_INTERN"/>
    <s v="830053105"/>
    <s v="APO"/>
  </r>
  <r>
    <x v="54"/>
    <s v="228"/>
    <s v="2010"/>
    <s v="CONVENIOS DE APORTE"/>
    <s v="Dirección Administrativa y Financiera"/>
    <s v="Liquidado"/>
    <s v="ID SUBCTA: 468 - TIPO: 11.1. Cargue inicial en el MGI"/>
    <s v="228"/>
    <s v="COLCIENCIAS"/>
    <s v="17/12/2010"/>
    <s v="14/03/2011"/>
    <s v="14/03/2011"/>
    <s v="23/02/2011"/>
    <s v="12"/>
    <s v="23/02/2012"/>
    <s v="899999296"/>
    <s v="COLCIENCIAS"/>
    <s v="Regular las relaciones entre las partes para la ejecución de recursos para &quot;La Investigación en ciencia y tecnología. Financiación de proyectos y apoyo a actividades pre y post-proyecto con clasificación presupuestal 410100011&quot;"/>
    <n v="7000000000"/>
    <n v="7000000000"/>
    <n v="0"/>
    <n v="7000000000"/>
    <e v="#N/A"/>
    <e v="#N/A"/>
    <m/>
    <n v="0"/>
    <n v="7000000000"/>
    <e v="#N/A"/>
    <e v="#N/A"/>
    <m/>
    <n v="0"/>
    <n v="7000000000"/>
    <n v="0"/>
    <n v="7000000000"/>
    <n v="6996177700"/>
    <n v="0"/>
    <n v="3822300"/>
    <n v="0"/>
    <n v="0"/>
    <n v="0"/>
    <n v="7000000000"/>
    <n v="0"/>
    <n v="6996177700"/>
    <n v="0"/>
    <n v="3822300"/>
    <n v="0"/>
    <n v="0"/>
    <n v="0"/>
    <n v="45"/>
    <n v="0"/>
    <n v="0"/>
    <n v="0.03"/>
    <n v="0"/>
    <n v="0.03"/>
    <n v="0"/>
    <n v="0.03"/>
    <s v="COL-E"/>
    <s v="0228_10"/>
    <s v="SIN_PROYECT"/>
    <s v="830053105"/>
    <s v="APO"/>
  </r>
  <r>
    <x v="55"/>
    <s v="186"/>
    <s v="2012"/>
    <s v="CONVENIOS DE APORTE"/>
    <s v="Dirección de Fomento a la Investigación"/>
    <s v="En Ejecución"/>
    <s v="ID SUBCTA: 459 - TIPO: 11.1. Cargue inicial en el MGI"/>
    <s v="186"/>
    <s v="COLCIENCIAS"/>
    <s v="28/06/2012"/>
    <s v="28/06/2012"/>
    <s v="28/06/2012"/>
    <s v="28/06/2012"/>
    <s v="60"/>
    <s v="28/06/2020"/>
    <s v="899999296"/>
    <s v="COLCIENCIAS"/>
    <s v="Regular las relaciones entre  las partes para la ejecución de los recursos de inversión  de Colciencias destinados a financiar acciones de fortalecimiento  institucional  a los actores del SNCyTI que permitan consolidar  la comunidad investigativa e innovativa a partir  de programas, proyectos y actividades de Ciencia, Tecnología e Innovación."/>
    <n v="43515442041"/>
    <n v="43515442041"/>
    <n v="0"/>
    <n v="43515442041"/>
    <e v="#N/A"/>
    <e v="#N/A"/>
    <m/>
    <n v="0"/>
    <n v="43515442041"/>
    <e v="#N/A"/>
    <e v="#N/A"/>
    <m/>
    <n v="0"/>
    <n v="43515428500"/>
    <n v="259400000"/>
    <n v="43256028500"/>
    <n v="42503451000"/>
    <n v="752577500"/>
    <n v="0"/>
    <n v="0"/>
    <n v="0"/>
    <n v="13541"/>
    <n v="43238365060"/>
    <n v="0"/>
    <n v="42485787560"/>
    <n v="752577500"/>
    <n v="0"/>
    <n v="0"/>
    <n v="0"/>
    <n v="17663440"/>
    <n v="69"/>
    <n v="277076981"/>
    <n v="0"/>
    <n v="15388424.18"/>
    <n v="0"/>
    <n v="15388424.18"/>
    <n v="0"/>
    <n v="292465405.18000001"/>
    <s v="COL-E"/>
    <s v="0186_12"/>
    <s v="SIN_PROYECT"/>
    <s v="830053105"/>
    <s v="APO"/>
  </r>
  <r>
    <x v="56"/>
    <s v="259"/>
    <s v="2011"/>
    <s v="CONVENIOS DE APORTE"/>
    <s v="Dirección Administrativa y Financiera"/>
    <s v="Liquidado"/>
    <s v="ID SUBCTA: 478 - TIPO: 11.1. Cargue inicial en el MGI"/>
    <s v="259 - Sub Apropiación Naciòn"/>
    <s v="COLCIENCIAS"/>
    <s v="12/10/2011"/>
    <s v="08/11/2011"/>
    <s v="08/11/2011"/>
    <s v="08/11/2011"/>
    <s v="23"/>
    <s v="13/09/2013"/>
    <s v="899999296"/>
    <s v="COLCIENCIAS"/>
    <s v="Regular las relaciones entre las partes para la ejecución de los recursos  SENA 2011destinados a financiar programas, proyectos y actividades  para fomentar la apropiación  social de la ciencia, tecnología y la innovación  en el marco del proyecto &quot;Apoyo al fomento y desarrollo de la apropiación social  de la ciencia, la tecnología y la innovación  con clasificación presupuestal 3101000-12 y con recursos nación correspondientes al rubro 520-1000-1, de acuerdo al plan operativo del convenio SENA - Colciencias 070 de 2011 y a lo estipulado  en el plan estratégico  de la entidad."/>
    <n v="2140500000"/>
    <n v="2140500000"/>
    <n v="0"/>
    <n v="500000000"/>
    <n v="500000000"/>
    <n v="0"/>
    <m/>
    <n v="0"/>
    <n v="500000000"/>
    <n v="500000000"/>
    <n v="0"/>
    <m/>
    <n v="0"/>
    <n v="500000000"/>
    <n v="0"/>
    <n v="500000000"/>
    <n v="500000000"/>
    <n v="0"/>
    <n v="0"/>
    <n v="0"/>
    <n v="0"/>
    <n v="0"/>
    <n v="500000000"/>
    <n v="0"/>
    <n v="500000000"/>
    <n v="0"/>
    <n v="0"/>
    <n v="0"/>
    <n v="0"/>
    <n v="0"/>
    <n v="2"/>
    <n v="0"/>
    <n v="0"/>
    <n v="0"/>
    <n v="0"/>
    <n v="0"/>
    <n v="0"/>
    <n v="0"/>
    <s v="COL-E"/>
    <s v="0259_11"/>
    <s v="0259_11_4"/>
    <s v="830053105"/>
    <s v="APO"/>
  </r>
  <r>
    <x v="57"/>
    <s v="177"/>
    <s v="2010"/>
    <s v="CONVENIOS DE APORTE"/>
    <s v="Dirección de Desarrollo Tecnológico e Innovación"/>
    <s v="En Ejecución"/>
    <s v="ID SUBCTA: 458 - TIPO: 11.1. Cargue inicial en el MGI"/>
    <s v="177"/>
    <s v="COLCIENCIAS"/>
    <s v="14/12/2010"/>
    <s v="08/02/2011"/>
    <s v="08/02/2011"/>
    <s v="30/12/2010"/>
    <s v="84"/>
    <s v="30/12/2017"/>
    <s v="899999296"/>
    <s v="COLCIENCIAS"/>
    <s v="Regular las relaciones entre las partes para la ejecución de recursos de inversión de Colciencias destinados a financiar programas, proyectos y actividades de ciencia, tecnología e innovación en el marco del proyecto &quot;Apoyo a la innovación y el desarrollo productivo de Colombia&quot;"/>
    <n v="54421147349"/>
    <n v="54421147349"/>
    <n v="0"/>
    <n v="54419768441"/>
    <e v="#N/A"/>
    <e v="#N/A"/>
    <m/>
    <n v="0"/>
    <n v="54419768441"/>
    <e v="#N/A"/>
    <e v="#N/A"/>
    <m/>
    <n v="0"/>
    <n v="54141235105.629997"/>
    <n v="346887427"/>
    <n v="53794347678.629997"/>
    <n v="53710234385.720001"/>
    <n v="0"/>
    <n v="3822300"/>
    <n v="80290992.909999996"/>
    <n v="0"/>
    <n v="278533335.37"/>
    <n v="53559074805.900002"/>
    <n v="0"/>
    <n v="53474961512.989998"/>
    <n v="0"/>
    <n v="3822300"/>
    <n v="80290992.909999996"/>
    <n v="0"/>
    <n v="235272872.72999999"/>
    <n v="280"/>
    <n v="860693635.10000002"/>
    <n v="0"/>
    <n v="9591438.9900000002"/>
    <n v="14292"/>
    <n v="9577146.9900000002"/>
    <n v="0"/>
    <n v="870285074.09000003"/>
    <s v="COL-E"/>
    <s v="0177_10"/>
    <s v="SIN_PROYECT"/>
    <s v="830053105"/>
    <s v="APO"/>
  </r>
  <r>
    <x v="57"/>
    <s v="177"/>
    <s v="2010"/>
    <s v="CONVENIOS DE APORTE"/>
    <s v="Dirección de Desarrollo Tecnológico e Innovación"/>
    <s v="En Ejecución"/>
    <s v="ID SUBCTA: 935 - TIPO: 10.1. Evaluadores nacionales"/>
    <s v="177 Evaluadores Nacionales"/>
    <s v="COLCIENCIAS"/>
    <s v="14/12/2010"/>
    <s v="08/02/2011"/>
    <s v="08/02/2011"/>
    <s v="30/12/2010"/>
    <s v="84"/>
    <s v="30/12/2017"/>
    <s v="899999296"/>
    <s v="COLCIENCIAS"/>
    <s v="Regular las relaciones entre las partes para la ejecución de recursos de inversión de Colciencias destinados a financiar programas, proyectos y actividades de ciencia, tecnología e innovación en el marco del proyecto &quot;Apoyo a la innovación y el desarrollo productivo de Colombia&quot;"/>
    <n v="54421147349"/>
    <n v="54421147349"/>
    <n v="0"/>
    <n v="1378908"/>
    <n v="1378908"/>
    <n v="0"/>
    <m/>
    <n v="0"/>
    <n v="1378908"/>
    <n v="1378908"/>
    <n v="0"/>
    <m/>
    <n v="0"/>
    <n v="1378908"/>
    <n v="689454"/>
    <n v="689454"/>
    <n v="0"/>
    <n v="689454"/>
    <n v="0"/>
    <n v="0"/>
    <n v="0"/>
    <n v="0"/>
    <n v="689454"/>
    <n v="0"/>
    <n v="0"/>
    <n v="689454"/>
    <n v="0"/>
    <n v="0"/>
    <n v="0"/>
    <n v="0"/>
    <n v="0"/>
    <n v="689454"/>
    <n v="0"/>
    <n v="0"/>
    <n v="0"/>
    <n v="0"/>
    <n v="0"/>
    <n v="689454"/>
    <s v="COL-E"/>
    <s v="0177_10"/>
    <s v="177_EVA"/>
    <s v="830053105"/>
    <s v="APO"/>
  </r>
  <r>
    <x v="58"/>
    <s v="425"/>
    <s v="2011"/>
    <s v="CONVENIOS DE APORTE"/>
    <s v="Dirección de Fomento a la Investigación"/>
    <s v="En Ejecución"/>
    <s v="ID SUBCTA: 538 - TIPO: 11.1. Cargue inicial en el MGI"/>
    <s v="425"/>
    <s v="COLCIENCIAS"/>
    <s v="28/12/2011"/>
    <s v="29/12/2011"/>
    <s v="29/12/2011"/>
    <s v="15/02/2012"/>
    <s v="84"/>
    <s v="15/02/2022"/>
    <s v="899999296"/>
    <s v="COLCIENCIAS"/>
    <s v="Regular las relaciones entre las partes para la financiación de los beneficiarios de las convocatorias de doctorados en Colombia y en el exterior del programa Nacional de Formación de Investigadores"/>
    <n v="170206908126"/>
    <n v="170206908126"/>
    <n v="0"/>
    <n v="170206908126"/>
    <e v="#N/A"/>
    <e v="#N/A"/>
    <m/>
    <n v="0"/>
    <n v="163933685787"/>
    <e v="#N/A"/>
    <e v="#N/A"/>
    <m/>
    <n v="6273222339"/>
    <n v="163933685688"/>
    <n v="0"/>
    <n v="163933685688"/>
    <n v="163929863388"/>
    <n v="0"/>
    <n v="3822300"/>
    <n v="0"/>
    <n v="0"/>
    <n v="6273222438"/>
    <n v="143115864239.14001"/>
    <n v="0"/>
    <n v="143112041939.14001"/>
    <n v="0"/>
    <n v="3822300"/>
    <n v="0"/>
    <n v="0"/>
    <n v="20817821448.860001"/>
    <n v="1"/>
    <n v="20817821547.860001"/>
    <n v="0"/>
    <n v="383041469.13999999"/>
    <n v="238452122"/>
    <n v="144589347.13999999"/>
    <n v="0"/>
    <n v="21200863017"/>
    <s v="COL-E"/>
    <s v="0425_11"/>
    <s v="SIN_PROYECT"/>
    <s v="830053105"/>
    <s v="APO"/>
  </r>
  <r>
    <x v="59"/>
    <s v="424"/>
    <s v="2011"/>
    <s v="CONVENIOS DE APORTE"/>
    <s v="Dirección Administrativa y Financiera"/>
    <s v="Liquidado"/>
    <s v="ID SUBCTA: 540 - TIPO: 11.1. Cargue inicial en el MGI"/>
    <s v="424"/>
    <s v="COLCIENCIAS"/>
    <s v="28/12/2011"/>
    <s v="29/12/2011"/>
    <s v="29/12/2011"/>
    <s v="29/12/2011"/>
    <s v="12"/>
    <s v="29/12/2012"/>
    <s v="899999296"/>
    <s v="COLCIENCIAS"/>
    <s v="Regular las relaciones entre las partes para la ejecución e recursos de la Cooperación técnica no reembolsable No. ATN/OC-10796-CO y ATN/KK-10795-CO destinados a financiar la contratación de servicios de consultoría para el desarrollo del plan de negocios para el fortalecimiento de la competitividad del sector de biocombustibles y plan de ciencia tecnología e innovación para el desarrollo de la energía sustentable en Colombia"/>
    <n v="1203000000"/>
    <n v="1203000000"/>
    <n v="0"/>
    <n v="1203000000"/>
    <e v="#N/A"/>
    <e v="#N/A"/>
    <m/>
    <n v="0"/>
    <n v="1150182215.3"/>
    <e v="#N/A"/>
    <e v="#N/A"/>
    <m/>
    <n v="52817784.700000003"/>
    <n v="1203000000"/>
    <n v="0"/>
    <n v="1203000000"/>
    <n v="1203000000"/>
    <n v="0"/>
    <n v="0"/>
    <n v="0"/>
    <n v="0"/>
    <n v="0"/>
    <n v="1148998159.9100001"/>
    <n v="0"/>
    <n v="1148998159.9100001"/>
    <n v="0"/>
    <n v="0"/>
    <n v="0"/>
    <n v="0"/>
    <n v="54001840.090000004"/>
    <n v="2"/>
    <n v="1184055.3899999999"/>
    <n v="-1184055"/>
    <n v="-1184055"/>
    <n v="0"/>
    <n v="0"/>
    <n v="0"/>
    <n v="0.39"/>
    <s v="COLCI"/>
    <s v="0424_11"/>
    <s v="SIN_PROYECT"/>
    <s v="830053105"/>
    <s v="APO"/>
  </r>
  <r>
    <x v="60"/>
    <s v="426"/>
    <s v="2011"/>
    <s v="CONVENIOS DE APORTE"/>
    <s v="Dirección Administrativa y Financiera"/>
    <s v="Liquidado"/>
    <s v="ID SUBCTA: 542 - TIPO: 11.1. Cargue inicial en el MGI"/>
    <s v="426"/>
    <s v="COLCIENCIAS"/>
    <s v="28/12/2011"/>
    <s v="29/12/2011"/>
    <s v="29/12/2011"/>
    <s v="30/01/2012"/>
    <s v="12"/>
    <s v="30/01/2013"/>
    <s v="899999296"/>
    <s v="COLCIENCIAS"/>
    <s v="Regular las relaciones entre las partes para apoyar y fortalecer las capacidades en formulación y estructuración  de los megaproyectos regionales que puedan ser financiados con recursos del fondo de CT + I del Sistema General de Regalías"/>
    <n v="400000000"/>
    <n v="400000000"/>
    <n v="0"/>
    <n v="400000000"/>
    <e v="#N/A"/>
    <e v="#N/A"/>
    <m/>
    <n v="0"/>
    <n v="400000000"/>
    <e v="#N/A"/>
    <e v="#N/A"/>
    <m/>
    <n v="0"/>
    <n v="400000000"/>
    <n v="0"/>
    <n v="400000000"/>
    <n v="400000000"/>
    <n v="0"/>
    <n v="0"/>
    <n v="0"/>
    <n v="0"/>
    <n v="0"/>
    <n v="400000000"/>
    <n v="0"/>
    <n v="400000000"/>
    <n v="0"/>
    <n v="0"/>
    <n v="0"/>
    <n v="0"/>
    <n v="0"/>
    <n v="1"/>
    <n v="0"/>
    <n v="0"/>
    <n v="0"/>
    <n v="0"/>
    <n v="0"/>
    <n v="0"/>
    <n v="0"/>
    <s v="COLCI"/>
    <s v="0426_11"/>
    <s v="SIN_PROYECT"/>
    <s v="830053105"/>
    <s v="APO"/>
  </r>
  <r>
    <x v="61"/>
    <s v="Reintegros de Recursos No Ejecutados de Convenios"/>
    <s v="2016"/>
    <s v="CUENTA"/>
    <s v=""/>
    <s v="En Ejecución"/>
    <s v="ID SUBCTA: 906 - TIPO: 11.1. Cargue inicial en el MGI"/>
    <s v="Reintegros de Recursos No Ejecutados de Convenios"/>
    <s v="COLCIENCIAS"/>
    <s v=""/>
    <s v=""/>
    <s v=""/>
    <s v=""/>
    <s v=""/>
    <s v=""/>
    <s v="899999296"/>
    <s v="COLCIENCIAS"/>
    <s v=""/>
    <n v="0"/>
    <n v="0"/>
    <n v="0"/>
    <n v="3300000000"/>
    <n v="3300000000"/>
    <n v="0"/>
    <m/>
    <n v="0"/>
    <n v="3300000000"/>
    <n v="3300000000"/>
    <n v="0"/>
    <m/>
    <n v="0"/>
    <n v="3300000000"/>
    <n v="1329765234.5999999"/>
    <n v="1970234765.4000001"/>
    <n v="55723500"/>
    <n v="0"/>
    <n v="0"/>
    <n v="0"/>
    <n v="1914511265.4000001"/>
    <n v="0"/>
    <n v="1970234765.4000001"/>
    <n v="0"/>
    <n v="55723500"/>
    <n v="0"/>
    <n v="0"/>
    <n v="0"/>
    <n v="1914511265.4000001"/>
    <n v="0"/>
    <n v="1"/>
    <n v="1329765234.5999999"/>
    <n v="0"/>
    <n v="135613581.09999999"/>
    <n v="0"/>
    <n v="135613581.09999999"/>
    <n v="0"/>
    <n v="1465378815.7"/>
    <s v="COL-E"/>
    <s v="RNTRECNOEJ"/>
    <s v="SIN_PROYECT"/>
    <s v="830053105"/>
    <s v="APO"/>
  </r>
  <r>
    <x v="62"/>
    <s v="427"/>
    <s v="2011"/>
    <s v="CONVENIOS DE APORTE"/>
    <s v="Oficina Asesora de Planeación"/>
    <s v="Liquidado"/>
    <s v="ID SUBCTA: 543 - TIPO: 11.1. Cargue inicial en el MGI"/>
    <s v="427"/>
    <s v="COLCIENCIAS"/>
    <s v="28/12/2011"/>
    <s v="29/12/2011"/>
    <s v="29/12/2011"/>
    <s v="28/12/2011"/>
    <s v="41"/>
    <s v="28/05/2015"/>
    <s v="899999296"/>
    <s v="COLCIENCIAS"/>
    <s v="Regular las relaciones entre las partes para la ejecución de los recursos de inversión de Colciencias destinados a financiar y apoyar la evaluación de políticas, programas,  proyectos y actividades  de CT+I  y el establecimiento  de lineamientos  sobre las metodologías  de evaluación  de CT+I  a utilizar, a través  de proyectos  de inversión  &quot;ADMINISTRACIÓN SISTEMA NACIONAL  DE CIENCIA Y TECNOLOGIA &quot; CLASIFI CACIÓN PRESU´PUESTAL  código 520-1000-1, de acuerdo  al plan operativo  del convenio Sena - Colciencias No. 070  de 2011."/>
    <n v="1000000000"/>
    <n v="1000000000"/>
    <n v="0"/>
    <n v="1000000000"/>
    <e v="#N/A"/>
    <e v="#N/A"/>
    <m/>
    <n v="0"/>
    <n v="1000000000"/>
    <e v="#N/A"/>
    <e v="#N/A"/>
    <m/>
    <n v="0"/>
    <n v="1000000000"/>
    <n v="0"/>
    <n v="1000000000"/>
    <n v="997248000"/>
    <n v="0"/>
    <n v="2752000"/>
    <n v="0"/>
    <n v="0"/>
    <n v="0"/>
    <n v="1000000000"/>
    <n v="0"/>
    <n v="997248000"/>
    <n v="0"/>
    <n v="2752000"/>
    <n v="0"/>
    <n v="0"/>
    <n v="0"/>
    <n v="3"/>
    <n v="0"/>
    <n v="0"/>
    <n v="0"/>
    <n v="0"/>
    <n v="0"/>
    <n v="0"/>
    <n v="0"/>
    <s v="COL-E"/>
    <s v="0427_11"/>
    <s v="SIN_PROYECT"/>
    <s v="830053105"/>
    <s v="APO"/>
  </r>
  <r>
    <x v="63"/>
    <s v="163"/>
    <s v="2010"/>
    <s v="CONVENIOS DE APORTE"/>
    <s v="Dirección Administrativa y Financiera"/>
    <s v="Liquidado"/>
    <s v="ID SUBCTA: 457 - TIPO: 11.1. Cargue inicial en el MGI"/>
    <s v="163"/>
    <s v="COLCIENCIAS"/>
    <s v="01/12/2010"/>
    <s v="07/01/2011"/>
    <s v="07/01/2011"/>
    <s v="28/12/2010"/>
    <s v="12"/>
    <s v="28/12/2011"/>
    <s v="899999296"/>
    <s v="COLCIENCIAS"/>
    <s v="Regular las relaciones entre las partes para la ejecución de recursos para el “Aprovechamiento de jóvenes talentos para la investigación, con la finalidad de continuar adelantando actividades científicas, tecnológicas y de investigación"/>
    <n v="3000000000"/>
    <n v="3000000000"/>
    <n v="0"/>
    <n v="3000000000"/>
    <e v="#N/A"/>
    <e v="#N/A"/>
    <m/>
    <n v="0"/>
    <n v="3000000000"/>
    <e v="#N/A"/>
    <e v="#N/A"/>
    <m/>
    <n v="0"/>
    <n v="3000000000"/>
    <n v="0"/>
    <n v="3000000000"/>
    <n v="2983086000"/>
    <n v="0"/>
    <n v="3822300"/>
    <n v="0"/>
    <n v="13091700"/>
    <n v="0"/>
    <n v="3000000000"/>
    <n v="0"/>
    <n v="2983086000"/>
    <n v="0"/>
    <n v="3822300"/>
    <n v="0"/>
    <n v="13091700"/>
    <n v="0"/>
    <n v="27"/>
    <n v="0"/>
    <n v="0"/>
    <n v="0"/>
    <n v="0"/>
    <n v="0"/>
    <n v="0"/>
    <n v="0"/>
    <s v="COL-E"/>
    <s v="0163_10"/>
    <s v="SIN_PROYECT"/>
    <s v="830053105"/>
    <s v="APO"/>
  </r>
  <r>
    <x v="64"/>
    <s v="Programa Jovenes Investigadores e Innovadores (292-2016)"/>
    <s v="2017"/>
    <s v="CUENTA"/>
    <s v=""/>
    <s v="En Ejecución"/>
    <s v="ID SUBCTA: 976 - TIPO: 2.5. Formación de Jóvenes Investigadores"/>
    <s v="Programa Jovenes Investigadores e Innovadores (292-2016)"/>
    <s v="COLCIENCIAS"/>
    <s v=""/>
    <s v=""/>
    <s v=""/>
    <s v=""/>
    <s v=""/>
    <s v=""/>
    <s v="899999296"/>
    <s v="COLCIENCIAS"/>
    <s v=""/>
    <n v="0"/>
    <n v="0"/>
    <n v="0"/>
    <n v="300000000"/>
    <n v="300000000"/>
    <n v="0"/>
    <m/>
    <n v="0"/>
    <n v="300000000"/>
    <n v="300000000"/>
    <n v="0"/>
    <m/>
    <n v="0"/>
    <n v="300000000"/>
    <n v="300000000"/>
    <n v="0"/>
    <n v="0"/>
    <n v="0"/>
    <n v="0"/>
    <n v="0"/>
    <n v="0"/>
    <n v="0"/>
    <n v="0"/>
    <n v="0"/>
    <n v="0"/>
    <n v="0"/>
    <n v="0"/>
    <n v="0"/>
    <n v="0"/>
    <n v="0"/>
    <n v="1"/>
    <n v="300000000"/>
    <n v="0"/>
    <n v="5590964.4100000001"/>
    <n v="0"/>
    <n v="5590964.4100000001"/>
    <n v="0"/>
    <n v="305590964.41000003"/>
    <s v="COL-E"/>
    <s v="PROJOII"/>
    <s v="SIN_PROYECT"/>
    <s v="830053105"/>
    <s v="APO"/>
  </r>
  <r>
    <x v="65"/>
    <s v="264"/>
    <s v="2012"/>
    <s v="CONVENIOS DE APORTE"/>
    <s v="Dirección General"/>
    <s v="Liquidado"/>
    <s v="ID SUBCTA: 525 - TIPO: 11.1. Cargue inicial en el MGI"/>
    <s v="264 2.2 Movilidad Diáspora de Alto Impacto"/>
    <s v="COLCIENCIAS"/>
    <s v="17/08/2012"/>
    <s v="17/08/2012"/>
    <s v="17/08/2012"/>
    <s v="17/08/2012"/>
    <s v="36"/>
    <s v="30/06/2016"/>
    <s v="899999296"/>
    <s v="COLCIENCIAS"/>
    <s v="Regular las relaciones entre las partes para la ejecución de recursos de Colciencias provenientes del crédito BIRF 7944 - CO"/>
    <n v="10199742350"/>
    <n v="10199742350"/>
    <n v="0"/>
    <n v="477720173"/>
    <n v="477720173"/>
    <n v="0"/>
    <m/>
    <n v="0"/>
    <n v="477720173"/>
    <n v="477720173"/>
    <n v="0"/>
    <m/>
    <n v="0"/>
    <n v="477720173"/>
    <n v="0"/>
    <n v="477720173"/>
    <n v="477720000"/>
    <n v="0"/>
    <n v="0"/>
    <n v="0"/>
    <n v="173"/>
    <n v="0"/>
    <n v="477720173"/>
    <n v="0"/>
    <n v="477720000"/>
    <n v="0"/>
    <n v="0"/>
    <n v="0"/>
    <n v="173"/>
    <n v="0"/>
    <n v="22"/>
    <n v="0"/>
    <n v="0"/>
    <n v="0"/>
    <n v="0"/>
    <n v="0"/>
    <n v="0"/>
    <n v="0"/>
    <s v="COL-E"/>
    <s v="0264_12"/>
    <s v="0264_12_2"/>
    <s v="830053105"/>
    <s v="APO"/>
  </r>
  <r>
    <x v="65"/>
    <s v="264"/>
    <s v="2012"/>
    <s v="CONVENIOS DE APORTE"/>
    <s v="Dirección General"/>
    <s v="Liquidado"/>
    <s v="ID SUBCTA: 526 - TIPO: 11.1. Cargue inicial en el MGI"/>
    <s v="264 2.2 Diáspora Cientifica"/>
    <s v="COLCIENCIAS"/>
    <s v="17/08/2012"/>
    <s v="17/08/2012"/>
    <s v="17/08/2012"/>
    <s v="17/08/2012"/>
    <s v="36"/>
    <s v="30/06/2016"/>
    <s v="899999296"/>
    <s v="COLCIENCIAS"/>
    <s v="Regular las relaciones entre las partes para la ejecución de recursos de Colciencias provenientes del crédito BIRF 7944 - CO"/>
    <n v="10199742350"/>
    <n v="10199742350"/>
    <n v="0"/>
    <n v="1276602194"/>
    <n v="1276602194"/>
    <n v="0"/>
    <m/>
    <n v="0"/>
    <n v="1276602194"/>
    <n v="1276602194"/>
    <n v="0"/>
    <m/>
    <n v="0"/>
    <n v="1276602194"/>
    <n v="0"/>
    <n v="1276602194"/>
    <n v="1275017194"/>
    <n v="0"/>
    <n v="0"/>
    <n v="0"/>
    <n v="1585000"/>
    <n v="0"/>
    <n v="1276602193"/>
    <n v="0"/>
    <n v="1275017193"/>
    <n v="0"/>
    <n v="0"/>
    <n v="0"/>
    <n v="1585000"/>
    <n v="1"/>
    <n v="5"/>
    <n v="1"/>
    <n v="0"/>
    <n v="0"/>
    <n v="0"/>
    <n v="0"/>
    <n v="0"/>
    <n v="1"/>
    <s v="COL-E"/>
    <s v="0264_12"/>
    <s v="0264_12_3"/>
    <s v="830053105"/>
    <s v="APO"/>
  </r>
  <r>
    <x v="65"/>
    <s v="264"/>
    <s v="2012"/>
    <s v="CONVENIOS DE APORTE"/>
    <s v="Dirección General"/>
    <s v="Liquidado"/>
    <s v="ID SUBCTA: 528 - TIPO: 11.1. Cargue inicial en el MGI"/>
    <s v="264 3.4 Fondo Pilotos de Consultoria Tecnológica"/>
    <s v="COLCIENCIAS"/>
    <s v="17/08/2012"/>
    <s v="17/08/2012"/>
    <s v="17/08/2012"/>
    <s v="17/08/2012"/>
    <s v="36"/>
    <s v="30/06/2016"/>
    <s v="899999296"/>
    <s v="COLCIENCIAS"/>
    <s v="Regular las relaciones entre las partes para la ejecución de recursos de Colciencias provenientes del crédito BIRF 7944 - CO"/>
    <n v="10199742350"/>
    <n v="10199742350"/>
    <n v="0"/>
    <n v="2138180546"/>
    <n v="2138180546"/>
    <n v="0"/>
    <m/>
    <n v="0"/>
    <n v="1946412228"/>
    <n v="1946412228"/>
    <n v="0"/>
    <m/>
    <n v="191768318"/>
    <n v="1946412228"/>
    <n v="0"/>
    <n v="1946412228"/>
    <n v="1946412228"/>
    <n v="0"/>
    <n v="0"/>
    <n v="0"/>
    <n v="0"/>
    <n v="191768318"/>
    <n v="1946412228"/>
    <n v="0"/>
    <n v="1946412228"/>
    <n v="0"/>
    <n v="0"/>
    <n v="0"/>
    <n v="0"/>
    <n v="0"/>
    <n v="13"/>
    <n v="0"/>
    <n v="0"/>
    <n v="0"/>
    <n v="0"/>
    <n v="0"/>
    <n v="0"/>
    <n v="0"/>
    <s v="COL-E"/>
    <s v="0264_12"/>
    <s v="0264_12_5"/>
    <s v="830053105"/>
    <s v="APO"/>
  </r>
  <r>
    <x v="65"/>
    <s v="264"/>
    <s v="2012"/>
    <s v="CONVENIOS DE APORTE"/>
    <s v="Dirección General"/>
    <s v="Liquidado"/>
    <s v="ID SUBCTA: 527 - TIPO: 11.1. Cargue inicial en el MGI"/>
    <s v="264 2.3 Ampliación Cobertura Ondas"/>
    <s v="COLCIENCIAS"/>
    <s v="17/08/2012"/>
    <s v="17/08/2012"/>
    <s v="17/08/2012"/>
    <s v="17/08/2012"/>
    <s v="36"/>
    <s v="30/06/2016"/>
    <s v="899999296"/>
    <s v="COLCIENCIAS"/>
    <s v="Regular las relaciones entre las partes para la ejecución de recursos de Colciencias provenientes del crédito BIRF 7944 - CO"/>
    <n v="10199742350"/>
    <n v="10199742350"/>
    <n v="0"/>
    <n v="3609467569"/>
    <n v="3609467569"/>
    <n v="0"/>
    <m/>
    <n v="0"/>
    <n v="3609467569"/>
    <n v="3609467569"/>
    <n v="0"/>
    <m/>
    <n v="0"/>
    <n v="3609467569"/>
    <n v="0"/>
    <n v="3609467569"/>
    <n v="3589466969"/>
    <n v="0"/>
    <n v="0"/>
    <n v="0"/>
    <n v="20000600"/>
    <n v="0"/>
    <n v="3609467569"/>
    <n v="0"/>
    <n v="3589466969"/>
    <n v="0"/>
    <n v="0"/>
    <n v="0"/>
    <n v="20000600"/>
    <n v="0"/>
    <n v="63"/>
    <n v="0"/>
    <n v="0"/>
    <n v="0"/>
    <n v="0"/>
    <n v="0"/>
    <n v="0"/>
    <n v="0"/>
    <s v="COL-E"/>
    <s v="0264_12"/>
    <s v="0264_12_4"/>
    <s v="830053105"/>
    <s v="APO"/>
  </r>
  <r>
    <x v="66"/>
    <s v="257"/>
    <s v="2012"/>
    <s v="CONVENIOS DE APORTE"/>
    <s v="Dirección General"/>
    <s v="Liquidado"/>
    <s v="ID SUBCTA: 497 - TIPO: 11.1. Cargue inicial en el MGI"/>
    <s v="257 3.4 Fondo pilotos de Consultorìa Tecnològica"/>
    <s v="COLCIENCIAS"/>
    <s v="15/08/2012"/>
    <s v="15/08/2012"/>
    <s v="15/08/2012"/>
    <s v="15/08/2012"/>
    <s v="36"/>
    <s v="31/08/2015"/>
    <s v="899999296"/>
    <s v="COLCIENCIAS"/>
    <s v="Regular las relaciones entre las partes para la ejecución de recursos de Colciencias provenientes del crédito BID 2335/oc-co"/>
    <n v="1484531761"/>
    <n v="1484531761"/>
    <n v="0"/>
    <n v="798531761"/>
    <n v="798531761"/>
    <n v="0"/>
    <m/>
    <n v="0"/>
    <n v="798531761"/>
    <n v="798531761"/>
    <n v="0"/>
    <m/>
    <n v="0"/>
    <n v="798531761"/>
    <n v="0"/>
    <n v="798531761"/>
    <n v="515916319"/>
    <n v="0"/>
    <n v="0"/>
    <n v="0"/>
    <n v="282615442"/>
    <n v="0"/>
    <n v="798531761"/>
    <n v="0"/>
    <n v="515916319"/>
    <n v="0"/>
    <n v="0"/>
    <n v="0"/>
    <n v="282615442"/>
    <n v="0"/>
    <n v="5"/>
    <n v="0"/>
    <n v="0"/>
    <n v="651935"/>
    <n v="651935"/>
    <n v="0"/>
    <n v="0"/>
    <n v="651935"/>
    <s v="COL-E"/>
    <s v="0257_12"/>
    <s v="0257_12_2"/>
    <s v="830053105"/>
    <s v="APO"/>
  </r>
  <r>
    <x v="66"/>
    <s v="257"/>
    <s v="2012"/>
    <s v="CONVENIOS DE APORTE"/>
    <s v="Dirección General"/>
    <s v="Liquidado"/>
    <s v="ID SUBCTA: 496 - TIPO: 11.1. Cargue inicial en el MGI"/>
    <s v="257 1.5 Planes Estratégicos"/>
    <s v="COLCIENCIAS"/>
    <s v="15/08/2012"/>
    <s v="15/08/2012"/>
    <s v="15/08/2012"/>
    <s v="15/08/2012"/>
    <s v="36"/>
    <s v="31/08/2015"/>
    <s v="899999296"/>
    <s v="COLCIENCIAS"/>
    <s v="Regular las relaciones entre las partes para la ejecución de recursos de Colciencias provenientes del crédito BID 2335/oc-co"/>
    <n v="1484531761"/>
    <n v="1484531761"/>
    <n v="0"/>
    <n v="661000000"/>
    <n v="661000000"/>
    <n v="0"/>
    <m/>
    <n v="0"/>
    <n v="661000000"/>
    <n v="661000000"/>
    <n v="0"/>
    <m/>
    <n v="0"/>
    <n v="661000000"/>
    <n v="0"/>
    <n v="661000000"/>
    <n v="661000000"/>
    <n v="0"/>
    <n v="0"/>
    <n v="0"/>
    <n v="0"/>
    <n v="0"/>
    <n v="661000000"/>
    <n v="0"/>
    <n v="661000000"/>
    <n v="0"/>
    <n v="0"/>
    <n v="0"/>
    <n v="0"/>
    <n v="0"/>
    <n v="4"/>
    <n v="0"/>
    <n v="0"/>
    <n v="0"/>
    <n v="0"/>
    <n v="0"/>
    <n v="0"/>
    <n v="0"/>
    <s v="COL-E"/>
    <s v="0257_12"/>
    <s v="0257_12_1"/>
    <s v="830053105"/>
    <s v="APO"/>
  </r>
  <r>
    <x v="66"/>
    <s v="257"/>
    <s v="2012"/>
    <s v="CONVENIOS DE APORTE"/>
    <s v="Dirección General"/>
    <s v="Liquidado"/>
    <s v="ID SUBCTA: 498 - TIPO: 11.1. Cargue inicial en el MGI"/>
    <s v="257 4.1 Ideas para el cambio"/>
    <s v="COLCIENCIAS"/>
    <s v="15/08/2012"/>
    <s v="15/08/2012"/>
    <s v="15/08/2012"/>
    <s v="15/08/2012"/>
    <s v="36"/>
    <s v="31/08/2015"/>
    <s v="899999296"/>
    <s v="COLCIENCIAS"/>
    <s v="Regular las relaciones entre las partes para la ejecución de recursos de Colciencias provenientes del crédito BID 2335/oc-co"/>
    <n v="1484531761"/>
    <n v="1484531761"/>
    <n v="0"/>
    <n v="25000000"/>
    <n v="25000000"/>
    <n v="0"/>
    <m/>
    <n v="0"/>
    <n v="25000000"/>
    <n v="25000000"/>
    <n v="0"/>
    <m/>
    <n v="0"/>
    <n v="25000000"/>
    <n v="0"/>
    <n v="25000000"/>
    <n v="25000000"/>
    <n v="0"/>
    <n v="0"/>
    <n v="0"/>
    <n v="0"/>
    <n v="0"/>
    <n v="25000000"/>
    <n v="0"/>
    <n v="25000000"/>
    <n v="0"/>
    <n v="0"/>
    <n v="0"/>
    <n v="0"/>
    <n v="0"/>
    <n v="1"/>
    <n v="0"/>
    <n v="0"/>
    <n v="137414.24"/>
    <n v="137414.24"/>
    <n v="0"/>
    <n v="0"/>
    <n v="137414.24"/>
    <s v="COL-E"/>
    <s v="0257_12"/>
    <s v="0257_12_3"/>
    <s v="830053105"/>
    <s v="APO"/>
  </r>
  <r>
    <x v="65"/>
    <s v="264"/>
    <s v="2012"/>
    <s v="CONVENIOS DE APORTE"/>
    <s v="Dirección General"/>
    <s v="Liquidado"/>
    <s v="ID SUBCTA: 524 - TIPO: 11.1. Cargue inicial en el MGI"/>
    <s v="264 2.1 Inserción de Doctores"/>
    <s v="COLCIENCIAS"/>
    <s v="17/08/2012"/>
    <s v="17/08/2012"/>
    <s v="17/08/2012"/>
    <s v="17/08/2012"/>
    <s v="36"/>
    <s v="30/06/2016"/>
    <s v="899999296"/>
    <s v="COLCIENCIAS"/>
    <s v="Regular las relaciones entre las partes para la ejecución de recursos de Colciencias provenientes del crédito BIRF 7944 - CO"/>
    <n v="10199742350"/>
    <n v="10199742350"/>
    <n v="0"/>
    <n v="1928160000"/>
    <n v="1928160000"/>
    <n v="0"/>
    <m/>
    <n v="0"/>
    <n v="1542528000"/>
    <n v="1542528000"/>
    <n v="0"/>
    <m/>
    <n v="385632000"/>
    <n v="1542528000"/>
    <n v="0"/>
    <n v="1542528000"/>
    <n v="1542528000"/>
    <n v="0"/>
    <n v="0"/>
    <n v="0"/>
    <n v="0"/>
    <n v="385632000"/>
    <n v="1542528000"/>
    <n v="0"/>
    <n v="1542528000"/>
    <n v="0"/>
    <n v="0"/>
    <n v="0"/>
    <n v="0"/>
    <n v="0"/>
    <n v="6"/>
    <n v="0"/>
    <n v="0"/>
    <n v="0"/>
    <n v="0"/>
    <n v="0"/>
    <n v="0"/>
    <n v="0"/>
    <s v="COL-E"/>
    <s v="0264_12"/>
    <s v="0264_12_1"/>
    <s v="830053105"/>
    <s v="APO"/>
  </r>
  <r>
    <x v="67"/>
    <s v="162"/>
    <s v="2010"/>
    <s v="CONVENIOS DE APORTE"/>
    <s v="Dirección Administrativa y Financiera"/>
    <s v="Liquidado"/>
    <s v="ID SUBCTA: 456 - TIPO: 11.1. Cargue inicial en el MGI"/>
    <s v="162"/>
    <s v="COLCIENCIAS"/>
    <s v="01/12/2010"/>
    <s v="07/01/2011"/>
    <s v="07/01/2011"/>
    <s v="28/12/2010"/>
    <s v="37"/>
    <s v="28/01/2014"/>
    <s v="899999296"/>
    <s v="COLCIENCIAS"/>
    <s v="Regular las relaciones entre las partes para la ejecución de recursos para el “Fortalecimiento institucional de los centros de investigación y Desarrollo tecnológico para consolidar la comunidad investigativa e innovativa de los centros de investigación, centros de desarrollo tecnológico y centros de investigación de excelencia”"/>
    <n v="12600000000"/>
    <n v="12600000000"/>
    <n v="0"/>
    <n v="12600000000"/>
    <e v="#N/A"/>
    <e v="#N/A"/>
    <m/>
    <n v="0"/>
    <n v="12600000000"/>
    <e v="#N/A"/>
    <e v="#N/A"/>
    <m/>
    <n v="0"/>
    <n v="12600000000"/>
    <n v="0"/>
    <n v="12600000000"/>
    <n v="12596289000"/>
    <n v="0"/>
    <n v="3711000"/>
    <n v="0"/>
    <n v="0"/>
    <n v="0"/>
    <n v="12600000000"/>
    <n v="0"/>
    <n v="12596289000"/>
    <n v="0"/>
    <n v="3711000"/>
    <n v="0"/>
    <n v="0"/>
    <n v="0"/>
    <n v="47"/>
    <n v="0"/>
    <n v="0"/>
    <n v="0"/>
    <n v="0"/>
    <n v="0"/>
    <n v="0"/>
    <n v="0"/>
    <s v="COL-E"/>
    <s v="0162_10"/>
    <s v="SIN_PROYECT"/>
    <s v="830053105"/>
    <s v="APO"/>
  </r>
  <r>
    <x v="68"/>
    <s v="398"/>
    <s v="2011"/>
    <s v="CONVENIOS DE APORTE"/>
    <s v="Dirección Administrativa y Financiera"/>
    <s v="Liquidado"/>
    <s v="ID SUBCTA: 534 - TIPO: 11.1. Cargue inicial en el MGI"/>
    <s v="398"/>
    <s v="COLCIENCIAS"/>
    <s v="23/12/2011"/>
    <s v="27/12/2011"/>
    <s v="27/12/2011"/>
    <s v="27/12/2011"/>
    <s v="18"/>
    <s v="27/06/2013"/>
    <s v="899999296"/>
    <s v="COLCIENCIAS"/>
    <s v="Regular las relaciones entre las partes para financiar proyectos de contenido audiovisuales y su emisión mediante un Canal de televisión temático especializado y otras actividades de divulgación científica y la apropiación social de la ciencia, el conocimiento y la innovación"/>
    <n v="1997600000"/>
    <n v="1997600000"/>
    <n v="0"/>
    <n v="1997600000"/>
    <e v="#N/A"/>
    <e v="#N/A"/>
    <m/>
    <n v="0"/>
    <n v="1997600000"/>
    <e v="#N/A"/>
    <e v="#N/A"/>
    <m/>
    <n v="0"/>
    <n v="1997600000"/>
    <n v="0"/>
    <n v="1997600000"/>
    <n v="1997600000"/>
    <n v="0"/>
    <n v="0"/>
    <n v="0"/>
    <n v="0"/>
    <n v="0"/>
    <n v="1997600000"/>
    <n v="0"/>
    <n v="1997600000"/>
    <n v="0"/>
    <n v="0"/>
    <n v="0"/>
    <n v="0"/>
    <n v="0"/>
    <n v="1"/>
    <n v="0"/>
    <n v="0"/>
    <n v="0"/>
    <n v="0"/>
    <n v="0"/>
    <n v="0"/>
    <n v="0"/>
    <s v="COLCI"/>
    <s v="0398_11"/>
    <s v="SIN_PROYECT"/>
    <s v="830053105"/>
    <s v="APO"/>
  </r>
  <r>
    <x v="69"/>
    <s v="8"/>
    <s v="2010"/>
    <s v="CONVENIOS DE APORTE"/>
    <s v="Dirección de Fomento a la Investigación"/>
    <s v="En liquidación"/>
    <s v="ID SUBCTA: 455 - TIPO: 11.1. Cargue inicial en el MGI"/>
    <s v="8"/>
    <s v="COLCIENCIAS"/>
    <s v="26/01/2010"/>
    <s v="25/05/2010"/>
    <s v="25/05/2010"/>
    <s v="10/03/2010"/>
    <s v="24"/>
    <s v="10/03/2012"/>
    <s v="899999296"/>
    <s v="COLCIENCIAS"/>
    <s v="Regular las relaciones entre las partes para la ejecución de los recursos para la Investigación, Ciencia y Tecnología, financiación de proyectos y apoyo a actividades pre y post proyecto que aportará COLCIENCIAS en desarrollo del mismo, con la finalidad de adelantar actividades científicas, tecnológicas y de innovación"/>
    <n v="27103800000"/>
    <n v="27103800000"/>
    <n v="0"/>
    <n v="27103800000"/>
    <e v="#N/A"/>
    <e v="#N/A"/>
    <m/>
    <n v="0"/>
    <n v="27103800000"/>
    <e v="#N/A"/>
    <e v="#N/A"/>
    <m/>
    <n v="0"/>
    <n v="27103799999"/>
    <n v="0"/>
    <n v="27103799999"/>
    <n v="27099248199"/>
    <n v="0"/>
    <n v="4551800"/>
    <n v="0"/>
    <n v="0"/>
    <n v="1"/>
    <n v="27103799999"/>
    <n v="0"/>
    <n v="27099248199"/>
    <n v="0"/>
    <n v="4551800"/>
    <n v="0"/>
    <n v="0"/>
    <n v="0"/>
    <n v="162"/>
    <n v="1"/>
    <n v="0"/>
    <n v="0.01"/>
    <n v="0"/>
    <n v="0.01"/>
    <n v="0"/>
    <n v="1.01"/>
    <s v="COL-E"/>
    <s v="0008_10"/>
    <s v="SIN_PROYECT"/>
    <s v="830053105"/>
    <s v="APO"/>
  </r>
  <r>
    <x v="70"/>
    <s v="231"/>
    <s v="2011"/>
    <s v="CONVENIOS DE APORTE"/>
    <s v="Dirección de Desarrollo Tecnológico e Innovación"/>
    <s v="En Ejecución"/>
    <s v="ID SUBCTA: 469 - TIPO: 11.1. Cargue inicial en el MGI"/>
    <s v="231"/>
    <s v="COLCIENCIAS"/>
    <s v="14/09/2011"/>
    <s v="14/09/2011"/>
    <s v="14/09/2011"/>
    <s v="14/09/2011"/>
    <s v="78"/>
    <s v="14/03/2018"/>
    <s v="899999296"/>
    <s v="COLCIENCIAS"/>
    <s v="Es regular las relaciones entre las partes para la ejecución de los recursos de  inversión de Colciencias destinados a financiar programas, proyectos,  y actividades de ciencia tecnología e innovación presentados en el marco del proyecto apoyo a la innovación  y el desarrollo productivo  de Colombia."/>
    <n v="69035000000"/>
    <n v="69035000000"/>
    <n v="0"/>
    <n v="64550564000"/>
    <e v="#N/A"/>
    <e v="#N/A"/>
    <m/>
    <n v="0"/>
    <n v="64550564000"/>
    <e v="#N/A"/>
    <e v="#N/A"/>
    <m/>
    <n v="0"/>
    <n v="64550564000"/>
    <n v="994097527"/>
    <n v="63556466473"/>
    <n v="63548821873"/>
    <n v="0"/>
    <n v="7644600"/>
    <n v="0"/>
    <n v="0"/>
    <n v="0"/>
    <n v="60979426427"/>
    <n v="0"/>
    <n v="60971781827"/>
    <n v="0"/>
    <n v="7644600"/>
    <n v="0"/>
    <n v="0"/>
    <n v="2577040046"/>
    <n v="200"/>
    <n v="3571137573"/>
    <n v="0"/>
    <n v="38162395.159999996"/>
    <n v="556"/>
    <n v="38161839.159999996"/>
    <n v="0"/>
    <n v="3609299968.1599998"/>
    <s v="COL-E"/>
    <s v="0231_11"/>
    <s v="0231_11_1"/>
    <s v="830053105"/>
    <s v="APO"/>
  </r>
  <r>
    <x v="71"/>
    <s v="7"/>
    <s v="2010"/>
    <s v="CONVENIOS DE APORTE"/>
    <s v="Dirección Administrativa y Financiera"/>
    <s v="Liquidado"/>
    <s v="ID SUBCTA: 454 - TIPO: 11.1. Cargue inicial en el MGI"/>
    <s v="7"/>
    <s v="COLCIENCIAS"/>
    <s v="26/01/2010"/>
    <s v="25/05/2010"/>
    <s v="25/05/2010"/>
    <s v="26/02/2010"/>
    <s v="24"/>
    <s v="26/02/2012"/>
    <s v="899999296"/>
    <s v="COLCIENCIAS"/>
    <s v="Regular las relaciones entre las partes para la ejecución de los recursos para el aprovechamiento de jóvenes talentos para investigación, con la finalidad de adelantar actividades científicas, tecnológicas y de innovación."/>
    <n v="2000000000"/>
    <n v="2000000000"/>
    <n v="0"/>
    <n v="2000000000"/>
    <e v="#N/A"/>
    <e v="#N/A"/>
    <m/>
    <n v="0"/>
    <n v="2000000000"/>
    <e v="#N/A"/>
    <e v="#N/A"/>
    <m/>
    <n v="0"/>
    <n v="2000000000"/>
    <n v="0"/>
    <n v="2000000000"/>
    <n v="1996289000"/>
    <n v="0"/>
    <n v="3711000"/>
    <n v="0"/>
    <n v="0"/>
    <n v="0"/>
    <n v="2000000000"/>
    <n v="0"/>
    <n v="1996289000"/>
    <n v="0"/>
    <n v="3711000"/>
    <n v="0"/>
    <n v="0"/>
    <n v="0"/>
    <n v="32"/>
    <n v="0"/>
    <n v="0"/>
    <n v="0"/>
    <n v="0"/>
    <n v="0"/>
    <n v="0"/>
    <n v="0"/>
    <s v="COLCI"/>
    <s v="0007_10"/>
    <s v="SIN_PROYECT"/>
    <s v="830053105"/>
    <s v="APO"/>
  </r>
  <r>
    <x v="72"/>
    <s v="5"/>
    <s v="2010"/>
    <s v="CONVENIOS DE APORTE"/>
    <s v="Dirección Administrativa y Financiera"/>
    <s v="Liquidado"/>
    <s v="ID SUBCTA: 452 - TIPO: 11.1. Cargue inicial en el MGI"/>
    <s v="5"/>
    <s v="COLCIENCIAS"/>
    <s v="26/01/2010"/>
    <s v="25/05/2010"/>
    <s v="25/05/2010"/>
    <s v="26/02/2010"/>
    <s v="24"/>
    <s v="25/01/2013"/>
    <s v="899999296"/>
    <s v="COLCIENCIAS"/>
    <s v="Regular las relaciones entre las partes para la ejecución de recursos para el Fortalecimiento de las capacidades institucionales del Sistema Nacional de Ciencia, Tecnología e Innovación, con la finalidad de adelantar actividades científicas, tecnológicas y de innovación."/>
    <n v="6670000000"/>
    <n v="6670000000"/>
    <n v="0"/>
    <n v="6670000000"/>
    <e v="#N/A"/>
    <e v="#N/A"/>
    <m/>
    <n v="0"/>
    <n v="6670000000"/>
    <e v="#N/A"/>
    <e v="#N/A"/>
    <m/>
    <n v="0"/>
    <n v="6670000000"/>
    <n v="0"/>
    <n v="6670000000"/>
    <n v="6260900925"/>
    <n v="0"/>
    <n v="3745900"/>
    <n v="0"/>
    <n v="405353175"/>
    <n v="0"/>
    <n v="6670000000"/>
    <n v="0"/>
    <n v="6260900925"/>
    <n v="0"/>
    <n v="3745900"/>
    <n v="0"/>
    <n v="405353175"/>
    <n v="0"/>
    <n v="11"/>
    <n v="0"/>
    <n v="0"/>
    <n v="0.01"/>
    <n v="0"/>
    <n v="0.01"/>
    <n v="0"/>
    <n v="0.01"/>
    <s v="COLCI"/>
    <s v="0005_10"/>
    <s v="SIN_PROYECT"/>
    <s v="830053105"/>
    <s v="APO"/>
  </r>
  <r>
    <x v="73"/>
    <s v="6"/>
    <s v="2010"/>
    <s v="CONVENIOS DE APORTE"/>
    <s v="Dirección Administrativa y Financiera"/>
    <s v="Liquidado"/>
    <s v="ID SUBCTA: 453 - TIPO: 11.1. Cargue inicial en el MGI"/>
    <s v="6"/>
    <s v="COLCIENCIAS"/>
    <s v="26/01/2010"/>
    <s v="25/05/2010"/>
    <s v="25/05/2010"/>
    <s v="26/02/2010"/>
    <s v="24"/>
    <s v="26/02/2012"/>
    <s v="899999296"/>
    <s v="COLCIENCIAS"/>
    <s v="Regular las relaciones entre las partes para la ejecución de los recursos para el fomento y desarrollo de la apropiación social de la ciencia, la tecnología y la innovación ASCTI a nivel nacional, con la finalidad de adelantar actividades científicas, tecnológicas y de innovación."/>
    <n v="5994000000"/>
    <n v="5994000000"/>
    <n v="0"/>
    <n v="5994000000"/>
    <e v="#N/A"/>
    <e v="#N/A"/>
    <m/>
    <n v="0"/>
    <n v="5994000000"/>
    <e v="#N/A"/>
    <e v="#N/A"/>
    <m/>
    <n v="0"/>
    <n v="5994000000"/>
    <n v="0"/>
    <n v="5994000000"/>
    <n v="5990000000"/>
    <n v="0"/>
    <n v="3745900"/>
    <n v="0"/>
    <n v="254100"/>
    <n v="0"/>
    <n v="5994000000"/>
    <n v="0"/>
    <n v="5990000000"/>
    <n v="0"/>
    <n v="3745900"/>
    <n v="0"/>
    <n v="254100"/>
    <n v="0"/>
    <n v="89"/>
    <n v="0"/>
    <n v="0"/>
    <n v="0"/>
    <n v="0"/>
    <n v="0"/>
    <n v="0"/>
    <n v="0"/>
    <s v="COLCI"/>
    <s v="0006_10"/>
    <s v="SIN_PROYECT"/>
    <s v="830053105"/>
    <s v="APO"/>
  </r>
  <r>
    <x v="56"/>
    <s v="259"/>
    <s v="2011"/>
    <s v="CONVENIOS DE APORTE"/>
    <s v="Dirección Administrativa y Financiera"/>
    <s v="Liquidado"/>
    <s v="ID SUBCTA: 476 - TIPO: 11.1. Cargue inicial en el MGI"/>
    <s v="259 - Sub Administración Naciòn"/>
    <s v="COLCIENCIAS"/>
    <s v="12/10/2011"/>
    <s v="08/11/2011"/>
    <s v="08/11/2011"/>
    <s v="08/11/2011"/>
    <s v="23"/>
    <s v="13/09/2013"/>
    <s v="899999296"/>
    <s v="COLCIENCIAS"/>
    <s v="Regular las relaciones entre las partes para la ejecución de los recursos  SENA 2011destinados a financiar programas, proyectos y actividades  para fomentar la apropiación  social de la ciencia, tecnología y la innovación  en el marco del proyecto &quot;Apoyo al fomento y desarrollo de la apropiación social  de la ciencia, la tecnología y la innovación  con clasificación presupuestal 3101000-12 y con recursos nación correspondientes al rubro 520-1000-1, de acuerdo al plan operativo del convenio SENA - Colciencias 070 de 2011 y a lo estipulado  en el plan estratégico  de la entidad."/>
    <n v="2140500000"/>
    <n v="2140500000"/>
    <n v="0"/>
    <n v="337000000"/>
    <n v="337000000"/>
    <n v="0"/>
    <m/>
    <n v="0"/>
    <n v="337000000"/>
    <n v="337000000"/>
    <n v="0"/>
    <m/>
    <n v="0"/>
    <n v="337000000"/>
    <n v="0"/>
    <n v="337000000"/>
    <n v="337000000"/>
    <n v="0"/>
    <n v="0"/>
    <n v="0"/>
    <n v="0"/>
    <n v="0"/>
    <n v="337000000"/>
    <n v="0"/>
    <n v="337000000"/>
    <n v="0"/>
    <n v="0"/>
    <n v="0"/>
    <n v="0"/>
    <n v="0"/>
    <n v="1"/>
    <n v="0"/>
    <n v="0"/>
    <n v="0"/>
    <n v="0"/>
    <n v="0"/>
    <n v="0"/>
    <n v="0"/>
    <s v="COL-E"/>
    <s v="0259_11"/>
    <s v="0259_11_2"/>
    <s v="830053105"/>
    <s v="APO"/>
  </r>
  <r>
    <x v="56"/>
    <s v="259"/>
    <s v="2011"/>
    <s v="CONVENIOS DE APORTE"/>
    <s v="Dirección Administrativa y Financiera"/>
    <s v="Liquidado"/>
    <s v="ID SUBCTA: 477 - TIPO: 11.1. Cargue inicial en el MGI"/>
    <s v="259 - Sub Apropiación Sena"/>
    <s v="COLCIENCIAS"/>
    <s v="12/10/2011"/>
    <s v="08/11/2011"/>
    <s v="08/11/2011"/>
    <s v="08/11/2011"/>
    <s v="23"/>
    <s v="13/09/2013"/>
    <s v="899999296"/>
    <s v="COLCIENCIAS"/>
    <s v="Regular las relaciones entre las partes para la ejecución de los recursos  SENA 2011destinados a financiar programas, proyectos y actividades  para fomentar la apropiación  social de la ciencia, tecnología y la innovación  en el marco del proyecto &quot;Apoyo al fomento y desarrollo de la apropiación social  de la ciencia, la tecnología y la innovación  con clasificación presupuestal 3101000-12 y con recursos nación correspondientes al rubro 520-1000-1, de acuerdo al plan operativo del convenio SENA - Colciencias 070 de 2011 y a lo estipulado  en el plan estratégico  de la entidad."/>
    <n v="2140500000"/>
    <n v="2140500000"/>
    <n v="0"/>
    <n v="550000000"/>
    <n v="550000000"/>
    <n v="0"/>
    <m/>
    <n v="0"/>
    <n v="550000000"/>
    <n v="550000000"/>
    <n v="0"/>
    <m/>
    <n v="0"/>
    <n v="550000000"/>
    <n v="12870000"/>
    <n v="537130000"/>
    <n v="531702300"/>
    <n v="0"/>
    <n v="5427700"/>
    <n v="0"/>
    <n v="0"/>
    <n v="0"/>
    <n v="537130000"/>
    <n v="0"/>
    <n v="531702300"/>
    <n v="0"/>
    <n v="5427700"/>
    <n v="0"/>
    <n v="0"/>
    <n v="0"/>
    <n v="15"/>
    <n v="12870000"/>
    <n v="-12870000"/>
    <n v="-12870000"/>
    <n v="0"/>
    <n v="0"/>
    <n v="0"/>
    <n v="0"/>
    <s v="COL-E"/>
    <s v="0259_11"/>
    <s v="0259_11_3"/>
    <s v="830053105"/>
    <s v="APO"/>
  </r>
  <r>
    <x v="74"/>
    <s v="276"/>
    <s v="2011"/>
    <s v="CONVENIOS DE APORTE"/>
    <s v="Dirección Administrativa y Financiera"/>
    <s v="Liquidado"/>
    <s v="ID SUBCTA: 479 - TIPO: 11.1. Cargue inicial en el MGI"/>
    <s v="276"/>
    <s v="COLCIENCIAS"/>
    <s v="31/10/2011"/>
    <s v="29/12/2011"/>
    <s v="29/12/2011"/>
    <s v="14/12/2011"/>
    <s v="14"/>
    <s v="14/02/2013"/>
    <s v="899999296"/>
    <s v="COLCIENCIAS"/>
    <s v="Regular las relaciones entre las partes para el pago de evaluaciones de los proyectos y propuestas relacionadas con la ciencia, la tecnología e innovación así como los gastos que son injerentes al proceso de evaluación cuando se requiera."/>
    <n v="2025000000"/>
    <n v="2025000000"/>
    <n v="0"/>
    <n v="2025000000"/>
    <e v="#N/A"/>
    <e v="#N/A"/>
    <m/>
    <n v="0"/>
    <n v="2025000000"/>
    <e v="#N/A"/>
    <e v="#N/A"/>
    <m/>
    <n v="0"/>
    <n v="2025000000"/>
    <n v="16517780.310000001"/>
    <n v="2008482219.6900001"/>
    <n v="583482275.80999994"/>
    <n v="1419524043.8800001"/>
    <n v="5475900"/>
    <n v="0"/>
    <n v="0"/>
    <n v="0"/>
    <n v="2008482219.6900001"/>
    <n v="0"/>
    <n v="583482275.80999994"/>
    <n v="1419524043.8800001"/>
    <n v="5475900"/>
    <n v="0"/>
    <n v="0"/>
    <n v="0"/>
    <n v="2"/>
    <n v="16517780.310000001"/>
    <n v="-16517780.310000001"/>
    <n v="-16517780.310000001"/>
    <n v="0"/>
    <n v="0"/>
    <n v="0"/>
    <n v="0"/>
    <s v="COL-E"/>
    <s v="0276_11"/>
    <s v="SIN_PROYECT"/>
    <s v="830053105"/>
    <s v="APO"/>
  </r>
  <r>
    <x v="70"/>
    <s v="231"/>
    <s v="2011"/>
    <s v="CONVENIOS DE APORTE"/>
    <s v="Dirección de Desarrollo Tecnológico e Innovación"/>
    <s v="En Ejecución"/>
    <s v="ID SUBCTA: 470 - TIPO: 11.1. Cargue inicial en el MGI"/>
    <s v="231-11 Sub 1 Convocatoria 531-Ecopetrol 342"/>
    <s v="COLCIENCIAS"/>
    <s v="14/09/2011"/>
    <s v="14/09/2011"/>
    <s v="14/09/2011"/>
    <s v="14/09/2011"/>
    <s v="78"/>
    <s v="14/03/2018"/>
    <s v="899999296"/>
    <s v="COLCIENCIAS"/>
    <s v="Es regular las relaciones entre las partes para la ejecución de los recursos de  inversión de Colciencias destinados a financiar programas, proyectos,  y actividades de ciencia tecnología e innovación presentados en el marco del proyecto apoyo a la innovación  y el desarrollo productivo  de Colombia."/>
    <n v="69035000000"/>
    <n v="69035000000"/>
    <n v="0"/>
    <n v="4484436000"/>
    <n v="4484436000"/>
    <n v="0"/>
    <m/>
    <n v="0"/>
    <n v="4484436000"/>
    <n v="4484436000"/>
    <n v="0"/>
    <m/>
    <n v="0"/>
    <n v="4484436000"/>
    <n v="0"/>
    <n v="4484436000"/>
    <n v="4484436000"/>
    <n v="0"/>
    <n v="0"/>
    <n v="0"/>
    <n v="0"/>
    <n v="0"/>
    <n v="4484436000"/>
    <n v="0"/>
    <n v="4484436000"/>
    <n v="0"/>
    <n v="0"/>
    <n v="0"/>
    <n v="0"/>
    <n v="0"/>
    <n v="6"/>
    <n v="0"/>
    <n v="0"/>
    <n v="11333844.99"/>
    <n v="0"/>
    <n v="11333844.99"/>
    <n v="0"/>
    <n v="11333844.99"/>
    <s v="COL-E"/>
    <s v="0231_11"/>
    <s v="0231_11_2"/>
    <s v="830053105"/>
    <s v="APO"/>
  </r>
  <r>
    <x v="56"/>
    <s v="259"/>
    <s v="2011"/>
    <s v="CONVENIOS DE APORTE"/>
    <s v="Dirección Administrativa y Financiera"/>
    <s v="Liquidado"/>
    <s v="ID SUBCTA: 475 - TIPO: 11.1. Cargue inicial en el MGI"/>
    <s v="259 - Sub Administración Sena"/>
    <s v="COLCIENCIAS"/>
    <s v="12/10/2011"/>
    <s v="08/11/2011"/>
    <s v="08/11/2011"/>
    <s v="08/11/2011"/>
    <s v="23"/>
    <s v="13/09/2013"/>
    <s v="899999296"/>
    <s v="COLCIENCIAS"/>
    <s v="Regular las relaciones entre las partes para la ejecución de los recursos  SENA 2011destinados a financiar programas, proyectos y actividades  para fomentar la apropiación  social de la ciencia, tecnología y la innovación  en el marco del proyecto &quot;Apoyo al fomento y desarrollo de la apropiación social  de la ciencia, la tecnología y la innovación  con clasificación presupuestal 3101000-12 y con recursos nación correspondientes al rubro 520-1000-1, de acuerdo al plan operativo del convenio SENA - Colciencias 070 de 2011 y a lo estipulado  en el plan estratégico  de la entidad."/>
    <n v="2140500000"/>
    <n v="2140500000"/>
    <n v="0"/>
    <n v="753500000"/>
    <n v="753500000"/>
    <n v="0"/>
    <m/>
    <n v="0"/>
    <n v="753500000"/>
    <n v="753500000"/>
    <n v="0"/>
    <m/>
    <n v="0"/>
    <n v="753500000"/>
    <n v="0"/>
    <n v="753500000"/>
    <n v="753500000"/>
    <n v="0"/>
    <n v="0"/>
    <n v="0"/>
    <n v="0"/>
    <n v="0"/>
    <n v="753500000"/>
    <n v="0"/>
    <n v="753500000"/>
    <n v="0"/>
    <n v="0"/>
    <n v="0"/>
    <n v="0"/>
    <n v="0"/>
    <n v="25"/>
    <n v="0"/>
    <n v="0"/>
    <n v="0"/>
    <n v="0"/>
    <n v="0"/>
    <n v="0"/>
    <n v="0"/>
    <s v="COL-E"/>
    <s v="0259_11"/>
    <s v="0259_11_1"/>
    <s v="830053105"/>
    <s v="APO"/>
  </r>
  <r>
    <x v="75"/>
    <s v="306"/>
    <s v="2011"/>
    <s v="CONVENIOS DE APORTE"/>
    <s v="Dirección Administrativa y Financiera"/>
    <s v="Liquidado"/>
    <s v="ID SUBCTA: 481 - TIPO: 11.1. Cargue inicial en el MGI"/>
    <s v="306"/>
    <s v="COLCIENCIAS"/>
    <s v="30/11/2011"/>
    <s v="29/12/2011"/>
    <s v="29/12/2011"/>
    <s v="15/02/2012"/>
    <s v="12"/>
    <s v="15/02/2013"/>
    <s v="899999296"/>
    <s v="COLCIENCIAS"/>
    <s v="Regular las relaciones entre las partes para la ejecución de los recursos de inversión de Colciencias destinados al aprovechamiento de jóvenes talentos para la investigación con la finalidad de incrementar y vincular el capital humano para la investigación y la innovación"/>
    <n v="800000000"/>
    <n v="800000000"/>
    <n v="0"/>
    <n v="800000000"/>
    <e v="#N/A"/>
    <e v="#N/A"/>
    <m/>
    <n v="0"/>
    <n v="800000000"/>
    <e v="#N/A"/>
    <e v="#N/A"/>
    <m/>
    <n v="0"/>
    <n v="800000000"/>
    <n v="0"/>
    <n v="800000000"/>
    <n v="797248000"/>
    <n v="0"/>
    <n v="2752000"/>
    <n v="0"/>
    <n v="0"/>
    <n v="0"/>
    <n v="800000000"/>
    <n v="0"/>
    <n v="797248000"/>
    <n v="0"/>
    <n v="2752000"/>
    <n v="0"/>
    <n v="0"/>
    <n v="0"/>
    <n v="16"/>
    <n v="0"/>
    <n v="0"/>
    <n v="0"/>
    <n v="0"/>
    <n v="0"/>
    <n v="0"/>
    <n v="0"/>
    <s v="COLCI"/>
    <s v="0306_11"/>
    <s v="SIN_PROYECT"/>
    <s v="830053105"/>
    <s v="APO"/>
  </r>
  <r>
    <x v="76"/>
    <s v="397"/>
    <s v="2011"/>
    <s v="CONVENIOS DE APORTE"/>
    <s v="Dirección General"/>
    <s v="Liquidado"/>
    <s v="ID SUBCTA: 530 - TIPO: 11.1. Cargue inicial en el MGI"/>
    <s v="397- 2.1 Sub Inserción de doctores"/>
    <s v="COLCIENCIAS"/>
    <s v="23/12/2011"/>
    <s v="28/12/2011"/>
    <s v="28/12/2011"/>
    <s v="28/12/2011"/>
    <s v="41"/>
    <s v="30/06/2016"/>
    <s v="899999296"/>
    <s v="COLCIENCIAS"/>
    <s v="Regular las relaciones entre las partes para la ejecución de los recursos de Colciencias provenientes del crédito BIRF 7944-CO"/>
    <n v="5593578994.4300003"/>
    <n v="5593578994.4300003"/>
    <n v="0"/>
    <n v="1285440000"/>
    <n v="1285440000"/>
    <n v="0"/>
    <m/>
    <n v="0"/>
    <n v="1285440000"/>
    <n v="1285440000"/>
    <n v="0"/>
    <m/>
    <n v="0"/>
    <n v="1285440000"/>
    <n v="0"/>
    <n v="1285440000"/>
    <n v="1156896000"/>
    <n v="0"/>
    <n v="0"/>
    <n v="0"/>
    <n v="128544000"/>
    <n v="0"/>
    <n v="1285440000"/>
    <n v="0"/>
    <n v="1156896000"/>
    <n v="0"/>
    <n v="0"/>
    <n v="0"/>
    <n v="128544000"/>
    <n v="0"/>
    <n v="9"/>
    <n v="0"/>
    <n v="0"/>
    <n v="0"/>
    <n v="0"/>
    <n v="0"/>
    <n v="0"/>
    <n v="0"/>
    <s v="COL-E"/>
    <s v="0397_11"/>
    <s v="0397_11_1"/>
    <s v="830053105"/>
    <s v="APO"/>
  </r>
  <r>
    <x v="77"/>
    <s v="396"/>
    <s v="2011"/>
    <s v="CONVENIOS DE APORTE"/>
    <s v="Dirección Administrativa y Financiera"/>
    <s v="Liquidado"/>
    <s v="ID SUBCTA: 517 - TIPO: 11.1. Cargue inicial en el MGI"/>
    <s v="396"/>
    <s v="COLCIENCIAS"/>
    <s v="23/12/2011"/>
    <s v="27/12/2011"/>
    <s v="27/12/2011"/>
    <s v="27/12/2011"/>
    <s v="36"/>
    <s v="27/12/2014"/>
    <s v="899999296"/>
    <s v="COLCIENCIAS"/>
    <s v="Regular las relaciones entre las partes para la ejecución de recursos de inversión de Colciencias destinados financiar proyectos de investigación aplicada, desarrollo tecnológico e innovación seleccionados en respuesta a las convocatorias de Colciencias, en el marco del proyecto  &quot;Apoyo al Desarrollo Tecnológico e Innovación&quot;"/>
    <n v="2449592000"/>
    <n v="2449592000"/>
    <n v="0"/>
    <n v="2449592000"/>
    <e v="#N/A"/>
    <e v="#N/A"/>
    <m/>
    <n v="0"/>
    <n v="2449592000"/>
    <e v="#N/A"/>
    <e v="#N/A"/>
    <m/>
    <n v="0"/>
    <n v="2449591900"/>
    <n v="0"/>
    <n v="2449591900"/>
    <n v="2445769600"/>
    <n v="0"/>
    <n v="3822300"/>
    <n v="0"/>
    <n v="0"/>
    <n v="100"/>
    <n v="2449591900"/>
    <n v="0"/>
    <n v="2445769600"/>
    <n v="0"/>
    <n v="3822300"/>
    <n v="0"/>
    <n v="0"/>
    <n v="0"/>
    <n v="8"/>
    <n v="100"/>
    <n v="-100"/>
    <n v="-100"/>
    <n v="0"/>
    <n v="0"/>
    <n v="0"/>
    <n v="0"/>
    <s v="COL-E"/>
    <s v="0396_11"/>
    <s v="SIN_PROYECT"/>
    <s v="830053105"/>
    <s v="APO"/>
  </r>
  <r>
    <x v="76"/>
    <s v="397"/>
    <s v="2011"/>
    <s v="CONVENIOS DE APORTE"/>
    <s v="Dirección General"/>
    <s v="Liquidado"/>
    <s v="ID SUBCTA: 531 - TIPO: 11.1. Cargue inicial en el MGI"/>
    <s v="397- 2.2 Sub diáspora científica"/>
    <s v="COLCIENCIAS"/>
    <s v="23/12/2011"/>
    <s v="28/12/2011"/>
    <s v="28/12/2011"/>
    <s v="28/12/2011"/>
    <s v="41"/>
    <s v="30/06/2016"/>
    <s v="899999296"/>
    <s v="COLCIENCIAS"/>
    <s v="Regular las relaciones entre las partes para la ejecución de los recursos de Colciencias provenientes del crédito BIRF 7944-CO"/>
    <n v="5593578994.4300003"/>
    <n v="5593578994.4300003"/>
    <n v="0"/>
    <n v="1008345907"/>
    <n v="1008345907"/>
    <n v="0"/>
    <m/>
    <n v="0"/>
    <n v="1008345907"/>
    <n v="1008345907"/>
    <n v="0"/>
    <m/>
    <n v="0"/>
    <n v="1008345907"/>
    <n v="0"/>
    <n v="1008345907"/>
    <n v="1008345907"/>
    <n v="0"/>
    <n v="0"/>
    <n v="0"/>
    <n v="0"/>
    <n v="0"/>
    <n v="1008345907"/>
    <n v="0"/>
    <n v="1008345907"/>
    <n v="0"/>
    <n v="0"/>
    <n v="0"/>
    <n v="0"/>
    <n v="0"/>
    <n v="4"/>
    <n v="0"/>
    <n v="0"/>
    <n v="0"/>
    <n v="0"/>
    <n v="0"/>
    <n v="0"/>
    <n v="0"/>
    <s v="COL-E"/>
    <s v="0397_11"/>
    <s v="0397_11_2"/>
    <s v="830053105"/>
    <s v="APO"/>
  </r>
  <r>
    <x v="76"/>
    <s v="397"/>
    <s v="2011"/>
    <s v="CONVENIOS DE APORTE"/>
    <s v="Dirección General"/>
    <s v="Liquidado"/>
    <s v="ID SUBCTA: 533 - TIPO: 11.1. Cargue inicial en el MGI"/>
    <s v="397- 3.4 Sub Consolidación de capacidades empresariales"/>
    <s v="COLCIENCIAS"/>
    <s v="23/12/2011"/>
    <s v="28/12/2011"/>
    <s v="28/12/2011"/>
    <s v="28/12/2011"/>
    <s v="41"/>
    <s v="30/06/2016"/>
    <s v="899999296"/>
    <s v="COLCIENCIAS"/>
    <s v="Regular las relaciones entre las partes para la ejecución de los recursos de Colciencias provenientes del crédito BIRF 7944-CO"/>
    <n v="5593578994.4300003"/>
    <n v="5593578994.4300003"/>
    <n v="0"/>
    <n v="1241526774"/>
    <n v="1241526774"/>
    <n v="0"/>
    <m/>
    <n v="0"/>
    <n v="1241526774"/>
    <n v="1241526774"/>
    <n v="0"/>
    <m/>
    <n v="0"/>
    <n v="1241526774"/>
    <n v="0"/>
    <n v="1241526774"/>
    <n v="1241526774"/>
    <n v="0"/>
    <n v="0"/>
    <n v="0"/>
    <n v="0"/>
    <n v="0"/>
    <n v="1241526774"/>
    <n v="0"/>
    <n v="1241526774"/>
    <n v="0"/>
    <n v="0"/>
    <n v="0"/>
    <n v="0"/>
    <n v="0"/>
    <n v="8"/>
    <n v="0"/>
    <n v="0"/>
    <n v="0"/>
    <n v="0"/>
    <n v="0"/>
    <n v="0"/>
    <n v="0"/>
    <s v="COL-E"/>
    <s v="0397_11"/>
    <s v="0397_11_4"/>
    <s v="830053105"/>
    <s v="APO"/>
  </r>
  <r>
    <x v="76"/>
    <s v="397"/>
    <s v="2011"/>
    <s v="CONVENIOS DE APORTE"/>
    <s v="Dirección General"/>
    <s v="Liquidado"/>
    <s v="ID SUBCTA: 532 - TIPO: 11.1. Cargue inicial en el MGI"/>
    <s v="397- 4.1 Sub Apropiación Social"/>
    <s v="COLCIENCIAS"/>
    <s v="23/12/2011"/>
    <s v="28/12/2011"/>
    <s v="28/12/2011"/>
    <s v="28/12/2011"/>
    <s v="41"/>
    <s v="30/06/2016"/>
    <s v="899999296"/>
    <s v="COLCIENCIAS"/>
    <s v="Regular las relaciones entre las partes para la ejecución de los recursos de Colciencias provenientes del crédito BIRF 7944-CO"/>
    <n v="5593578994.4300003"/>
    <n v="5593578994.4300003"/>
    <n v="0"/>
    <n v="1621349200"/>
    <n v="1621349200"/>
    <n v="0"/>
    <m/>
    <n v="0"/>
    <n v="1621349200"/>
    <n v="1621349200"/>
    <n v="0"/>
    <m/>
    <n v="0"/>
    <n v="1621349200"/>
    <n v="0"/>
    <n v="1621349200"/>
    <n v="1621349200"/>
    <n v="0"/>
    <n v="0"/>
    <n v="0"/>
    <n v="0"/>
    <n v="0"/>
    <n v="1621349200"/>
    <n v="0"/>
    <n v="1621349200"/>
    <n v="0"/>
    <n v="0"/>
    <n v="0"/>
    <n v="0"/>
    <n v="0"/>
    <n v="10"/>
    <n v="0"/>
    <n v="0"/>
    <n v="0"/>
    <n v="0"/>
    <n v="0"/>
    <n v="0"/>
    <n v="0"/>
    <s v="COL-E"/>
    <s v="0397_11"/>
    <s v="0397_11_3"/>
    <s v="830053105"/>
    <s v="APO"/>
  </r>
  <r>
    <x v="78"/>
    <s v="368"/>
    <s v="2011"/>
    <s v="CONVENIOS DE APORTE"/>
    <s v="Dirección General"/>
    <s v="Liquidado"/>
    <s v="ID SUBCTA: 499 - TIPO: 11.1. Cargue inicial en el MGI"/>
    <s v="368- 1.5 Sub Planes Estratégicos"/>
    <s v="COLCIENCIAS"/>
    <s v="22/12/2011"/>
    <s v="22/12/2011"/>
    <s v="22/12/2011"/>
    <s v="22/12/2011"/>
    <s v="36"/>
    <s v="22/12/2014"/>
    <s v="899999296"/>
    <s v="COLCIENCIAS"/>
    <s v="Regular las relaciones entre las partes para la ejecución e recursos de COLCIENCIAS provenientes del Crédito BID 2335/OC-CO"/>
    <n v="8825032381.7399998"/>
    <n v="8825032381.7399998"/>
    <n v="0"/>
    <n v="2578972895"/>
    <n v="2578972895"/>
    <n v="0"/>
    <m/>
    <n v="0"/>
    <n v="2578972895"/>
    <n v="2578972895"/>
    <n v="0"/>
    <m/>
    <n v="0"/>
    <n v="2545840472"/>
    <n v="0"/>
    <n v="2545840472"/>
    <n v="2506793327"/>
    <n v="0"/>
    <n v="0"/>
    <n v="0"/>
    <n v="39047145"/>
    <n v="33132423"/>
    <n v="2545840472"/>
    <n v="0"/>
    <n v="2506793327"/>
    <n v="0"/>
    <n v="0"/>
    <n v="0"/>
    <n v="39047145"/>
    <n v="0"/>
    <n v="17"/>
    <n v="33132423"/>
    <n v="0"/>
    <n v="6163547"/>
    <n v="6163547"/>
    <n v="0"/>
    <n v="0"/>
    <n v="39295970"/>
    <s v="COL-E"/>
    <s v="0368_11"/>
    <s v="0368_11_1"/>
    <s v="830053105"/>
    <s v="APO"/>
  </r>
  <r>
    <x v="79"/>
    <s v="336"/>
    <s v="2011"/>
    <s v="CONVENIOS DE APORTE"/>
    <s v="Dirección Administrativa y Financiera"/>
    <s v="Liquidado"/>
    <s v="ID SUBCTA: 482 - TIPO: 11.1. Cargue inicial en el MGI"/>
    <s v="336"/>
    <s v="COLCIENCIAS"/>
    <s v="15/12/2011"/>
    <s v="29/11/2011"/>
    <s v="29/11/2011"/>
    <s v="29/12/2011"/>
    <s v="20"/>
    <s v="16/08/2013"/>
    <s v="899999296"/>
    <s v="COLCIENCIAS"/>
    <s v="Regular las relaciones entre las partes, para el apoyo al fortalecimiento de la transferencia internacional del conocimiento a los actores del SNCTI"/>
    <n v="1890795400"/>
    <n v="1890795400"/>
    <n v="0"/>
    <n v="1890795400"/>
    <e v="#N/A"/>
    <e v="#N/A"/>
    <m/>
    <n v="0"/>
    <n v="1890795400"/>
    <e v="#N/A"/>
    <e v="#N/A"/>
    <m/>
    <n v="0"/>
    <n v="1890795399.99"/>
    <n v="0"/>
    <n v="1890795399.99"/>
    <n v="1725509081.5999999"/>
    <n v="0"/>
    <n v="3822300"/>
    <n v="0"/>
    <n v="161464018.38999999"/>
    <n v="0.01"/>
    <n v="1890795399.99"/>
    <n v="0"/>
    <n v="1725509081.5999999"/>
    <n v="0"/>
    <n v="3822300"/>
    <n v="0"/>
    <n v="161464018.38999999"/>
    <n v="0"/>
    <n v="47"/>
    <n v="0.01"/>
    <n v="0"/>
    <n v="0"/>
    <n v="0"/>
    <n v="0"/>
    <n v="0"/>
    <n v="0.01"/>
    <s v="COL-E"/>
    <s v="0336_11"/>
    <s v="SIN_PROYECT"/>
    <s v="830053105"/>
    <s v="APO"/>
  </r>
  <r>
    <x v="78"/>
    <s v="368"/>
    <s v="2011"/>
    <s v="CONVENIOS DE APORTE"/>
    <s v="Dirección General"/>
    <s v="Liquidado"/>
    <s v="ID SUBCTA: 500 - TIPO: 11.1. Cargue inicial en el MGI"/>
    <s v="368- 1.5 Sub Proyectos Regionales"/>
    <s v="COLCIENCIAS"/>
    <s v="22/12/2011"/>
    <s v="22/12/2011"/>
    <s v="22/12/2011"/>
    <s v="22/12/2011"/>
    <s v="36"/>
    <s v="22/12/2014"/>
    <s v="899999296"/>
    <s v="COLCIENCIAS"/>
    <s v="Regular las relaciones entre las partes para la ejecución e recursos de COLCIENCIAS provenientes del Crédito BID 2335/OC-CO"/>
    <n v="8825032381.7399998"/>
    <n v="8825032381.7399998"/>
    <n v="0"/>
    <n v="3795968946"/>
    <n v="3795968946"/>
    <n v="0"/>
    <m/>
    <n v="0"/>
    <n v="3795968946"/>
    <n v="3795968946"/>
    <n v="0"/>
    <m/>
    <n v="0"/>
    <n v="3795968946"/>
    <n v="0"/>
    <n v="3795968946"/>
    <n v="3795968946"/>
    <n v="0"/>
    <n v="0"/>
    <n v="0"/>
    <n v="0"/>
    <n v="0"/>
    <n v="3795968946"/>
    <n v="0"/>
    <n v="3795968946"/>
    <n v="0"/>
    <n v="0"/>
    <n v="0"/>
    <n v="0"/>
    <n v="0"/>
    <n v="12"/>
    <n v="0"/>
    <n v="0"/>
    <n v="58500535"/>
    <n v="58500535"/>
    <n v="0"/>
    <n v="0"/>
    <n v="58500535"/>
    <s v="COL-E"/>
    <s v="0368_11"/>
    <s v="0368_11_2"/>
    <s v="830053105"/>
    <s v="APO"/>
  </r>
  <r>
    <x v="80"/>
    <s v="375"/>
    <s v="2011"/>
    <s v="CONVENIOS DE APORTE"/>
    <s v="Dirección de Fomento a la Investigación"/>
    <s v="Liquidado"/>
    <s v="ID SUBCTA: 615 - TIPO: 11.1. Cargue inicial en el MGI"/>
    <s v="375 Colciencias"/>
    <s v="COLCIENCIAS"/>
    <s v="23/12/2011"/>
    <s v="29/12/2011"/>
    <s v="29/12/2011"/>
    <s v="29/12/2011"/>
    <s v="36"/>
    <s v="29/12/2014"/>
    <s v="899999296"/>
    <s v="COLCIENCIAS"/>
    <s v="Aunar esfuerzos de orden académico y técnico  y financiero para el desarrollo de agendas comunes de investigación en temas de interés interinstitucional con fines de fortalecimiento de los procesos de modernización, descentralización y democratización  de la administración publica Colombiana, en dos líneas de investigación prioritariamente: 1) Buen gobierno y lucha contrato la corrupción y 2) Entidades territoriales y descentralización.  Adicionalmente, se desarrollaran actividades de ciencia tecnología  en temas relevantes en estas agendas conjuntas"/>
    <n v="400000000"/>
    <n v="400000000"/>
    <n v="0"/>
    <n v="400000000"/>
    <n v="400000000"/>
    <n v="0"/>
    <m/>
    <n v="0"/>
    <n v="400000000"/>
    <n v="400000000"/>
    <n v="0"/>
    <m/>
    <n v="0"/>
    <n v="400000000"/>
    <n v="0"/>
    <n v="400000000"/>
    <n v="0"/>
    <n v="0"/>
    <n v="0"/>
    <n v="0"/>
    <n v="400000000"/>
    <n v="0"/>
    <n v="400000000"/>
    <n v="0"/>
    <n v="0"/>
    <n v="0"/>
    <n v="0"/>
    <n v="0"/>
    <n v="400000000"/>
    <n v="0"/>
    <n v="0"/>
    <n v="0"/>
    <n v="0"/>
    <n v="0"/>
    <n v="0"/>
    <n v="0"/>
    <n v="0"/>
    <n v="0"/>
    <s v="OEN-E"/>
    <s v="0375_11"/>
    <s v="0375_11_1"/>
    <s v="830053105"/>
    <s v="APO"/>
  </r>
  <r>
    <x v="78"/>
    <s v="368"/>
    <s v="2011"/>
    <s v="CONVENIOS DE APORTE"/>
    <s v="Dirección General"/>
    <s v="Liquidado"/>
    <s v="ID SUBCTA: 501 - TIPO: 11.1. Cargue inicial en el MGI"/>
    <s v="368- 3.4 Sub Consolidación de capacidades empresariales"/>
    <s v="COLCIENCIAS"/>
    <s v="22/12/2011"/>
    <s v="22/12/2011"/>
    <s v="22/12/2011"/>
    <s v="22/12/2011"/>
    <s v="36"/>
    <s v="22/12/2014"/>
    <s v="899999296"/>
    <s v="COLCIENCIAS"/>
    <s v="Regular las relaciones entre las partes para la ejecución e recursos de COLCIENCIAS provenientes del Crédito BID 2335/OC-CO"/>
    <n v="8825032381.7399998"/>
    <n v="8825032381.7399998"/>
    <n v="0"/>
    <n v="2102028600"/>
    <n v="2102028600"/>
    <n v="0"/>
    <m/>
    <n v="0"/>
    <n v="1621458600"/>
    <n v="1621458600"/>
    <n v="0"/>
    <m/>
    <n v="480570000"/>
    <n v="1621458600"/>
    <n v="0"/>
    <n v="1621458600"/>
    <n v="1621458600"/>
    <n v="0"/>
    <n v="0"/>
    <n v="0"/>
    <n v="0"/>
    <n v="480570000"/>
    <n v="1621458600"/>
    <n v="0"/>
    <n v="1621458600"/>
    <n v="0"/>
    <n v="0"/>
    <n v="0"/>
    <n v="0"/>
    <n v="0"/>
    <n v="10"/>
    <n v="0"/>
    <n v="0"/>
    <n v="20551051"/>
    <n v="20551051"/>
    <n v="0"/>
    <n v="0"/>
    <n v="20551051"/>
    <s v="COL-E"/>
    <s v="0368_11"/>
    <s v="0368_11_3"/>
    <s v="830053105"/>
    <s v="APO"/>
  </r>
  <r>
    <x v="65"/>
    <s v="264"/>
    <s v="2012"/>
    <s v="CONVENIOS DE APORTE"/>
    <s v="Dirección General"/>
    <s v="Liquidado"/>
    <s v="ID SUBCTA: 529 - TIPO: 11.1. Cargue inicial en el MGI"/>
    <s v="264 4.1 Apropiación Social"/>
    <s v="COLCIENCIAS"/>
    <s v="17/08/2012"/>
    <s v="17/08/2012"/>
    <s v="17/08/2012"/>
    <s v="17/08/2012"/>
    <s v="36"/>
    <s v="30/06/2016"/>
    <s v="899999296"/>
    <s v="COLCIENCIAS"/>
    <s v="Regular las relaciones entre las partes para la ejecución de recursos de Colciencias provenientes del crédito BIRF 7944 - CO"/>
    <n v="10199742350"/>
    <n v="10199742350"/>
    <n v="0"/>
    <n v="769611868"/>
    <n v="769611868"/>
    <n v="0"/>
    <m/>
    <n v="0"/>
    <n v="769611848"/>
    <n v="769611848"/>
    <n v="0"/>
    <m/>
    <n v="20"/>
    <n v="769611848"/>
    <n v="0"/>
    <n v="769611848"/>
    <n v="769601068"/>
    <n v="0"/>
    <n v="0"/>
    <n v="0"/>
    <n v="10780"/>
    <n v="20"/>
    <n v="769611848"/>
    <n v="0"/>
    <n v="769601068"/>
    <n v="0"/>
    <n v="0"/>
    <n v="0"/>
    <n v="10780"/>
    <n v="0"/>
    <n v="6"/>
    <n v="0"/>
    <n v="0"/>
    <n v="0"/>
    <n v="0"/>
    <n v="0"/>
    <n v="0"/>
    <n v="0"/>
    <s v="COL-E"/>
    <s v="0264_12"/>
    <s v="0264_12_6"/>
    <s v="830053105"/>
    <s v="APO"/>
  </r>
  <r>
    <x v="81"/>
    <s v="348"/>
    <s v="2012"/>
    <s v="CONVENIOS DE APORTE"/>
    <s v="Dirección Administrativa y Financiera"/>
    <s v="Liquidado"/>
    <s v="ID SUBCTA: 612 - TIPO: 11.1. Cargue inicial en el MGI"/>
    <s v="348 Colciencias-Anspe"/>
    <s v="COLCIENCIAS"/>
    <s v="13/08/2012"/>
    <s v="25/10/2012"/>
    <s v="25/10/2012"/>
    <s v="13/08/2012"/>
    <s v="0"/>
    <s v="30/09/2014"/>
    <s v="899999296"/>
    <s v="COLCIENCIAS"/>
    <s v="Aunar esfuerzos, tecnicos, administrativos y economicos entre la Agencia Nacional para la Superacion de la Pobreza Extrema ANSPE, el Departamento Administrativo de Ciencia y Tecnologia - Colciencias y Fidubogota como vocera del P.A. con el fin de promover la problematica de agua y pobreza en las comunidades que se encuentran en condicion de pobreza extrema."/>
    <n v="215000000"/>
    <n v="215000000"/>
    <n v="0"/>
    <n v="215000000"/>
    <n v="215000000"/>
    <n v="0"/>
    <m/>
    <n v="0"/>
    <n v="215000000"/>
    <n v="215000000"/>
    <n v="0"/>
    <m/>
    <n v="0"/>
    <n v="215000000"/>
    <n v="0"/>
    <n v="215000000"/>
    <n v="215000000"/>
    <n v="0"/>
    <n v="0"/>
    <n v="0"/>
    <n v="0"/>
    <n v="0"/>
    <n v="215000000"/>
    <n v="0"/>
    <n v="215000000"/>
    <n v="0"/>
    <n v="0"/>
    <n v="0"/>
    <n v="0"/>
    <n v="0"/>
    <n v="3"/>
    <n v="0"/>
    <n v="0"/>
    <n v="0"/>
    <n v="0"/>
    <n v="0"/>
    <n v="0"/>
    <n v="0"/>
    <s v="OEN-E"/>
    <s v="0348_12"/>
    <s v="0348_12_2"/>
    <s v="830053105"/>
    <s v="APO"/>
  </r>
  <r>
    <x v="82"/>
    <s v="391"/>
    <s v="2012"/>
    <s v="CONVENIOS DE APORTE"/>
    <s v="Dirección de Desarrollo Tecnológico e Innovación"/>
    <s v="En Ejecución"/>
    <s v="ID SUBCTA: 503 - TIPO: 11.1. Cargue inicial en el MGI"/>
    <s v="391 Sub 1 Cofinanciacion Proyectos"/>
    <s v="COLCIENCIAS"/>
    <s v="30/10/2012"/>
    <s v="31/10/2012"/>
    <s v="31/10/2012"/>
    <s v="30/10/2012"/>
    <s v="60"/>
    <s v="30/04/2019"/>
    <s v="899999296"/>
    <s v="COLCIENCIAS"/>
    <s v="Regular las relaciones entre las partes para la ejecución de recursos de inversion de Colciencias destinadlos a financiar programas, proyectos y actividades de ciencia , tecnologia e innovacion, en el marco del proyecto  Apoyo  a la innovacion y el desarrrollo productivo de Colombia"/>
    <n v="55479586310"/>
    <n v="55479586310"/>
    <n v="0"/>
    <n v="44380928866"/>
    <n v="44380928866"/>
    <n v="0"/>
    <m/>
    <n v="0"/>
    <n v="44380928866"/>
    <n v="44380928866"/>
    <n v="0"/>
    <m/>
    <n v="0"/>
    <n v="44379550179"/>
    <n v="0"/>
    <n v="44379550179"/>
    <n v="44379550179"/>
    <n v="0"/>
    <n v="0"/>
    <n v="0"/>
    <n v="0"/>
    <n v="1378687"/>
    <n v="43447681385"/>
    <n v="0"/>
    <n v="43447681385"/>
    <n v="0"/>
    <n v="0"/>
    <n v="0"/>
    <n v="0"/>
    <n v="931868794"/>
    <n v="73"/>
    <n v="933247481"/>
    <n v="0"/>
    <n v="0"/>
    <n v="0"/>
    <n v="0"/>
    <n v="0"/>
    <n v="933247481"/>
    <s v="COL-E"/>
    <s v="0391_12"/>
    <s v="0391_12_1"/>
    <s v="830053105"/>
    <s v="APO"/>
  </r>
  <r>
    <x v="82"/>
    <s v="391"/>
    <s v="2012"/>
    <s v="CONVENIOS DE APORTE"/>
    <s v="Dirección de Desarrollo Tecnológico e Innovación"/>
    <s v="En Ejecución"/>
    <s v="ID SUBCTA: 504 - TIPO: 11.1. Cargue inicial en el MGI"/>
    <s v="391 Sub 2 Innovacion Inclusiva e Incluyente"/>
    <s v="COLCIENCIAS"/>
    <s v="30/10/2012"/>
    <s v="31/10/2012"/>
    <s v="31/10/2012"/>
    <s v="30/10/2012"/>
    <s v="60"/>
    <s v="30/04/2019"/>
    <s v="899999296"/>
    <s v="COLCIENCIAS"/>
    <s v="Regular las relaciones entre las partes para la ejecución de recursos de inversion de Colciencias destinadlos a financiar programas, proyectos y actividades de ciencia , tecnologia e innovacion, en el marco del proyecto  Apoyo  a la innovacion y el desarrrollo productivo de Colombia"/>
    <n v="55479586310"/>
    <n v="55479586310"/>
    <n v="0"/>
    <n v="1056979140"/>
    <n v="1056979140"/>
    <n v="0"/>
    <m/>
    <n v="0"/>
    <n v="1056979140"/>
    <n v="1056979140"/>
    <n v="0"/>
    <m/>
    <n v="0"/>
    <n v="1056979140"/>
    <n v="0"/>
    <n v="1056979140"/>
    <n v="1056979140"/>
    <n v="0"/>
    <n v="0"/>
    <n v="0"/>
    <n v="0"/>
    <n v="0"/>
    <n v="1056979140"/>
    <n v="0"/>
    <n v="1056979140"/>
    <n v="0"/>
    <n v="0"/>
    <n v="0"/>
    <n v="0"/>
    <n v="0"/>
    <n v="4"/>
    <n v="0"/>
    <n v="0"/>
    <n v="0"/>
    <n v="0"/>
    <n v="0"/>
    <n v="0"/>
    <n v="0"/>
    <s v="COL-E"/>
    <s v="0391_12"/>
    <s v="0391_12_2"/>
    <s v="830053105"/>
    <s v="APO"/>
  </r>
  <r>
    <x v="83"/>
    <s v="392"/>
    <s v="2012"/>
    <s v="CONVENIOS DE APORTE"/>
    <s v="Dirección de Desarrollo Tecnológico e Innovación"/>
    <s v="En Ejecución"/>
    <s v="ID SUBCTA: 515 - TIPO: 11.1. Cargue inicial en el MGI"/>
    <s v="392-12 Sub 1 Convocatoria 559-Ecopetrol 437"/>
    <s v="COLCIENCIAS"/>
    <s v="30/10/2012"/>
    <s v="02/11/2012"/>
    <s v="02/11/2012"/>
    <s v="02/11/2012"/>
    <s v="60"/>
    <s v="02/05/2019"/>
    <s v="899999296"/>
    <s v="COLCIENCIAS"/>
    <s v="El objeto del convenio es regular las relaciones entre las partes para la ejecucion de los recursos de inversiòn de Colciencias destinados a financiar programas, proyectos y actividadesde ciencia, tecnologia e innovaciòn presentados en el marco del proyecto &quot;Apoyo a la Innovaciòn y el Desarrollo Productivo de Colombia&quot;"/>
    <n v="15037808800"/>
    <n v="15037808800"/>
    <n v="0"/>
    <n v="4000000000"/>
    <n v="4000000000"/>
    <n v="0"/>
    <m/>
    <n v="0"/>
    <n v="4000000000"/>
    <n v="4000000000"/>
    <n v="0"/>
    <m/>
    <n v="0"/>
    <n v="4000000000"/>
    <n v="0"/>
    <n v="4000000000"/>
    <n v="4000000000"/>
    <n v="0"/>
    <n v="0"/>
    <n v="0"/>
    <n v="0"/>
    <n v="0"/>
    <n v="4000000000"/>
    <n v="0"/>
    <n v="4000000000"/>
    <n v="0"/>
    <n v="0"/>
    <n v="0"/>
    <n v="0"/>
    <n v="0"/>
    <n v="8"/>
    <n v="0"/>
    <n v="0"/>
    <n v="39886994.950000003"/>
    <n v="33797513"/>
    <n v="6089481.9500000002"/>
    <n v="0"/>
    <n v="39886994.950000003"/>
    <s v="COL-E"/>
    <s v="0392_12"/>
    <s v="0392_12_8"/>
    <s v="830053105"/>
    <s v="APO"/>
  </r>
  <r>
    <x v="84"/>
    <s v="427"/>
    <s v="2012"/>
    <s v="CONVENIOS DE APORTE"/>
    <s v="Dirección de Fomento a la Investigación"/>
    <s v="Vencido"/>
    <s v="ID SUBCTA: 619 - TIPO: 11.1. Cargue inicial en el MGI"/>
    <s v="427-12 Colciencias"/>
    <s v="COLCIENCIAS"/>
    <s v="21/11/2012"/>
    <s v="22/11/2012"/>
    <s v="22/11/2012"/>
    <s v="13/12/2012"/>
    <s v="42"/>
    <s v="13/06/2016"/>
    <s v="899999296"/>
    <s v="COLCIENCIAS"/>
    <s v="Aunar esfuerzos para realizar el desarrrollo e implementacion de una convocatoria con todos sus componentes y requerimientos necesarios para el diseño e implementacion del Observatorio Nacional de Salud según las caracteristicas que le son asignadas por la ley 1438 de 2011."/>
    <n v="2571623356"/>
    <n v="0"/>
    <n v="71623356"/>
    <n v="0"/>
    <n v="0"/>
    <n v="0"/>
    <m/>
    <n v="0"/>
    <n v="0"/>
    <n v="0"/>
    <n v="0"/>
    <m/>
    <n v="0"/>
    <n v="0"/>
    <n v="0"/>
    <n v="0"/>
    <n v="0"/>
    <n v="0"/>
    <n v="0"/>
    <n v="0"/>
    <n v="0"/>
    <n v="0"/>
    <n v="0"/>
    <n v="0"/>
    <n v="0"/>
    <n v="0"/>
    <n v="0"/>
    <n v="0"/>
    <n v="0"/>
    <n v="0"/>
    <n v="0"/>
    <n v="0"/>
    <n v="0"/>
    <n v="0"/>
    <n v="0"/>
    <n v="0"/>
    <n v="0"/>
    <n v="0"/>
    <s v="OEN-E"/>
    <s v="0427_12"/>
    <s v="0427_12_1"/>
    <s v="830053105"/>
    <s v="APO"/>
  </r>
  <r>
    <x v="85"/>
    <s v="393"/>
    <s v="2012"/>
    <s v="CONVENIOS DE APORTE"/>
    <s v="Dirección Administrativa y Financiera"/>
    <s v="Liquidado"/>
    <s v="ID SUBCTA: 516 - TIPO: 11.1. Cargue inicial en el MGI"/>
    <s v="393 colciencias"/>
    <s v="COLCIENCIAS"/>
    <s v="30/10/2012"/>
    <s v="31/10/2012"/>
    <s v="31/10/2012"/>
    <s v="31/10/2012"/>
    <s v="26"/>
    <s v="30/12/2014"/>
    <s v="899999296"/>
    <s v="COLCIENCIAS"/>
    <s v="Regular las relaciones entre las partes para el pago de evaluacioanes de los proyectos y propuestas relacionadas con ciencia , tecnologia e innovacion asi como los gastos inherentes al proceso de evaluciaon cuando se requiera."/>
    <n v="500000000"/>
    <n v="500000000"/>
    <n v="0"/>
    <n v="500000000"/>
    <n v="500000000"/>
    <n v="0"/>
    <m/>
    <n v="0"/>
    <n v="500000000"/>
    <n v="500000000"/>
    <n v="0"/>
    <m/>
    <n v="0"/>
    <n v="499999920.36000001"/>
    <n v="0"/>
    <n v="499999920.36000001"/>
    <n v="0"/>
    <n v="499999920.36000001"/>
    <n v="0"/>
    <n v="0"/>
    <n v="0"/>
    <n v="79.64"/>
    <n v="499999920.36000001"/>
    <n v="0"/>
    <n v="0"/>
    <n v="499999920.36000001"/>
    <n v="0"/>
    <n v="0"/>
    <n v="0"/>
    <n v="0"/>
    <n v="0"/>
    <n v="79.64"/>
    <n v="0"/>
    <n v="0"/>
    <n v="0"/>
    <n v="0"/>
    <n v="0"/>
    <n v="79.64"/>
    <s v="COLCI"/>
    <s v="0393_12"/>
    <s v="SIN_PROYECT"/>
    <s v="830053105"/>
    <s v="APO"/>
  </r>
  <r>
    <x v="83"/>
    <s v="392"/>
    <s v="2012"/>
    <s v="CONVENIOS DE APORTE"/>
    <s v="Dirección de Desarrollo Tecnológico e Innovación"/>
    <s v="En Ejecución"/>
    <s v="ID SUBCTA: 507 - TIPO: 11.1. Cargue inicial en el MGI"/>
    <s v="392-12 Sub 2 Innovación Inclusiva e Incluyente"/>
    <s v="COLCIENCIAS"/>
    <s v="30/10/2012"/>
    <s v="02/11/2012"/>
    <s v="02/11/2012"/>
    <s v="02/11/2012"/>
    <s v="60"/>
    <s v="02/05/2019"/>
    <s v="899999296"/>
    <s v="COLCIENCIAS"/>
    <s v="El objeto del convenio es regular las relaciones entre las partes para la ejecucion de los recursos de inversiòn de Colciencias destinados a financiar programas, proyectos y actividadesde ciencia, tecnologia e innovaciòn presentados en el marco del proyecto &quot;Apoyo a la Innovaciòn y el Desarrollo Productivo de Colombia&quot;"/>
    <n v="15037808800"/>
    <n v="15037808800"/>
    <n v="0"/>
    <n v="827399454"/>
    <n v="827399454"/>
    <n v="0"/>
    <m/>
    <n v="0"/>
    <n v="827399454"/>
    <n v="827399454"/>
    <n v="0"/>
    <m/>
    <n v="0"/>
    <n v="827399454"/>
    <n v="0"/>
    <n v="827399454"/>
    <n v="827399454"/>
    <n v="0"/>
    <n v="0"/>
    <n v="0"/>
    <n v="0"/>
    <n v="0"/>
    <n v="740906597"/>
    <n v="0"/>
    <n v="740906597"/>
    <n v="0"/>
    <n v="0"/>
    <n v="0"/>
    <n v="0"/>
    <n v="86492857"/>
    <n v="3"/>
    <n v="86492857"/>
    <n v="0"/>
    <n v="0"/>
    <n v="0"/>
    <n v="0"/>
    <n v="0"/>
    <n v="86492857"/>
    <s v="COL-E"/>
    <s v="0392_12"/>
    <s v="0392_12_1"/>
    <s v="830053105"/>
    <s v="APO"/>
  </r>
  <r>
    <x v="83"/>
    <s v="392"/>
    <s v="2012"/>
    <s v="CONVENIOS DE APORTE"/>
    <s v="Dirección de Desarrollo Tecnológico e Innovación"/>
    <s v="En Ejecución"/>
    <s v="ID SUBCTA: 510 - TIPO: 11.1. Cargue inicial en el MGI"/>
    <s v="392-12 Sub 5 Convocatoria 558-UPME"/>
    <s v="COLCIENCIAS"/>
    <s v="30/10/2012"/>
    <s v="02/11/2012"/>
    <s v="02/11/2012"/>
    <s v="02/11/2012"/>
    <s v="60"/>
    <s v="02/05/2019"/>
    <s v="899999296"/>
    <s v="COLCIENCIAS"/>
    <s v="El objeto del convenio es regular las relaciones entre las partes para la ejecucion de los recursos de inversiòn de Colciencias destinados a financiar programas, proyectos y actividadesde ciencia, tecnologia e innovaciòn presentados en el marco del proyecto &quot;Apoyo a la Innovaciòn y el Desarrollo Productivo de Colombia&quot;"/>
    <n v="15037808800"/>
    <n v="15037808800"/>
    <n v="0"/>
    <n v="500000000"/>
    <n v="500000000"/>
    <n v="0"/>
    <m/>
    <n v="0"/>
    <n v="500000000"/>
    <n v="500000000"/>
    <n v="0"/>
    <m/>
    <n v="0"/>
    <n v="500000000"/>
    <n v="0"/>
    <n v="500000000"/>
    <n v="500000000"/>
    <n v="0"/>
    <n v="0"/>
    <n v="0"/>
    <n v="0"/>
    <n v="0"/>
    <n v="500000000"/>
    <n v="0"/>
    <n v="500000000"/>
    <n v="0"/>
    <n v="0"/>
    <n v="0"/>
    <n v="0"/>
    <n v="0"/>
    <n v="3"/>
    <n v="0"/>
    <n v="0"/>
    <n v="0"/>
    <n v="0"/>
    <n v="0"/>
    <n v="0"/>
    <n v="0"/>
    <s v="COL-E"/>
    <s v="0392_12"/>
    <s v="0392_12_4"/>
    <s v="830053105"/>
    <s v="APO"/>
  </r>
  <r>
    <x v="83"/>
    <s v="392"/>
    <s v="2012"/>
    <s v="CONVENIOS DE APORTE"/>
    <s v="Dirección de Desarrollo Tecnológico e Innovación"/>
    <s v="En Ejecución"/>
    <s v="ID SUBCTA: 509 - TIPO: 11.1. Cargue inicial en el MGI"/>
    <s v="392-12 Sub 4 Convocatoria 560-Emprendimiento de Base Tecnologica"/>
    <s v="COLCIENCIAS"/>
    <s v="30/10/2012"/>
    <s v="02/11/2012"/>
    <s v="02/11/2012"/>
    <s v="02/11/2012"/>
    <s v="60"/>
    <s v="02/05/2019"/>
    <s v="899999296"/>
    <s v="COLCIENCIAS"/>
    <s v="El objeto del convenio es regular las relaciones entre las partes para la ejecucion de los recursos de inversiòn de Colciencias destinados a financiar programas, proyectos y actividadesde ciencia, tecnologia e innovaciòn presentados en el marco del proyecto &quot;Apoyo a la Innovaciòn y el Desarrollo Productivo de Colombia&quot;"/>
    <n v="15037808800"/>
    <n v="15037808800"/>
    <n v="0"/>
    <n v="4627739175"/>
    <n v="4627739175"/>
    <n v="0"/>
    <m/>
    <n v="0"/>
    <n v="4627739175"/>
    <n v="4627739175"/>
    <n v="0"/>
    <m/>
    <n v="0"/>
    <n v="4627739175"/>
    <n v="0"/>
    <n v="4627739175"/>
    <n v="3820087037"/>
    <n v="0"/>
    <n v="0"/>
    <n v="0"/>
    <n v="807652138"/>
    <n v="0"/>
    <n v="4627739175"/>
    <n v="0"/>
    <n v="3820087037"/>
    <n v="0"/>
    <n v="0"/>
    <n v="0"/>
    <n v="807652138"/>
    <n v="0"/>
    <n v="56"/>
    <n v="0"/>
    <n v="0"/>
    <n v="0"/>
    <n v="0"/>
    <n v="0"/>
    <n v="0"/>
    <n v="0"/>
    <s v="COL-E"/>
    <s v="0392_12"/>
    <s v="0392_12_3"/>
    <s v="830053105"/>
    <s v="APO"/>
  </r>
  <r>
    <x v="82"/>
    <s v="391"/>
    <s v="2012"/>
    <s v="CONVENIOS DE APORTE"/>
    <s v="Dirección de Desarrollo Tecnológico e Innovación"/>
    <s v="En Ejecución"/>
    <s v="ID SUBCTA: 505 - TIPO: 11.1. Cargue inicial en el MGI"/>
    <s v="391 Sub 3 Alianza regionales"/>
    <s v="COLCIENCIAS"/>
    <s v="30/10/2012"/>
    <s v="31/10/2012"/>
    <s v="31/10/2012"/>
    <s v="30/10/2012"/>
    <s v="60"/>
    <s v="30/04/2019"/>
    <s v="899999296"/>
    <s v="COLCIENCIAS"/>
    <s v="Regular las relaciones entre las partes para la ejecución de recursos de inversion de Colciencias destinadlos a financiar programas, proyectos y actividades de ciencia , tecnologia e innovacion, en el marco del proyecto  Apoyo  a la innovacion y el desarrrollo productivo de Colombia"/>
    <n v="55479586310"/>
    <n v="55479586310"/>
    <n v="0"/>
    <n v="6545420784"/>
    <n v="6545420784"/>
    <n v="0"/>
    <m/>
    <n v="0"/>
    <n v="6545420784"/>
    <n v="6545420784"/>
    <n v="0"/>
    <m/>
    <n v="0"/>
    <n v="6545420784"/>
    <n v="0"/>
    <n v="6545420784"/>
    <n v="6545420784"/>
    <n v="0"/>
    <n v="0"/>
    <n v="0"/>
    <n v="0"/>
    <n v="0"/>
    <n v="6108569245"/>
    <n v="0"/>
    <n v="6108569245"/>
    <n v="0"/>
    <n v="0"/>
    <n v="0"/>
    <n v="0"/>
    <n v="436851539"/>
    <n v="9"/>
    <n v="436851539"/>
    <n v="0"/>
    <n v="0"/>
    <n v="0"/>
    <n v="0"/>
    <n v="0"/>
    <n v="436851539"/>
    <s v="COL-E"/>
    <s v="0391_12"/>
    <s v="0391_12_3"/>
    <s v="830053105"/>
    <s v="APO"/>
  </r>
  <r>
    <x v="82"/>
    <s v="391"/>
    <s v="2012"/>
    <s v="CONVENIOS DE APORTE"/>
    <s v="Dirección de Desarrollo Tecnológico e Innovación"/>
    <s v="En Ejecución"/>
    <s v="ID SUBCTA: 506 - TIPO: 11.1. Cargue inicial en el MGI"/>
    <s v="391 Sub 4 transferencias de Tecnologia"/>
    <s v="COLCIENCIAS"/>
    <s v="30/10/2012"/>
    <s v="31/10/2012"/>
    <s v="31/10/2012"/>
    <s v="30/10/2012"/>
    <s v="60"/>
    <s v="30/04/2019"/>
    <s v="899999296"/>
    <s v="COLCIENCIAS"/>
    <s v="Regular las relaciones entre las partes para la ejecución de recursos de inversion de Colciencias destinadlos a financiar programas, proyectos y actividades de ciencia , tecnologia e innovacion, en el marco del proyecto  Apoyo  a la innovacion y el desarrrollo productivo de Colombia"/>
    <n v="55479586310"/>
    <n v="55479586310"/>
    <n v="0"/>
    <n v="3496257520"/>
    <n v="3496257520"/>
    <n v="0"/>
    <m/>
    <n v="0"/>
    <n v="3496257520"/>
    <n v="3496257520"/>
    <n v="0"/>
    <m/>
    <n v="0"/>
    <n v="3496257520"/>
    <n v="0"/>
    <n v="3496257520"/>
    <n v="3496257520"/>
    <n v="0"/>
    <n v="0"/>
    <n v="0"/>
    <n v="0"/>
    <n v="0"/>
    <n v="3146257520"/>
    <n v="0"/>
    <n v="3146257520"/>
    <n v="0"/>
    <n v="0"/>
    <n v="0"/>
    <n v="0"/>
    <n v="350000000"/>
    <n v="6"/>
    <n v="350000000"/>
    <n v="0"/>
    <n v="0"/>
    <n v="0"/>
    <n v="0"/>
    <n v="0"/>
    <n v="350000000"/>
    <s v="COL-E"/>
    <s v="0391_12"/>
    <s v="0391_12_4"/>
    <s v="830053105"/>
    <s v="APO"/>
  </r>
  <r>
    <x v="86"/>
    <s v="416"/>
    <s v="2012"/>
    <s v="CONVENIOS DE APORTE"/>
    <s v="Dirección de Fomento a la Investigación"/>
    <s v="En Ejecución"/>
    <s v="ID SUBCTA: 537 - TIPO: 11.1. Cargue inicial en el MGI"/>
    <s v="416-12"/>
    <s v="COLCIENCIAS"/>
    <s v="13/11/2012"/>
    <s v="13/11/2012"/>
    <s v="13/11/2012"/>
    <s v="13/11/2012"/>
    <s v="72"/>
    <s v="13/11/2022"/>
    <s v="899999296"/>
    <s v="COLCIENCIAS"/>
    <s v="Regular las relaciones entre las partes para la financiacion de los beneficiarios de las convocatorias año 2012 de doctorados en Colombiay en el exterior del programa Nacional de Formación de Investigadores"/>
    <n v="203534492832"/>
    <n v="203534492832"/>
    <n v="0"/>
    <n v="194903128562"/>
    <n v="194903128562"/>
    <n v="0"/>
    <m/>
    <n v="0"/>
    <n v="191272911361"/>
    <n v="191272911361"/>
    <n v="0"/>
    <m/>
    <n v="3630217201"/>
    <n v="191272915362"/>
    <n v="0"/>
    <n v="191272915362"/>
    <n v="191272915362"/>
    <n v="0"/>
    <n v="0"/>
    <n v="0"/>
    <n v="0"/>
    <n v="3630213200"/>
    <n v="178512741518.82999"/>
    <n v="0"/>
    <n v="178512741518.82999"/>
    <n v="0"/>
    <n v="0"/>
    <n v="0"/>
    <n v="0"/>
    <n v="12760173843.17"/>
    <n v="1"/>
    <n v="12760169842.17"/>
    <n v="0"/>
    <n v="311460948.94"/>
    <n v="148421095"/>
    <n v="163039853.94"/>
    <n v="0"/>
    <n v="13071630791.110001"/>
    <s v="COL-E"/>
    <s v="0416_12"/>
    <s v="SIN_PROYECT"/>
    <s v="830053105"/>
    <s v="APO"/>
  </r>
  <r>
    <x v="83"/>
    <s v="392"/>
    <s v="2012"/>
    <s v="CONVENIOS DE APORTE"/>
    <s v="Dirección de Desarrollo Tecnológico e Innovación"/>
    <s v="En Ejecución"/>
    <s v="ID SUBCTA: 512 - TIPO: 11.1. Cargue inicial en el MGI"/>
    <s v="392-12 Sub 7 Convocatoria 561-Pruebas de Laboratorio"/>
    <s v="COLCIENCIAS"/>
    <s v="30/10/2012"/>
    <s v="02/11/2012"/>
    <s v="02/11/2012"/>
    <s v="02/11/2012"/>
    <s v="60"/>
    <s v="02/05/2019"/>
    <s v="899999296"/>
    <s v="COLCIENCIAS"/>
    <s v="El objeto del convenio es regular las relaciones entre las partes para la ejecucion de los recursos de inversiòn de Colciencias destinados a financiar programas, proyectos y actividadesde ciencia, tecnologia e innovaciòn presentados en el marco del proyecto &quot;Apoyo a la Innovaciòn y el Desarrollo Productivo de Colombia&quot;"/>
    <n v="15037808800"/>
    <n v="15037808800"/>
    <n v="0"/>
    <n v="2791650533"/>
    <n v="2791650533"/>
    <n v="0"/>
    <m/>
    <n v="0"/>
    <n v="2791650533"/>
    <n v="2791650533"/>
    <n v="0"/>
    <m/>
    <n v="0"/>
    <n v="2781404981"/>
    <n v="0"/>
    <n v="2781404981"/>
    <n v="2781404981"/>
    <n v="0"/>
    <n v="0"/>
    <n v="0"/>
    <n v="0"/>
    <n v="10245552"/>
    <n v="2781404911"/>
    <n v="0"/>
    <n v="2781404911"/>
    <n v="0"/>
    <n v="0"/>
    <n v="0"/>
    <n v="0"/>
    <n v="70"/>
    <n v="27"/>
    <n v="10245622"/>
    <n v="0"/>
    <n v="0"/>
    <n v="0"/>
    <n v="0"/>
    <n v="0"/>
    <n v="10245622"/>
    <s v="COL-E"/>
    <s v="0392_12"/>
    <s v="0392_12_6"/>
    <s v="830053105"/>
    <s v="APO"/>
  </r>
  <r>
    <x v="87"/>
    <s v="238"/>
    <s v="2012"/>
    <s v="CONVENIOS DE APORTE"/>
    <s v="Dirección de Desarrollo Tecnológico e Innovación"/>
    <s v="En liquidación"/>
    <s v="ID SUBCTA: 593 - TIPO: 11.1. Cargue inicial en el MGI"/>
    <s v="238-12 Bncoldex-Colciencias"/>
    <s v="COLCIENCIAS"/>
    <s v="10/08/2012"/>
    <s v="17/08/2012"/>
    <s v="17/08/2012"/>
    <s v="10/08/2012"/>
    <s v="0"/>
    <s v="31/08/2014"/>
    <s v="899999296"/>
    <s v="COLCIENCIAS"/>
    <s v="Aunar esfuerzos para apoyar a las mico, pequeñas y medianas empresas colombianas, con fines de lucro, pertenecientes al programa de transformacion productiva en la generacion y consolidacion de capacidades en Gestiòn de la innovación  y avanzar en la sistematizaciòn de las practicas de investigacion, desarrollo e innovacion para constituir las mismas en rutinas permanentes en la administracion de los negocios al interior de las empresas antese mencionadas."/>
    <n v="12947000"/>
    <n v="12947000"/>
    <n v="0"/>
    <n v="12947000"/>
    <n v="12947000"/>
    <n v="0"/>
    <m/>
    <n v="0"/>
    <n v="12947000"/>
    <n v="12947000"/>
    <n v="0"/>
    <m/>
    <n v="0"/>
    <n v="12947000"/>
    <n v="0"/>
    <n v="12947000"/>
    <n v="12947000"/>
    <n v="0"/>
    <n v="0"/>
    <n v="0"/>
    <n v="0"/>
    <n v="0"/>
    <n v="12947000"/>
    <n v="0"/>
    <n v="12947000"/>
    <n v="0"/>
    <n v="0"/>
    <n v="0"/>
    <n v="0"/>
    <n v="0"/>
    <n v="1"/>
    <n v="0"/>
    <n v="0"/>
    <n v="0"/>
    <n v="0"/>
    <n v="0"/>
    <n v="0"/>
    <n v="0"/>
    <s v="OEN-E"/>
    <s v="0238_12"/>
    <s v="0238_12_1"/>
    <s v="830053105"/>
    <s v="APO"/>
  </r>
  <r>
    <x v="83"/>
    <s v="392"/>
    <s v="2012"/>
    <s v="CONVENIOS DE APORTE"/>
    <s v="Dirección de Desarrollo Tecnológico e Innovación"/>
    <s v="En Ejecución"/>
    <s v="ID SUBCTA: 511 - TIPO: 11.1. Cargue inicial en el MGI"/>
    <s v="392-12 Sub 6 Convocatoria 577-Capacidades Innovación"/>
    <s v="COLCIENCIAS"/>
    <s v="30/10/2012"/>
    <s v="02/11/2012"/>
    <s v="02/11/2012"/>
    <s v="02/11/2012"/>
    <s v="60"/>
    <s v="02/05/2019"/>
    <s v="899999296"/>
    <s v="COLCIENCIAS"/>
    <s v="El objeto del convenio es regular las relaciones entre las partes para la ejecucion de los recursos de inversiòn de Colciencias destinados a financiar programas, proyectos y actividadesde ciencia, tecnologia e innovaciòn presentados en el marco del proyecto &quot;Apoyo a la Innovaciòn y el Desarrollo Productivo de Colombia&quot;"/>
    <n v="15037808800"/>
    <n v="15037808800"/>
    <n v="0"/>
    <n v="1303966638"/>
    <n v="1303966638"/>
    <n v="0"/>
    <m/>
    <n v="0"/>
    <n v="1303966638"/>
    <n v="1303966638"/>
    <n v="0"/>
    <m/>
    <n v="0"/>
    <n v="1303966638"/>
    <n v="0"/>
    <n v="1303966638"/>
    <n v="1303966638"/>
    <n v="0"/>
    <n v="0"/>
    <n v="0"/>
    <n v="0"/>
    <n v="0"/>
    <n v="1228966638"/>
    <n v="0"/>
    <n v="1228966638"/>
    <n v="0"/>
    <n v="0"/>
    <n v="0"/>
    <n v="0"/>
    <n v="75000000"/>
    <n v="9"/>
    <n v="75000000"/>
    <n v="0"/>
    <n v="0"/>
    <n v="0"/>
    <n v="0"/>
    <n v="0"/>
    <n v="75000000"/>
    <s v="COL-E"/>
    <s v="0392_12"/>
    <s v="0392_12_5"/>
    <s v="830053105"/>
    <s v="APO"/>
  </r>
  <r>
    <x v="88"/>
    <s v="265"/>
    <s v="2012"/>
    <s v="CONVENIOS DE APORTE"/>
    <s v="Dirección de Desarrollo Tecnológico e Innovación"/>
    <s v="Liquidado"/>
    <s v="ID SUBCTA: 596 - TIPO: 11.1. Cargue inicial en el MGI"/>
    <s v="265-12 Colciencias-Argos"/>
    <s v="COLCIENCIAS"/>
    <s v="22/08/2012"/>
    <s v="23/08/2012"/>
    <s v="23/08/2012"/>
    <s v="23/08/2012"/>
    <s v="36"/>
    <s v="23/08/2015"/>
    <s v="899999296"/>
    <s v="COLCIENCIAS"/>
    <s v="Aunar esfurzos técnicos, administrativos y financieros por parte de Argos y Colciencias con el fin de apoyar la investigación y el desarrollo tecnologico y la innovación orientados a suplir las necesidades de nuevos materiales cementales y aplicaciones para obras de infraestructura el el pais."/>
    <n v="400000000"/>
    <n v="400000000"/>
    <n v="0"/>
    <n v="400000000"/>
    <n v="400000000"/>
    <n v="0"/>
    <m/>
    <n v="0"/>
    <n v="400000000"/>
    <n v="400000000"/>
    <n v="0"/>
    <m/>
    <n v="0"/>
    <n v="400000000"/>
    <n v="0"/>
    <n v="400000000"/>
    <n v="396602500"/>
    <n v="3397500"/>
    <n v="0"/>
    <n v="0"/>
    <n v="0"/>
    <n v="0"/>
    <n v="400000000"/>
    <n v="0"/>
    <n v="396602500"/>
    <n v="3397500"/>
    <n v="0"/>
    <n v="0"/>
    <n v="0"/>
    <n v="0"/>
    <n v="2"/>
    <n v="0"/>
    <n v="0"/>
    <n v="0.01"/>
    <n v="0"/>
    <n v="0.01"/>
    <n v="0"/>
    <n v="0.01"/>
    <s v="OEN-E"/>
    <s v="0265_12"/>
    <s v="0265_12_2"/>
    <s v="830053105"/>
    <s v="APO"/>
  </r>
  <r>
    <x v="89"/>
    <s v="342"/>
    <s v="2012"/>
    <s v="CONVENIOS DE APORTE"/>
    <s v="Dirección de Desarrollo Tecnológico e Innovación"/>
    <s v="En Ejecución"/>
    <s v="ID SUBCTA: 607 - TIPO: 11.1. Cargue inicial en el MGI"/>
    <s v="342 Colciencias"/>
    <s v="COLCIENCIAS"/>
    <s v="20/09/2012"/>
    <s v="28/09/2012"/>
    <s v="28/09/2012"/>
    <s v="20/09/2012"/>
    <s v="72"/>
    <s v="20/09/2018"/>
    <s v="899999296"/>
    <s v="COLCIENCIAS"/>
    <s v="Aunar esfuerzos, tecnicos, administrativos y financieros por parte de ECOPETROL y COLCIENCIAS, para el desarrollo de la convocatoria 531 de 2011 en lo relacionado a la FINANCIACION, SEGUIMIENTO DE LOS PROYECTOS FINANCIABLES."/>
    <n v="1600000000"/>
    <n v="1600000000"/>
    <n v="0"/>
    <n v="1600000000"/>
    <n v="1600000000"/>
    <n v="0"/>
    <m/>
    <n v="0"/>
    <n v="1600000000"/>
    <n v="1600000000"/>
    <n v="0"/>
    <m/>
    <n v="0"/>
    <n v="1600000000"/>
    <n v="0"/>
    <n v="1600000000"/>
    <n v="1600000000"/>
    <n v="0"/>
    <n v="0"/>
    <n v="0"/>
    <n v="0"/>
    <n v="0"/>
    <n v="1600000000"/>
    <n v="0"/>
    <n v="1600000000"/>
    <n v="0"/>
    <n v="0"/>
    <n v="0"/>
    <n v="0"/>
    <n v="0"/>
    <n v="1"/>
    <n v="0"/>
    <n v="0"/>
    <n v="45177214.240000002"/>
    <n v="0"/>
    <n v="45177214.240000002"/>
    <n v="0"/>
    <n v="45177214.240000002"/>
    <s v="OEN-E"/>
    <s v="0342_12"/>
    <s v="0342_12_1"/>
    <s v="830053105"/>
    <s v="APO"/>
  </r>
  <r>
    <x v="90"/>
    <s v="424"/>
    <s v="2012"/>
    <s v="CONVENIOS DE APORTE"/>
    <s v="Dirección Administrativa y Financiera"/>
    <s v="Liquidado"/>
    <s v="ID SUBCTA: 541 - TIPO: 11.1. Cargue inicial en el MGI"/>
    <s v="424-12"/>
    <s v="COLCIENCIAS"/>
    <s v="19/11/2012"/>
    <s v="21/11/2012"/>
    <s v="21/11/2012"/>
    <s v="21/11/2012"/>
    <s v="12"/>
    <s v="21/11/2013"/>
    <s v="899999296"/>
    <s v="COLCIENCIAS"/>
    <s v="Regular las relaciones entre las partes para la ejecucion de los recursos de inversion de Colciencias destinados al aprovechamiento de jovenes talentos para la investigacion, con la finalidad de incrementar y vincular el capital humano para la investigacion y la innovacion."/>
    <n v="16042801950"/>
    <n v="16042801950"/>
    <n v="0"/>
    <n v="16042801950"/>
    <n v="16042801950"/>
    <n v="0"/>
    <m/>
    <n v="0"/>
    <n v="16042801950"/>
    <n v="16042801950"/>
    <n v="0"/>
    <m/>
    <n v="0"/>
    <n v="16042801950"/>
    <n v="0"/>
    <n v="16042801950"/>
    <n v="15866013240"/>
    <n v="0"/>
    <n v="0"/>
    <n v="0"/>
    <n v="176788710"/>
    <n v="0"/>
    <n v="16042801950"/>
    <n v="0"/>
    <n v="15866013240"/>
    <n v="0"/>
    <n v="0"/>
    <n v="0"/>
    <n v="176788710"/>
    <n v="0"/>
    <n v="144"/>
    <n v="0"/>
    <n v="0"/>
    <n v="0"/>
    <n v="0"/>
    <n v="0"/>
    <n v="0"/>
    <n v="0"/>
    <s v="COL-E"/>
    <s v="0424_12"/>
    <s v="SIN_PROYECT"/>
    <s v="830053105"/>
    <s v="APO"/>
  </r>
  <r>
    <x v="83"/>
    <s v="392"/>
    <s v="2012"/>
    <s v="CONVENIOS DE APORTE"/>
    <s v="Dirección de Desarrollo Tecnológico e Innovación"/>
    <s v="En Ejecución"/>
    <s v="ID SUBCTA: 514 - TIPO: 11.1. Cargue inicial en el MGI"/>
    <s v="392-12 Sub 9 Alianzas Regionales"/>
    <s v="COLCIENCIAS"/>
    <s v="30/10/2012"/>
    <s v="02/11/2012"/>
    <s v="02/11/2012"/>
    <s v="02/11/2012"/>
    <s v="60"/>
    <s v="02/05/2019"/>
    <s v="899999296"/>
    <s v="COLCIENCIAS"/>
    <s v="El objeto del convenio es regular las relaciones entre las partes para la ejecucion de los recursos de inversiòn de Colciencias destinados a financiar programas, proyectos y actividadesde ciencia, tecnologia e innovaciòn presentados en el marco del proyecto &quot;Apoyo a la Innovaciòn y el Desarrollo Productivo de Colombia&quot;"/>
    <n v="15037808800"/>
    <n v="15037808800"/>
    <n v="0"/>
    <n v="987053000"/>
    <n v="987053000"/>
    <n v="0"/>
    <m/>
    <n v="0"/>
    <n v="987053000"/>
    <n v="987053000"/>
    <n v="0"/>
    <m/>
    <n v="0"/>
    <n v="987053000"/>
    <n v="0"/>
    <n v="987053000"/>
    <n v="987053000"/>
    <n v="0"/>
    <n v="0"/>
    <n v="0"/>
    <n v="0"/>
    <n v="0"/>
    <n v="987053000"/>
    <n v="0"/>
    <n v="987053000"/>
    <n v="0"/>
    <n v="0"/>
    <n v="0"/>
    <n v="0"/>
    <n v="0"/>
    <n v="1"/>
    <n v="0"/>
    <n v="0"/>
    <n v="0"/>
    <n v="0"/>
    <n v="0"/>
    <n v="0"/>
    <n v="0"/>
    <s v="COL-E"/>
    <s v="0392_12"/>
    <s v="0392_12_9"/>
    <s v="830053105"/>
    <s v="APO"/>
  </r>
  <r>
    <x v="1"/>
    <s v=""/>
    <m/>
    <m/>
    <m/>
    <m/>
    <m/>
    <m/>
    <s v="COLCIENCIAS"/>
    <s v=""/>
    <m/>
    <m/>
    <m/>
    <m/>
    <m/>
    <m/>
    <m/>
    <m/>
    <n v="3969092865416.9399"/>
    <n v="3962433069028.9399"/>
    <n v="4159796388"/>
    <n v="1969865773691"/>
    <e v="#N/A"/>
    <e v="#N/A"/>
    <m/>
    <n v="1992031.87"/>
    <n v="1684751355833.3"/>
    <e v="#N/A"/>
    <e v="#N/A"/>
    <m/>
    <n v="285114417857.70001"/>
    <n v="1946372575865.74"/>
    <n v="81560987549.279999"/>
    <n v="1864811588316.46"/>
    <n v="1844256671874.1499"/>
    <n v="10188125879.389999"/>
    <n v="87585800"/>
    <n v="585725407.63999999"/>
    <n v="9691487323.4200001"/>
    <n v="23493197825.259998"/>
    <n v="1459419479467.9199"/>
    <n v="0"/>
    <n v="1438866555057.47"/>
    <n v="10188125879.389999"/>
    <n v="87585800"/>
    <n v="585725407.63999999"/>
    <n v="9691487323.4200001"/>
    <n v="405392108848.54999"/>
    <n v="3625"/>
    <n v="225331876365.38"/>
    <n v="-84989453.310000002"/>
    <n v="3384939693.9200001"/>
    <n v="656511366.98000002"/>
    <n v="2813417780.25"/>
    <n v="0"/>
    <n v="228716816059.29999"/>
    <s v=""/>
    <m/>
    <m/>
    <m/>
    <m/>
  </r>
  <r>
    <x v="91"/>
    <s v="Donaciones Personas Naturales"/>
    <s v="2009"/>
    <s v="CUENTA"/>
    <s v=""/>
    <s v="En Ejecución"/>
    <s v="ID SUBCTA: 716 - TIPO: 11.1. Cargue inicial en el MGI"/>
    <s v="Donaciones Personas Naturales"/>
    <s v="DONACIONES"/>
    <s v=""/>
    <s v=""/>
    <s v=""/>
    <s v=""/>
    <s v=""/>
    <s v=""/>
    <s v="899999296"/>
    <s v="COLCIENCIAS"/>
    <s v=""/>
    <n v="0"/>
    <n v="0"/>
    <n v="0"/>
    <n v="27980000"/>
    <n v="27980000"/>
    <n v="0"/>
    <m/>
    <n v="111474.1"/>
    <n v="27980000"/>
    <n v="27980000"/>
    <n v="0"/>
    <m/>
    <n v="0"/>
    <n v="27980000"/>
    <n v="0"/>
    <n v="27980000"/>
    <n v="27868525.899999999"/>
    <n v="0"/>
    <n v="0"/>
    <n v="0"/>
    <n v="0"/>
    <n v="0"/>
    <n v="27980000"/>
    <n v="111474.1"/>
    <n v="27868525.899999999"/>
    <n v="0"/>
    <n v="0"/>
    <n v="0"/>
    <n v="0"/>
    <n v="0"/>
    <n v="2"/>
    <n v="0"/>
    <n v="0"/>
    <n v="0"/>
    <n v="0"/>
    <n v="0"/>
    <n v="0"/>
    <n v="0"/>
    <s v="OEN-G"/>
    <s v="DONPERNAT"/>
    <s v="SIN_PROYECT"/>
    <s v="830053105"/>
    <s v="APO"/>
  </r>
  <r>
    <x v="1"/>
    <s v=""/>
    <m/>
    <m/>
    <m/>
    <m/>
    <m/>
    <m/>
    <s v="DONACIONES"/>
    <s v=""/>
    <m/>
    <m/>
    <m/>
    <m/>
    <m/>
    <m/>
    <m/>
    <m/>
    <n v="0"/>
    <n v="0"/>
    <n v="0"/>
    <n v="27980000"/>
    <e v="#N/A"/>
    <e v="#N/A"/>
    <m/>
    <n v="111474.1"/>
    <n v="27980000"/>
    <e v="#N/A"/>
    <e v="#N/A"/>
    <m/>
    <n v="0"/>
    <n v="27980000"/>
    <n v="0"/>
    <n v="27980000"/>
    <n v="27868525.899999999"/>
    <n v="0"/>
    <n v="0"/>
    <n v="0"/>
    <n v="0"/>
    <n v="0"/>
    <n v="27980000"/>
    <n v="111474.1"/>
    <n v="27868525.899999999"/>
    <n v="0"/>
    <n v="0"/>
    <n v="0"/>
    <n v="0"/>
    <n v="0"/>
    <n v="2"/>
    <n v="0"/>
    <n v="0"/>
    <n v="0"/>
    <n v="0"/>
    <n v="0"/>
    <n v="0"/>
    <n v="0"/>
    <s v=""/>
    <m/>
    <m/>
    <m/>
    <m/>
  </r>
  <r>
    <x v="92"/>
    <s v="0939-UDENAR-EJECUTOR"/>
    <s v="2012"/>
    <s v="CUENTA"/>
    <s v=""/>
    <s v="En Ejecución"/>
    <s v="ID SUBCTA: 853 - TIPO: 11.2. Entes Territoriales"/>
    <s v="0939-UDENAR-EJECUTOR"/>
    <s v="ENTES REGIONALES"/>
    <s v=""/>
    <s v=""/>
    <s v=""/>
    <s v=""/>
    <s v=""/>
    <s v=""/>
    <s v="800118954"/>
    <s v="UNIVERSIDAD DE NARIÑO"/>
    <s v=""/>
    <n v="0"/>
    <n v="0"/>
    <n v="0"/>
    <n v="140000000"/>
    <n v="140000000"/>
    <n v="0"/>
    <m/>
    <n v="557768.92000000004"/>
    <n v="140000000"/>
    <n v="140000000"/>
    <n v="0"/>
    <m/>
    <n v="0"/>
    <n v="140000000"/>
    <n v="0"/>
    <n v="140000000"/>
    <n v="0"/>
    <n v="0"/>
    <n v="0"/>
    <n v="0"/>
    <n v="0"/>
    <n v="0"/>
    <n v="126280000"/>
    <n v="280000"/>
    <n v="126000000"/>
    <n v="0"/>
    <n v="0"/>
    <n v="0"/>
    <n v="0"/>
    <n v="13720000"/>
    <n v="0"/>
    <n v="13720000"/>
    <n v="0"/>
    <n v="26882105.789999999"/>
    <n v="0"/>
    <n v="26882105.789999999"/>
    <n v="0"/>
    <n v="40602105.789999999"/>
    <s v="ENT-G"/>
    <s v="0939_14"/>
    <s v="0939_14_3"/>
    <s v="800118954"/>
    <s v="APO"/>
  </r>
  <r>
    <x v="93"/>
    <s v="0936-VAUPES-FONTIC"/>
    <s v="2012"/>
    <s v="CUENTA"/>
    <s v=""/>
    <s v="En Ejecución"/>
    <s v="ID SUBCTA: 848 - TIPO: 11.2. Entes Territoriales"/>
    <s v="0936-VAUPES-FONTIC"/>
    <s v="ENTES REGIONALES"/>
    <s v=""/>
    <s v=""/>
    <s v=""/>
    <s v=""/>
    <s v=""/>
    <s v=""/>
    <s v="845000021"/>
    <s v="GOBERNACION DEL VAUPES"/>
    <s v=""/>
    <n v="0"/>
    <n v="0"/>
    <n v="0"/>
    <n v="496500000"/>
    <n v="496500000"/>
    <n v="0"/>
    <m/>
    <n v="0"/>
    <n v="496500000"/>
    <n v="496500000"/>
    <n v="0"/>
    <m/>
    <n v="0"/>
    <n v="496500000"/>
    <n v="0"/>
    <n v="496500000"/>
    <n v="0"/>
    <n v="0"/>
    <n v="0"/>
    <n v="0"/>
    <n v="0"/>
    <n v="0"/>
    <n v="496500000"/>
    <n v="0"/>
    <n v="496500000"/>
    <n v="0"/>
    <n v="0"/>
    <n v="0"/>
    <n v="0"/>
    <n v="0"/>
    <n v="0"/>
    <n v="0"/>
    <n v="0"/>
    <n v="26204430.25"/>
    <n v="0"/>
    <n v="26204430.25"/>
    <n v="0"/>
    <n v="26204430.25"/>
    <s v="ENT-E"/>
    <s v="0936_13"/>
    <s v="0936_13_2"/>
    <s v="845000021"/>
    <s v="APO"/>
  </r>
  <r>
    <x v="94"/>
    <s v="429-2015-MUNICIPIONEIVA-COOP"/>
    <s v="2015"/>
    <s v="CUENTA"/>
    <s v=""/>
    <s v="En Ejecución"/>
    <s v="ID SUBCTA: 892 - TIPO: 11.2. Entes Territoriales"/>
    <s v="429-2015-MUNICIPIONEIVA-COOP"/>
    <s v="ENTES REGIONALES"/>
    <s v=""/>
    <s v=""/>
    <s v=""/>
    <s v=""/>
    <s v=""/>
    <s v=""/>
    <s v="891180009"/>
    <s v="ALCALDIA DE NEIVA"/>
    <s v=""/>
    <n v="0"/>
    <n v="0"/>
    <n v="0"/>
    <n v="290000000"/>
    <n v="290000000"/>
    <n v="0"/>
    <m/>
    <n v="0"/>
    <n v="290000000"/>
    <n v="290000000"/>
    <n v="0"/>
    <m/>
    <n v="0"/>
    <n v="290000000"/>
    <n v="0"/>
    <n v="290000000"/>
    <n v="0"/>
    <n v="0"/>
    <n v="0"/>
    <n v="0"/>
    <n v="0"/>
    <n v="0"/>
    <n v="290000000"/>
    <n v="0"/>
    <n v="290000000"/>
    <n v="0"/>
    <n v="0"/>
    <n v="0"/>
    <n v="0"/>
    <n v="0"/>
    <n v="0"/>
    <n v="0"/>
    <n v="0"/>
    <n v="11170114.189999999"/>
    <n v="0"/>
    <n v="11170114.189999999"/>
    <n v="0"/>
    <n v="11170114.189999999"/>
    <s v="ENT-E"/>
    <s v="429_15"/>
    <s v="429_15_1"/>
    <s v="891180009"/>
    <s v="APO"/>
  </r>
  <r>
    <x v="95"/>
    <s v="430-2015-GOBCHOCO-COOP"/>
    <s v="2015"/>
    <s v="CUENTA"/>
    <s v=""/>
    <s v="En Ejecución"/>
    <s v="ID SUBCTA: 893 - TIPO: 11.2. Entes Territoriales"/>
    <s v="430-2015-GOBCHOCO-COOP"/>
    <s v="ENTES REGIONALES"/>
    <s v=""/>
    <s v=""/>
    <s v=""/>
    <s v=""/>
    <s v=""/>
    <s v=""/>
    <s v="891680010"/>
    <s v="GOBERNACION DEL CHOCO"/>
    <s v=""/>
    <n v="0"/>
    <n v="0"/>
    <n v="0"/>
    <n v="100000000"/>
    <n v="100000000"/>
    <n v="0"/>
    <m/>
    <n v="0"/>
    <n v="100000000"/>
    <n v="100000000"/>
    <n v="0"/>
    <m/>
    <n v="0"/>
    <n v="100000000"/>
    <n v="0"/>
    <n v="100000000"/>
    <n v="0"/>
    <n v="0"/>
    <n v="0"/>
    <n v="0"/>
    <n v="0"/>
    <n v="0"/>
    <n v="100000000"/>
    <n v="0"/>
    <n v="100000000"/>
    <n v="0"/>
    <n v="0"/>
    <n v="0"/>
    <n v="0"/>
    <n v="0"/>
    <n v="0"/>
    <n v="0"/>
    <n v="0"/>
    <n v="9548537.3499999996"/>
    <n v="0"/>
    <n v="9548537.3499999996"/>
    <n v="0"/>
    <n v="9548537.3499999996"/>
    <s v="ENT-E"/>
    <s v="430_15"/>
    <s v="430_15_1"/>
    <s v="891680010"/>
    <s v="APO"/>
  </r>
  <r>
    <x v="96"/>
    <s v="0450-ALCALDIA ARAUCA-FONTIC"/>
    <s v="2013"/>
    <s v="CUENTA"/>
    <s v=""/>
    <s v="En Ejecución"/>
    <s v="ID SUBCTA: 757 - TIPO: 11.2. Entes Territoriales"/>
    <s v="0450-ALCALDIA ARAUCA-FONTIC"/>
    <s v="ENTES REGIONALES"/>
    <s v=""/>
    <s v=""/>
    <s v=""/>
    <s v=""/>
    <s v=""/>
    <s v=""/>
    <s v="800102504"/>
    <s v="ALCALDIA DE ARAUCA"/>
    <s v=""/>
    <n v="0"/>
    <n v="0"/>
    <n v="0"/>
    <n v="500000000"/>
    <n v="500000000"/>
    <n v="0"/>
    <m/>
    <n v="0"/>
    <n v="500000000"/>
    <n v="500000000"/>
    <n v="0"/>
    <m/>
    <n v="0"/>
    <n v="500000000"/>
    <n v="0"/>
    <n v="500000000"/>
    <n v="0"/>
    <n v="0"/>
    <n v="0"/>
    <n v="0"/>
    <n v="0"/>
    <n v="0"/>
    <n v="450000000"/>
    <n v="0"/>
    <n v="450000000"/>
    <n v="0"/>
    <n v="0"/>
    <n v="0"/>
    <n v="0"/>
    <n v="50000000"/>
    <n v="0"/>
    <n v="50000000"/>
    <n v="0"/>
    <n v="26664475.640000001"/>
    <n v="0"/>
    <n v="26664475.640000001"/>
    <n v="0"/>
    <n v="76664475.640000001"/>
    <s v="ENT-E"/>
    <s v="0450_13"/>
    <s v="0450_13_1"/>
    <s v="800102504"/>
    <s v="APO"/>
  </r>
  <r>
    <x v="97"/>
    <s v="0451-FLORENCIA-FONTIC"/>
    <s v="2013"/>
    <s v="CUENTA"/>
    <s v=""/>
    <s v="En Ejecución"/>
    <s v="ID SUBCTA: 758 - TIPO: 11.2. Entes Territoriales"/>
    <s v="0451-FLORENCIA-FONTIC"/>
    <s v="ENTES REGIONALES"/>
    <s v=""/>
    <s v=""/>
    <s v=""/>
    <s v=""/>
    <s v=""/>
    <s v=""/>
    <s v="800095728"/>
    <s v="ALCALDIA DE FLORENCIA"/>
    <s v=""/>
    <n v="0"/>
    <n v="0"/>
    <n v="0"/>
    <n v="166999997"/>
    <n v="166999997"/>
    <n v="0"/>
    <m/>
    <n v="0"/>
    <n v="166999997"/>
    <n v="166999997"/>
    <n v="0"/>
    <m/>
    <n v="0"/>
    <n v="166999997"/>
    <n v="0"/>
    <n v="166999997"/>
    <n v="0"/>
    <n v="0"/>
    <n v="0"/>
    <n v="0"/>
    <n v="0"/>
    <n v="0"/>
    <n v="166999997"/>
    <n v="0"/>
    <n v="166999997"/>
    <n v="0"/>
    <n v="0"/>
    <n v="0"/>
    <n v="0"/>
    <n v="0"/>
    <n v="0"/>
    <n v="0"/>
    <n v="0"/>
    <n v="7777102.6500000004"/>
    <n v="0"/>
    <n v="7777102.6500000004"/>
    <n v="0"/>
    <n v="7777102.6500000004"/>
    <s v="ENT-E"/>
    <s v="0451_13"/>
    <s v="0451_13_1"/>
    <s v="800095728"/>
    <s v="APO"/>
  </r>
  <r>
    <x v="98"/>
    <s v="0937-VICHADA-FONTIC"/>
    <s v="2012"/>
    <s v="CUENTA"/>
    <s v=""/>
    <s v="En Ejecución"/>
    <s v="ID SUBCTA: 849 - TIPO: 11.2. Entes Territoriales"/>
    <s v="0937-VICHADA-FONTIC"/>
    <s v="ENTES REGIONALES"/>
    <s v=""/>
    <s v=""/>
    <s v=""/>
    <s v=""/>
    <s v=""/>
    <s v=""/>
    <s v="800094067"/>
    <s v="GOBERNACION DEL VICHADA"/>
    <s v=""/>
    <n v="0"/>
    <n v="0"/>
    <n v="0"/>
    <n v="500000000"/>
    <n v="500000000"/>
    <n v="0"/>
    <m/>
    <n v="0"/>
    <n v="500000000"/>
    <n v="500000000"/>
    <n v="0"/>
    <m/>
    <n v="0"/>
    <n v="500000000"/>
    <n v="0"/>
    <n v="500000000"/>
    <n v="0"/>
    <n v="0"/>
    <n v="0"/>
    <n v="0"/>
    <n v="0"/>
    <n v="0"/>
    <n v="500000000"/>
    <n v="0"/>
    <n v="500000000"/>
    <n v="0"/>
    <n v="0"/>
    <n v="0"/>
    <n v="0"/>
    <n v="0"/>
    <n v="0"/>
    <n v="0"/>
    <n v="0"/>
    <n v="19882429.82"/>
    <n v="0"/>
    <n v="19882429.82"/>
    <n v="0"/>
    <n v="19882429.82"/>
    <s v="ENT-E"/>
    <s v="0937_13"/>
    <s v="0937_13_2"/>
    <s v="800094067"/>
    <s v="APO"/>
  </r>
  <r>
    <x v="99"/>
    <s v="0938-PEREIRA-FONTIC"/>
    <s v="2012"/>
    <s v="CUENTA"/>
    <s v=""/>
    <s v="En Ejecución"/>
    <s v="ID SUBCTA: 850 - TIPO: 11.2. Entes Territoriales"/>
    <s v="0938-PEREIRA-FONTIC"/>
    <s v="ENTES REGIONALES"/>
    <s v=""/>
    <s v=""/>
    <s v=""/>
    <s v=""/>
    <s v=""/>
    <s v=""/>
    <s v="891480030"/>
    <s v="ALCALDIA DE PEREIRA"/>
    <s v=""/>
    <n v="0"/>
    <n v="0"/>
    <n v="0"/>
    <n v="856000000"/>
    <n v="856000000"/>
    <n v="0"/>
    <m/>
    <n v="0"/>
    <n v="825000000"/>
    <n v="825000000"/>
    <n v="0"/>
    <m/>
    <n v="31000000"/>
    <n v="856000000"/>
    <n v="0"/>
    <n v="856000000"/>
    <n v="0"/>
    <n v="0"/>
    <n v="0"/>
    <n v="0"/>
    <n v="0"/>
    <n v="0"/>
    <n v="825000000"/>
    <n v="0"/>
    <n v="825000000"/>
    <n v="0"/>
    <n v="0"/>
    <n v="0"/>
    <n v="0"/>
    <n v="31000000"/>
    <n v="0"/>
    <n v="0"/>
    <n v="0"/>
    <n v="39974630.409999996"/>
    <n v="0"/>
    <n v="39974630.409999996"/>
    <n v="0"/>
    <n v="39974630.409999996"/>
    <s v="ENT-E"/>
    <s v="0938_13"/>
    <s v="0938_13_1"/>
    <s v="891480030"/>
    <s v="APO"/>
  </r>
  <r>
    <x v="100"/>
    <s v="432-2015-ALCALDIA DE IBAGUE-COOP"/>
    <s v="2015"/>
    <s v="CUENTA"/>
    <s v=""/>
    <s v="En Ejecución"/>
    <s v="ID SUBCTA: 896 - TIPO: 11.2. Entes Territoriales"/>
    <s v="432-2015-ALCALDIA DE IBAGUE-COOP"/>
    <s v="ENTES REGIONALES"/>
    <s v=""/>
    <s v=""/>
    <s v=""/>
    <s v=""/>
    <s v=""/>
    <s v=""/>
    <s v="800113389"/>
    <s v="ALCALDIA DE IBAGUE"/>
    <s v=""/>
    <n v="0"/>
    <n v="0"/>
    <n v="0"/>
    <n v="332000000"/>
    <n v="332000000"/>
    <n v="0"/>
    <m/>
    <n v="0"/>
    <n v="332000000"/>
    <n v="332000000"/>
    <n v="0"/>
    <m/>
    <n v="0"/>
    <n v="332000000"/>
    <n v="0"/>
    <n v="332000000"/>
    <n v="0"/>
    <n v="0"/>
    <n v="0"/>
    <n v="0"/>
    <n v="0"/>
    <n v="0"/>
    <n v="166000000"/>
    <n v="0"/>
    <n v="166000000"/>
    <n v="0"/>
    <n v="0"/>
    <n v="0"/>
    <n v="0"/>
    <n v="166000000"/>
    <n v="0"/>
    <n v="166000000"/>
    <n v="0"/>
    <n v="26737902.059999999"/>
    <n v="0"/>
    <n v="26737902.059999999"/>
    <n v="0"/>
    <n v="192737902.06"/>
    <s v="ENT-E"/>
    <s v="432_15"/>
    <s v="432_15_1"/>
    <s v="800113389"/>
    <s v="APO"/>
  </r>
  <r>
    <x v="101"/>
    <s v="431-2015-DEPTOARAUCA-COOP"/>
    <s v="2015"/>
    <s v="CUENTA"/>
    <s v=""/>
    <s v="En Ejecución"/>
    <s v="ID SUBCTA: 895 - TIPO: 11.2. Entes Territoriales"/>
    <s v="431-2015-DEPTOARAUCA-COOP"/>
    <s v="ENTES REGIONALES"/>
    <s v=""/>
    <s v=""/>
    <s v=""/>
    <s v=""/>
    <s v=""/>
    <s v=""/>
    <s v="800102838"/>
    <s v="GOBERNACION DE ARAUCA"/>
    <s v=""/>
    <n v="0"/>
    <n v="0"/>
    <n v="0"/>
    <n v="223000000"/>
    <n v="223000000"/>
    <n v="0"/>
    <m/>
    <n v="0"/>
    <n v="223000000"/>
    <n v="223000000"/>
    <n v="0"/>
    <m/>
    <n v="0"/>
    <n v="223000000"/>
    <n v="0"/>
    <n v="223000000"/>
    <n v="0"/>
    <n v="0"/>
    <n v="0"/>
    <n v="0"/>
    <n v="0"/>
    <n v="0"/>
    <n v="223000000"/>
    <n v="0"/>
    <n v="223000000"/>
    <n v="0"/>
    <n v="0"/>
    <n v="0"/>
    <n v="0"/>
    <n v="0"/>
    <n v="0"/>
    <n v="0"/>
    <n v="0"/>
    <n v="8131800.8499999996"/>
    <n v="0"/>
    <n v="8131800.8499999996"/>
    <n v="0"/>
    <n v="8131800.8499999996"/>
    <s v="ENT-E"/>
    <s v="431_15"/>
    <s v="431_15_1"/>
    <s v="800102838"/>
    <s v="APO"/>
  </r>
  <r>
    <x v="102"/>
    <s v="430-2015-UTCHOCO-EJECUTOR"/>
    <s v="2015"/>
    <s v="CUENTA"/>
    <s v=""/>
    <s v="En Ejecución"/>
    <s v="ID SUBCTA: 894 - TIPO: 11.2. Entes Territoriales"/>
    <s v="430-2015-UTCHOCO-EJECUTOR"/>
    <s v="ENTES REGIONALES"/>
    <s v=""/>
    <s v=""/>
    <s v=""/>
    <s v=""/>
    <s v=""/>
    <s v=""/>
    <s v="891680089"/>
    <s v="UNIVERSIDAD TECNOLOGICA DEL CHOCO"/>
    <s v=""/>
    <n v="0"/>
    <n v="0"/>
    <n v="0"/>
    <n v="50000000"/>
    <n v="50000000"/>
    <n v="0"/>
    <m/>
    <n v="0"/>
    <n v="50000000"/>
    <n v="50000000"/>
    <n v="0"/>
    <m/>
    <n v="0"/>
    <n v="50000000"/>
    <n v="0"/>
    <n v="50000000"/>
    <n v="0"/>
    <n v="0"/>
    <n v="0"/>
    <n v="0"/>
    <n v="0"/>
    <n v="0"/>
    <n v="50000000"/>
    <n v="0"/>
    <n v="50000000"/>
    <n v="0"/>
    <n v="0"/>
    <n v="0"/>
    <n v="0"/>
    <n v="0"/>
    <n v="0"/>
    <n v="0"/>
    <n v="0"/>
    <n v="3936300.47"/>
    <n v="0"/>
    <n v="3936300.47"/>
    <n v="0"/>
    <n v="3936300.47"/>
    <s v="ENT-G"/>
    <s v="430_15"/>
    <s v="430_15_2"/>
    <s v="891680010"/>
    <s v="APO"/>
  </r>
  <r>
    <x v="103"/>
    <s v="433-2015-DEPTOVICHADA-COOP"/>
    <s v="2015"/>
    <s v="CUENTA"/>
    <s v=""/>
    <s v="En Ejecución"/>
    <s v="ID SUBCTA: 897 - TIPO: 11.2. Entes Territoriales"/>
    <s v="433-2015-DEPTOVICHADA-COOP"/>
    <s v="ENTES REGIONALES"/>
    <s v=""/>
    <s v=""/>
    <s v=""/>
    <s v=""/>
    <s v=""/>
    <s v=""/>
    <s v="800094067"/>
    <s v="GOBERNACION DEL VICHADA"/>
    <s v=""/>
    <n v="0"/>
    <n v="0"/>
    <n v="0"/>
    <n v="400000000"/>
    <n v="400000000"/>
    <n v="0"/>
    <m/>
    <n v="0"/>
    <n v="400000000"/>
    <n v="400000000"/>
    <n v="0"/>
    <m/>
    <n v="0"/>
    <n v="400000000"/>
    <n v="0"/>
    <n v="400000000"/>
    <n v="0"/>
    <n v="0"/>
    <n v="0"/>
    <n v="0"/>
    <n v="0"/>
    <n v="0"/>
    <n v="400000000"/>
    <n v="0"/>
    <n v="400000000"/>
    <n v="0"/>
    <n v="0"/>
    <n v="0"/>
    <n v="0"/>
    <n v="0"/>
    <n v="0"/>
    <n v="0"/>
    <n v="0"/>
    <n v="17071167.100000001"/>
    <n v="0"/>
    <n v="17071167.100000001"/>
    <n v="0"/>
    <n v="17071167.100000001"/>
    <s v="ENT-E"/>
    <s v="433_15"/>
    <s v="433_15_1"/>
    <s v="800094067"/>
    <s v="APO"/>
  </r>
  <r>
    <x v="104"/>
    <s v="0451-UNAD-EJECUTOR"/>
    <s v="2013"/>
    <s v="CUENTA"/>
    <s v=""/>
    <s v="En Ejecución"/>
    <s v="ID SUBCTA: 759 - TIPO: 11.2. Entes Territoriales"/>
    <s v="0451-UNAD-EJECUTOR"/>
    <s v="ENTES REGIONALES"/>
    <s v=""/>
    <s v=""/>
    <s v=""/>
    <s v=""/>
    <s v=""/>
    <s v=""/>
    <s v="860512780"/>
    <s v="UNIVERSIDAD NACIONAL ABIERTA Y A DISTANCIA"/>
    <s v=""/>
    <n v="0"/>
    <n v="0"/>
    <n v="0"/>
    <n v="5550000"/>
    <n v="5550000"/>
    <n v="0"/>
    <m/>
    <n v="0"/>
    <n v="2050000"/>
    <n v="2050000"/>
    <n v="0"/>
    <m/>
    <n v="3500000"/>
    <n v="5550000"/>
    <n v="0"/>
    <n v="5550000"/>
    <n v="0"/>
    <n v="0"/>
    <n v="0"/>
    <n v="0"/>
    <n v="0"/>
    <n v="0"/>
    <n v="2050000"/>
    <n v="0"/>
    <n v="2050000"/>
    <n v="0"/>
    <n v="0"/>
    <n v="0"/>
    <n v="0"/>
    <n v="3500000"/>
    <n v="0"/>
    <n v="0"/>
    <n v="0"/>
    <n v="0"/>
    <n v="0"/>
    <n v="0"/>
    <n v="0"/>
    <n v="0"/>
    <s v="ENT-G"/>
    <s v="0451_13"/>
    <s v="0451_13_2"/>
    <s v="860512780"/>
    <s v="APO"/>
  </r>
  <r>
    <x v="105"/>
    <s v="0939-FEDECAFE-ALIADA"/>
    <s v="2012"/>
    <s v="CUENTA"/>
    <s v=""/>
    <s v="En Ejecución"/>
    <s v="ID SUBCTA: 851 - TIPO: 11.2. Entes Territoriales"/>
    <s v="0939-FEDECAFE-ALIADA"/>
    <s v="ENTES REGIONALES"/>
    <s v=""/>
    <s v=""/>
    <s v=""/>
    <s v=""/>
    <s v=""/>
    <s v=""/>
    <s v="860007538"/>
    <s v="FEDERACION NACIONAL DE CAFETEROS"/>
    <s v=""/>
    <n v="0"/>
    <n v="0"/>
    <n v="0"/>
    <n v="5000000"/>
    <n v="5000000"/>
    <n v="0"/>
    <m/>
    <n v="19920.32"/>
    <n v="5000000"/>
    <n v="5000000"/>
    <n v="0"/>
    <m/>
    <n v="0"/>
    <n v="5000000"/>
    <n v="0"/>
    <n v="5000000"/>
    <n v="0"/>
    <n v="0"/>
    <n v="0"/>
    <n v="0"/>
    <n v="0"/>
    <n v="0"/>
    <n v="4518000"/>
    <n v="18000"/>
    <n v="4500000"/>
    <n v="0"/>
    <n v="0"/>
    <n v="0"/>
    <n v="0"/>
    <n v="482000"/>
    <n v="0"/>
    <n v="482000"/>
    <n v="0"/>
    <n v="220750.12"/>
    <n v="0"/>
    <n v="220750.12"/>
    <n v="0"/>
    <n v="702750.12"/>
    <s v="ENT-G"/>
    <s v="0939_14"/>
    <s v="0939_14_1"/>
    <s v="860007538"/>
    <s v="APO"/>
  </r>
  <r>
    <x v="106"/>
    <s v="0939-NARIÑO-FONTIC"/>
    <s v="2012"/>
    <s v="CUENTA"/>
    <s v=""/>
    <s v="En Ejecución"/>
    <s v="ID SUBCTA: 852 - TIPO: 11.2. Entes Territoriales"/>
    <s v="0939-NARIÑO-FONTIC"/>
    <s v="ENTES REGIONALES"/>
    <s v=""/>
    <s v=""/>
    <s v=""/>
    <s v=""/>
    <s v=""/>
    <s v=""/>
    <s v="800103923"/>
    <s v="GOBERNACION DE NARIÑO"/>
    <s v=""/>
    <n v="0"/>
    <n v="0"/>
    <n v="0"/>
    <n v="450000000"/>
    <n v="450000000"/>
    <n v="0"/>
    <m/>
    <n v="0"/>
    <n v="447000000"/>
    <n v="447000000"/>
    <n v="0"/>
    <m/>
    <n v="3000000"/>
    <n v="450000000"/>
    <n v="0"/>
    <n v="450000000"/>
    <n v="0"/>
    <n v="0"/>
    <n v="0"/>
    <n v="0"/>
    <n v="0"/>
    <n v="0"/>
    <n v="405000000"/>
    <n v="0"/>
    <n v="405000000"/>
    <n v="0"/>
    <n v="0"/>
    <n v="0"/>
    <n v="0"/>
    <n v="45000000"/>
    <n v="0"/>
    <n v="42000000"/>
    <n v="0"/>
    <n v="29286073.43"/>
    <n v="0"/>
    <n v="29286073.43"/>
    <n v="0"/>
    <n v="71286073.430000007"/>
    <s v="ENT-E"/>
    <s v="0939_14"/>
    <s v="0939_14_2"/>
    <s v="891480030"/>
    <s v="APO"/>
  </r>
  <r>
    <x v="107"/>
    <s v="0455-GOBERNACION ARAUCA-FONTIC"/>
    <s v="2013"/>
    <s v="CUENTA"/>
    <s v=""/>
    <s v="En Ejecución"/>
    <s v="ID SUBCTA: 761 - TIPO: 11.2. Entes Territoriales"/>
    <s v="0455-GOBERNACION ARAUCA-FONTIC"/>
    <s v="ENTES REGIONALES"/>
    <s v=""/>
    <s v=""/>
    <s v=""/>
    <s v=""/>
    <s v=""/>
    <s v=""/>
    <s v="800102838"/>
    <s v="GOBERNACION DE ARAUCA"/>
    <s v=""/>
    <n v="0"/>
    <n v="0"/>
    <n v="0"/>
    <n v="372942000"/>
    <n v="372942000"/>
    <n v="0"/>
    <m/>
    <n v="0"/>
    <n v="372942000"/>
    <n v="372942000"/>
    <n v="0"/>
    <m/>
    <n v="0"/>
    <n v="372942000"/>
    <n v="0"/>
    <n v="372942000"/>
    <n v="0"/>
    <n v="0"/>
    <n v="0"/>
    <n v="0"/>
    <n v="0"/>
    <n v="0"/>
    <n v="372942000"/>
    <n v="0"/>
    <n v="372942000"/>
    <n v="0"/>
    <n v="0"/>
    <n v="0"/>
    <n v="0"/>
    <n v="0"/>
    <n v="0"/>
    <n v="0"/>
    <n v="0"/>
    <n v="16541858.43"/>
    <n v="0"/>
    <n v="16541858.43"/>
    <n v="0"/>
    <n v="16541858.43"/>
    <s v="ENT-E"/>
    <s v="0455_13"/>
    <s v="0455_13_2"/>
    <s v="800102838"/>
    <s v="APO"/>
  </r>
  <r>
    <x v="108"/>
    <s v="0958-FEDESOFT-EJECUTOR"/>
    <s v="2012"/>
    <s v="CUENTA"/>
    <s v=""/>
    <s v="En Ejecución"/>
    <s v="ID SUBCTA: 858 - TIPO: 11.2. Entes Territoriales"/>
    <s v="0958-FEDESOFT-EJECUTOR"/>
    <s v="ENTES REGIONALES"/>
    <s v=""/>
    <s v=""/>
    <s v=""/>
    <s v=""/>
    <s v=""/>
    <s v=""/>
    <s v="800048884"/>
    <s v="FED COLOMBIANA INDUSTRIA DE SOFTWARE-FEDESOFT"/>
    <s v=""/>
    <n v="0"/>
    <n v="0"/>
    <n v="0"/>
    <n v="10000000"/>
    <n v="10000000"/>
    <n v="0"/>
    <m/>
    <n v="0"/>
    <n v="0"/>
    <n v="0"/>
    <n v="0"/>
    <m/>
    <n v="10000000"/>
    <n v="10000000"/>
    <n v="0"/>
    <n v="10000000"/>
    <n v="0"/>
    <n v="0"/>
    <n v="0"/>
    <n v="0"/>
    <n v="0"/>
    <n v="0"/>
    <n v="0"/>
    <n v="0"/>
    <n v="0"/>
    <n v="0"/>
    <n v="0"/>
    <n v="0"/>
    <n v="0"/>
    <n v="10000000"/>
    <n v="0"/>
    <n v="0"/>
    <n v="0"/>
    <n v="0"/>
    <n v="0"/>
    <n v="0"/>
    <n v="0"/>
    <n v="0"/>
    <s v="ENT-E"/>
    <s v="0958_13"/>
    <s v="0958_13_2"/>
    <s v="800048884"/>
    <s v="APO"/>
  </r>
  <r>
    <x v="109"/>
    <s v="0284-SANTA MARTA-FONTIC"/>
    <s v="2013"/>
    <s v="CUENTA"/>
    <s v=""/>
    <s v="En Ejecución"/>
    <s v="ID SUBCTA: 720 - TIPO: 11.2. Entes Territoriales"/>
    <s v="0284-SANTA MARTA-FONTIC"/>
    <s v="ENTES REGIONALES"/>
    <s v=""/>
    <s v=""/>
    <s v=""/>
    <s v=""/>
    <s v=""/>
    <s v=""/>
    <s v="891780009"/>
    <s v="ALCALDIA DE SANTA MARTA"/>
    <s v=""/>
    <n v="0"/>
    <n v="0"/>
    <n v="0"/>
    <n v="650000000"/>
    <n v="650000000"/>
    <n v="0"/>
    <m/>
    <n v="0"/>
    <n v="650000000"/>
    <n v="650000000"/>
    <n v="0"/>
    <m/>
    <n v="0"/>
    <n v="650000000"/>
    <n v="0"/>
    <n v="650000000"/>
    <n v="0"/>
    <n v="0"/>
    <n v="0"/>
    <n v="0"/>
    <n v="0"/>
    <n v="0"/>
    <n v="628197000"/>
    <n v="0"/>
    <n v="628197000"/>
    <n v="0"/>
    <n v="0"/>
    <n v="0"/>
    <n v="0"/>
    <n v="21803000"/>
    <n v="0"/>
    <n v="21803000"/>
    <n v="0"/>
    <n v="40202731.450000003"/>
    <n v="0"/>
    <n v="40202731.450000003"/>
    <n v="0"/>
    <n v="62005731.450000003"/>
    <s v="ENT-E"/>
    <s v="0284_13"/>
    <s v="0284_13_1"/>
    <s v="891780009"/>
    <s v="APO"/>
  </r>
  <r>
    <x v="110"/>
    <s v="0488-MOCOA-FONTIC"/>
    <s v="2013"/>
    <s v="CUENTA"/>
    <s v=""/>
    <s v="En Ejecución"/>
    <s v="ID SUBCTA: 772 - TIPO: 11.2. Entes Territoriales"/>
    <s v="0488-MOCOA-FONTIC"/>
    <s v="ENTES REGIONALES"/>
    <s v=""/>
    <s v=""/>
    <s v=""/>
    <s v=""/>
    <s v=""/>
    <s v=""/>
    <s v="800102891"/>
    <s v="ALCALDIA DE MOCOA"/>
    <s v=""/>
    <n v="0"/>
    <n v="0"/>
    <n v="0"/>
    <n v="349093938"/>
    <n v="349093938"/>
    <n v="0"/>
    <m/>
    <n v="0"/>
    <n v="349093938"/>
    <n v="349093938"/>
    <n v="0"/>
    <m/>
    <n v="0"/>
    <n v="349093938"/>
    <n v="0"/>
    <n v="349093938"/>
    <n v="0"/>
    <n v="0"/>
    <n v="0"/>
    <n v="0"/>
    <n v="0"/>
    <n v="0"/>
    <n v="349093938"/>
    <n v="0"/>
    <n v="349093938"/>
    <n v="0"/>
    <n v="0"/>
    <n v="0"/>
    <n v="0"/>
    <n v="0"/>
    <n v="0"/>
    <n v="0"/>
    <n v="0"/>
    <n v="20544768.010000002"/>
    <n v="0"/>
    <n v="20544768.010000002"/>
    <n v="0"/>
    <n v="20544768.010000002"/>
    <s v="ENT-E"/>
    <s v="0488_13"/>
    <s v="0488_13_1"/>
    <s v="800102891"/>
    <s v="APO"/>
  </r>
  <r>
    <x v="111"/>
    <s v="0487-COMFACESAR-EJECUTOR"/>
    <s v="2013"/>
    <s v="CUENTA"/>
    <s v=""/>
    <s v="En Ejecución"/>
    <s v="ID SUBCTA: 770 - TIPO: 11.2. Entes Territoriales"/>
    <s v="0487-COMFACESAR-EJECUTOR"/>
    <s v="ENTES REGIONALES"/>
    <s v=""/>
    <s v=""/>
    <s v=""/>
    <s v=""/>
    <s v=""/>
    <s v=""/>
    <s v="892399989"/>
    <s v="CAJA DE COMPENSACION FAMILIAR COMFACESAR"/>
    <s v=""/>
    <n v="0"/>
    <n v="0"/>
    <n v="0"/>
    <n v="6500000"/>
    <n v="6500000"/>
    <n v="0"/>
    <m/>
    <n v="0"/>
    <n v="0"/>
    <n v="0"/>
    <n v="0"/>
    <m/>
    <n v="6500000"/>
    <n v="6500000"/>
    <n v="0"/>
    <n v="6500000"/>
    <n v="0"/>
    <n v="0"/>
    <n v="0"/>
    <n v="0"/>
    <n v="0"/>
    <n v="0"/>
    <n v="0"/>
    <n v="0"/>
    <n v="0"/>
    <n v="0"/>
    <n v="0"/>
    <n v="0"/>
    <n v="0"/>
    <n v="6500000"/>
    <n v="0"/>
    <n v="0"/>
    <n v="0"/>
    <n v="0"/>
    <n v="0"/>
    <n v="0"/>
    <n v="0"/>
    <n v="0"/>
    <s v="ENT-E"/>
    <s v="0487_14"/>
    <s v="0487_14_1"/>
    <s v="892399989"/>
    <s v="APO"/>
  </r>
  <r>
    <x v="112"/>
    <s v="0488-INFOTIC-EJECUTOR"/>
    <s v="2013"/>
    <s v="CUENTA"/>
    <s v=""/>
    <s v="En Ejecución"/>
    <s v="ID SUBCTA: 771 - TIPO: 11.2. Entes Territoriales"/>
    <s v="0488-INFOTIC-EJECUTOR"/>
    <s v="ENTES REGIONALES"/>
    <s v=""/>
    <s v=""/>
    <s v=""/>
    <s v=""/>
    <s v=""/>
    <s v=""/>
    <s v="900068796"/>
    <s v="INFOTIC S.A."/>
    <s v=""/>
    <n v="0"/>
    <n v="0"/>
    <n v="0"/>
    <n v="7000000"/>
    <n v="7000000"/>
    <n v="0"/>
    <m/>
    <n v="0"/>
    <n v="0"/>
    <n v="0"/>
    <n v="0"/>
    <m/>
    <n v="7000000"/>
    <n v="7000000"/>
    <n v="0"/>
    <n v="7000000"/>
    <n v="0"/>
    <n v="0"/>
    <n v="0"/>
    <n v="0"/>
    <n v="0"/>
    <n v="0"/>
    <n v="0"/>
    <n v="0"/>
    <n v="0"/>
    <n v="0"/>
    <n v="0"/>
    <n v="0"/>
    <n v="0"/>
    <n v="7000000"/>
    <n v="0"/>
    <n v="0"/>
    <n v="0"/>
    <n v="0"/>
    <n v="0"/>
    <n v="0"/>
    <n v="0"/>
    <n v="0"/>
    <s v="ENT-E"/>
    <s v="0488_13"/>
    <s v="0488_13_2"/>
    <s v="900068796"/>
    <s v="APO"/>
  </r>
  <r>
    <x v="113"/>
    <s v="428-2015-GOBMETA-COOP"/>
    <s v="2015"/>
    <s v="CUENTA"/>
    <s v=""/>
    <s v="En Ejecución"/>
    <s v="ID SUBCTA: 891 - TIPO: 11.2. Entes Territoriales"/>
    <s v="428-2015-GOBMETA-COOP"/>
    <s v="ENTES REGIONALES"/>
    <s v=""/>
    <s v=""/>
    <s v=""/>
    <s v=""/>
    <s v=""/>
    <s v=""/>
    <s v="892000148"/>
    <s v="GOBERNACION DEL META"/>
    <s v=""/>
    <n v="0"/>
    <n v="0"/>
    <n v="0"/>
    <n v="400361229"/>
    <n v="400361229"/>
    <n v="0"/>
    <m/>
    <n v="0"/>
    <n v="400361229"/>
    <n v="400361229"/>
    <n v="0"/>
    <m/>
    <n v="0"/>
    <n v="400361229"/>
    <n v="0"/>
    <n v="400361229"/>
    <n v="0"/>
    <n v="0"/>
    <n v="0"/>
    <n v="0"/>
    <n v="0"/>
    <n v="0"/>
    <n v="400361229"/>
    <n v="0"/>
    <n v="400361229"/>
    <n v="0"/>
    <n v="0"/>
    <n v="0"/>
    <n v="0"/>
    <n v="0"/>
    <n v="0"/>
    <n v="0"/>
    <n v="0"/>
    <n v="15908256"/>
    <n v="0"/>
    <n v="15908256"/>
    <n v="0"/>
    <n v="15908256"/>
    <s v="ENT-E"/>
    <s v="428_15"/>
    <s v="428_15_1"/>
    <s v="892000148"/>
    <s v="APO"/>
  </r>
  <r>
    <x v="114"/>
    <s v="0285 SUPIA-ALIADA"/>
    <s v="2013"/>
    <s v="CUENTA"/>
    <s v=""/>
    <s v="En Ejecución"/>
    <s v="ID SUBCTA: 724 - TIPO: 11.2. Entes Territoriales"/>
    <s v="0285 SUPIA-ALIADA"/>
    <s v="ENTES REGIONALES"/>
    <s v=""/>
    <s v=""/>
    <s v=""/>
    <s v=""/>
    <s v=""/>
    <s v=""/>
    <s v="890801150"/>
    <s v="ALCALDIA DE SUPIA"/>
    <s v=""/>
    <n v="0"/>
    <n v="0"/>
    <n v="0"/>
    <n v="10000000"/>
    <n v="10000000"/>
    <n v="0"/>
    <m/>
    <n v="0"/>
    <n v="10000000"/>
    <n v="10000000"/>
    <n v="0"/>
    <m/>
    <n v="0"/>
    <n v="10000000"/>
    <n v="0"/>
    <n v="10000000"/>
    <n v="0"/>
    <n v="0"/>
    <n v="0"/>
    <n v="0"/>
    <n v="0"/>
    <n v="0"/>
    <n v="10000000"/>
    <n v="0"/>
    <n v="10000000"/>
    <n v="0"/>
    <n v="0"/>
    <n v="0"/>
    <n v="0"/>
    <n v="0"/>
    <n v="0"/>
    <n v="0"/>
    <n v="0"/>
    <n v="525453.42000000004"/>
    <n v="2148"/>
    <n v="523305.42"/>
    <n v="0"/>
    <n v="525453.42000000004"/>
    <s v="ENT-E"/>
    <s v="0285_13"/>
    <s v="0285_13_3"/>
    <s v="890801150"/>
    <s v="APO"/>
  </r>
  <r>
    <x v="115"/>
    <s v="0286-ERT-EJECUTOR"/>
    <s v="2013"/>
    <s v="CUENTA"/>
    <s v=""/>
    <s v="En Ejecución"/>
    <s v="ID SUBCTA: 725 - TIPO: 11.2. Entes Territoriales"/>
    <s v="0286-ERT-EJECUTOR"/>
    <s v="ENTES REGIONALES"/>
    <s v=""/>
    <s v=""/>
    <s v=""/>
    <s v=""/>
    <s v=""/>
    <s v=""/>
    <s v="800135729"/>
    <s v="EMPRESA DE RECURSOS TECNOLOGICOS E.R.T. S.A. ESP"/>
    <s v=""/>
    <n v="0"/>
    <n v="0"/>
    <n v="0"/>
    <n v="25000000"/>
    <n v="25000000"/>
    <n v="0"/>
    <m/>
    <n v="62460.23"/>
    <n v="15677517"/>
    <n v="15677517"/>
    <n v="0"/>
    <m/>
    <n v="9322483"/>
    <n v="25000000"/>
    <n v="0"/>
    <n v="25000000"/>
    <n v="0"/>
    <n v="0"/>
    <n v="0"/>
    <n v="0"/>
    <n v="0"/>
    <n v="0"/>
    <n v="15060000"/>
    <n v="60000"/>
    <n v="15000000"/>
    <n v="0"/>
    <n v="0"/>
    <n v="0"/>
    <n v="0"/>
    <n v="9940000"/>
    <n v="0"/>
    <n v="617517"/>
    <n v="0"/>
    <n v="506888.27"/>
    <n v="0"/>
    <n v="506888.27"/>
    <n v="0"/>
    <n v="1124405.27"/>
    <s v="ENT-G"/>
    <s v="0286_13"/>
    <s v="0286_13_1"/>
    <s v="800135729"/>
    <s v="APO"/>
  </r>
  <r>
    <x v="116"/>
    <s v="0285 LA DORADA-ALIADA"/>
    <s v="2013"/>
    <s v="CUENTA"/>
    <s v=""/>
    <s v="En Ejecución"/>
    <s v="ID SUBCTA: 723 - TIPO: 11.2. Entes Territoriales"/>
    <s v="0285 LA DORADA-ALIADA"/>
    <s v="ENTES REGIONALES"/>
    <s v=""/>
    <s v=""/>
    <s v=""/>
    <s v=""/>
    <s v=""/>
    <s v=""/>
    <s v="890801130"/>
    <s v="ALCALDIA DE LA DORADA"/>
    <s v=""/>
    <n v="0"/>
    <n v="0"/>
    <n v="0"/>
    <n v="100000000"/>
    <n v="100000000"/>
    <n v="0"/>
    <m/>
    <n v="0"/>
    <n v="100000000"/>
    <n v="100000000"/>
    <n v="0"/>
    <m/>
    <n v="0"/>
    <n v="100000000"/>
    <n v="0"/>
    <n v="100000000"/>
    <n v="0"/>
    <n v="0"/>
    <n v="0"/>
    <n v="0"/>
    <n v="0"/>
    <n v="0"/>
    <n v="100000000"/>
    <n v="0"/>
    <n v="100000000"/>
    <n v="0"/>
    <n v="0"/>
    <n v="0"/>
    <n v="0"/>
    <n v="0"/>
    <n v="0"/>
    <n v="0"/>
    <n v="0"/>
    <n v="4803269.4800000004"/>
    <n v="21490"/>
    <n v="4781779.4800000004"/>
    <n v="0"/>
    <n v="4803269.4800000004"/>
    <s v="ENT-E"/>
    <s v="0285_13"/>
    <s v="0285_13_2"/>
    <s v="890801130"/>
    <s v="APO"/>
  </r>
  <r>
    <x v="117"/>
    <s v="0285 AGUADAS-ALIADA"/>
    <s v="2013"/>
    <s v="CUENTA"/>
    <s v=""/>
    <s v="En Ejecución"/>
    <s v="ID SUBCTA: 721 - TIPO: 11.2. Entes Territoriales"/>
    <s v="0285 AGUADAS-ALIADA"/>
    <s v="ENTES REGIONALES"/>
    <s v=""/>
    <s v=""/>
    <s v=""/>
    <s v=""/>
    <s v=""/>
    <s v=""/>
    <s v="890801132"/>
    <s v="ALCALDIA DE AGUADAS"/>
    <s v=""/>
    <n v="0"/>
    <n v="0"/>
    <n v="0"/>
    <n v="40000000"/>
    <n v="40000000"/>
    <n v="0"/>
    <m/>
    <n v="0"/>
    <n v="40000000"/>
    <n v="40000000"/>
    <n v="0"/>
    <m/>
    <n v="0"/>
    <n v="40000000"/>
    <n v="0"/>
    <n v="40000000"/>
    <n v="0"/>
    <n v="0"/>
    <n v="0"/>
    <n v="0"/>
    <n v="0"/>
    <n v="0"/>
    <n v="40000000"/>
    <n v="0"/>
    <n v="40000000"/>
    <n v="0"/>
    <n v="0"/>
    <n v="0"/>
    <n v="0"/>
    <n v="0"/>
    <n v="0"/>
    <n v="0"/>
    <n v="0"/>
    <n v="2048738.2"/>
    <n v="8596"/>
    <n v="2040142.2"/>
    <n v="0"/>
    <n v="2048738.2"/>
    <s v="ENT-E"/>
    <s v="0285_13"/>
    <s v="0285_13_1"/>
    <s v="890801132"/>
    <s v="APO"/>
  </r>
  <r>
    <x v="118"/>
    <s v="0285 CALDAS-FONTIC"/>
    <s v="2013"/>
    <s v="CUENTA"/>
    <s v=""/>
    <s v="En Ejecución"/>
    <s v="ID SUBCTA: 722 - TIPO: 11.2. Entes Territoriales"/>
    <s v="0285 CALDAS-FONTIC"/>
    <s v="ENTES REGIONALES"/>
    <s v=""/>
    <s v=""/>
    <s v=""/>
    <s v=""/>
    <s v=""/>
    <s v=""/>
    <s v="890801052"/>
    <s v="GOBERNACION DE CALDAS"/>
    <s v=""/>
    <n v="0"/>
    <n v="0"/>
    <n v="0"/>
    <n v="725000000"/>
    <n v="725000000"/>
    <n v="0"/>
    <m/>
    <n v="0"/>
    <n v="725000000"/>
    <n v="725000000"/>
    <n v="0"/>
    <m/>
    <n v="0"/>
    <n v="725000000"/>
    <n v="0"/>
    <n v="725000000"/>
    <n v="0"/>
    <n v="0"/>
    <n v="0"/>
    <n v="0"/>
    <n v="0"/>
    <n v="0"/>
    <n v="725000000"/>
    <n v="0"/>
    <n v="725000000"/>
    <n v="0"/>
    <n v="0"/>
    <n v="0"/>
    <n v="0"/>
    <n v="0"/>
    <n v="0"/>
    <n v="0"/>
    <n v="0"/>
    <n v="32813089.32"/>
    <n v="0"/>
    <n v="32813089.32"/>
    <n v="0"/>
    <n v="32813089.32"/>
    <s v="ENT-E"/>
    <s v="0285_13"/>
    <s v="0285_13_4"/>
    <s v="890801052"/>
    <s v="APO"/>
  </r>
  <r>
    <x v="119"/>
    <s v="0958-ARMENIA-FONTIC"/>
    <s v="2012"/>
    <s v="CUENTA"/>
    <s v=""/>
    <s v="En Ejecución"/>
    <s v="ID SUBCTA: 857 - TIPO: 11.2. Entes Territoriales"/>
    <s v="0958-ARMENIA-FONTIC"/>
    <s v="ENTES REGIONALES"/>
    <s v=""/>
    <s v=""/>
    <s v=""/>
    <s v=""/>
    <s v=""/>
    <s v=""/>
    <s v="890000464"/>
    <s v="ALCALDIA DE ARMENIA"/>
    <s v=""/>
    <n v="0"/>
    <n v="0"/>
    <n v="0"/>
    <n v="500000000"/>
    <n v="500000000"/>
    <n v="0"/>
    <m/>
    <n v="0"/>
    <n v="500000002"/>
    <n v="500000002"/>
    <n v="0"/>
    <m/>
    <n v="-2"/>
    <n v="500000000"/>
    <n v="0"/>
    <n v="500000000"/>
    <n v="0"/>
    <n v="0"/>
    <n v="0"/>
    <n v="0"/>
    <n v="0"/>
    <n v="0"/>
    <n v="500000000"/>
    <n v="0"/>
    <n v="500000000"/>
    <n v="0"/>
    <n v="0"/>
    <n v="0"/>
    <n v="0"/>
    <n v="0"/>
    <n v="0"/>
    <n v="2"/>
    <n v="0"/>
    <n v="21210487.27"/>
    <n v="0"/>
    <n v="21210487.27"/>
    <n v="0"/>
    <n v="21210489.27"/>
    <s v="ENT-E"/>
    <s v="0958_13"/>
    <s v="0958_13_1"/>
    <s v="890000464"/>
    <s v="APO"/>
  </r>
  <r>
    <x v="120"/>
    <s v="0286-VALLE-FONTIC"/>
    <s v="2013"/>
    <s v="CUENTA"/>
    <s v=""/>
    <s v="En Ejecución"/>
    <s v="ID SUBCTA: 726 - TIPO: 11.2. Entes Territoriales"/>
    <s v="0286-VALLE-FONTIC"/>
    <s v="ENTES REGIONALES"/>
    <s v=""/>
    <s v=""/>
    <s v=""/>
    <s v=""/>
    <s v=""/>
    <s v=""/>
    <s v="890399029"/>
    <s v="GOBERNACION VALLE DEL CAUCA"/>
    <s v=""/>
    <n v="0"/>
    <n v="0"/>
    <n v="0"/>
    <n v="575000000"/>
    <n v="575000000"/>
    <n v="0"/>
    <m/>
    <n v="0"/>
    <n v="560625000"/>
    <n v="560625000"/>
    <n v="0"/>
    <m/>
    <n v="14375000"/>
    <n v="575000000"/>
    <n v="0"/>
    <n v="575000000"/>
    <n v="0"/>
    <n v="0"/>
    <n v="0"/>
    <n v="0"/>
    <n v="0"/>
    <n v="0"/>
    <n v="405000000"/>
    <n v="0"/>
    <n v="405000000"/>
    <n v="0"/>
    <n v="0"/>
    <n v="0"/>
    <n v="0"/>
    <n v="170000000"/>
    <n v="0"/>
    <n v="155625000"/>
    <n v="0"/>
    <n v="48616452.590000004"/>
    <n v="0"/>
    <n v="48616452.590000004"/>
    <n v="0"/>
    <n v="204241452.59"/>
    <s v="ENT-E"/>
    <s v="0286_13"/>
    <s v="0286_13_2"/>
    <s v="890399029"/>
    <s v="APO"/>
  </r>
  <r>
    <x v="121"/>
    <s v="0471-POPAYAN-FONTIC"/>
    <s v="2013"/>
    <s v="CUENTA"/>
    <s v=""/>
    <s v="En Ejecución"/>
    <s v="ID SUBCTA: 764 - TIPO: 11.2. Entes Territoriales"/>
    <s v="0471-POPAYAN-FONTIC"/>
    <s v="ENTES REGIONALES"/>
    <s v=""/>
    <s v=""/>
    <s v=""/>
    <s v=""/>
    <s v=""/>
    <s v=""/>
    <s v="891580006"/>
    <s v="ALCALDIA DE POPAYAN"/>
    <s v=""/>
    <n v="0"/>
    <n v="0"/>
    <n v="0"/>
    <n v="170000000"/>
    <n v="170000000"/>
    <n v="0"/>
    <m/>
    <n v="0"/>
    <n v="170000000"/>
    <n v="170000000"/>
    <n v="0"/>
    <m/>
    <n v="0"/>
    <n v="170000000"/>
    <n v="0"/>
    <n v="170000000"/>
    <n v="0"/>
    <n v="0"/>
    <n v="0"/>
    <n v="0"/>
    <n v="0"/>
    <n v="0"/>
    <n v="153000000"/>
    <n v="0"/>
    <n v="153000000"/>
    <n v="0"/>
    <n v="0"/>
    <n v="0"/>
    <n v="0"/>
    <n v="17000000"/>
    <n v="0"/>
    <n v="17000000"/>
    <n v="0"/>
    <n v="14298813.1"/>
    <n v="88028.33"/>
    <n v="14210784.77"/>
    <n v="0"/>
    <n v="31298813.100000001"/>
    <s v="ENT-E"/>
    <s v="0471_13"/>
    <s v="0471_13_1"/>
    <s v="891580006"/>
    <s v="APO"/>
  </r>
  <r>
    <x v="122"/>
    <s v="0949-SAN ANDRES-FONTIC"/>
    <s v="2012"/>
    <s v="CUENTA"/>
    <s v=""/>
    <s v="En Ejecución"/>
    <s v="ID SUBCTA: 854 - TIPO: 11.2. Entes Territoriales"/>
    <s v="0949-SAN ANDRES-FONTIC"/>
    <s v="ENTES REGIONALES"/>
    <s v=""/>
    <s v=""/>
    <s v=""/>
    <s v=""/>
    <s v=""/>
    <s v=""/>
    <s v="890201235"/>
    <s v="GOBERNACION DE SANTANDER"/>
    <s v=""/>
    <n v="0"/>
    <n v="0"/>
    <n v="0"/>
    <n v="555000000"/>
    <n v="555000000"/>
    <n v="0"/>
    <m/>
    <n v="0"/>
    <n v="555000000"/>
    <n v="555000000"/>
    <n v="0"/>
    <m/>
    <n v="0"/>
    <n v="555000000"/>
    <n v="0"/>
    <n v="555000000"/>
    <n v="0"/>
    <n v="0"/>
    <n v="0"/>
    <n v="0"/>
    <n v="0"/>
    <n v="0"/>
    <n v="555000000"/>
    <n v="0"/>
    <n v="555000000"/>
    <n v="0"/>
    <n v="0"/>
    <n v="0"/>
    <n v="0"/>
    <n v="0"/>
    <n v="0"/>
    <n v="0"/>
    <n v="0"/>
    <n v="26079306.140000001"/>
    <n v="0"/>
    <n v="26079306.140000001"/>
    <n v="0"/>
    <n v="26079306.140000001"/>
    <s v="ENT-E"/>
    <s v="0949_13"/>
    <s v="0949_13_1"/>
    <s v="890201235"/>
    <s v="APO"/>
  </r>
  <r>
    <x v="123"/>
    <s v="0456-YOPAL-FONTIC"/>
    <s v="2013"/>
    <s v="CUENTA"/>
    <s v=""/>
    <s v="En Ejecución"/>
    <s v="ID SUBCTA: 762 - TIPO: 11.2. Entes Territoriales"/>
    <s v="0456-YOPAL-FONTIC"/>
    <s v="ENTES REGIONALES"/>
    <s v=""/>
    <s v=""/>
    <s v=""/>
    <s v=""/>
    <s v=""/>
    <s v=""/>
    <s v="891855017"/>
    <s v="ALCALDIA DE YOPAL"/>
    <s v=""/>
    <n v="0"/>
    <n v="0"/>
    <n v="0"/>
    <n v="373000000"/>
    <n v="373000000"/>
    <n v="0"/>
    <m/>
    <n v="0"/>
    <n v="373000000"/>
    <n v="373000000"/>
    <n v="0"/>
    <m/>
    <n v="0"/>
    <n v="373000000"/>
    <n v="0"/>
    <n v="373000000"/>
    <n v="0"/>
    <n v="0"/>
    <n v="0"/>
    <n v="0"/>
    <n v="0"/>
    <n v="0"/>
    <n v="373000000"/>
    <n v="0"/>
    <n v="373000000"/>
    <n v="0"/>
    <n v="0"/>
    <n v="0"/>
    <n v="0"/>
    <n v="0"/>
    <n v="0"/>
    <n v="0"/>
    <n v="0"/>
    <n v="17136658.510000002"/>
    <n v="0"/>
    <n v="17136658.510000002"/>
    <n v="0"/>
    <n v="17136658.510000002"/>
    <s v="ENT-E"/>
    <s v="0456_13"/>
    <s v="0456_13_1"/>
    <s v="891855017"/>
    <s v="APO"/>
  </r>
  <r>
    <x v="124"/>
    <s v="0463-QUINDIO-FONTIC"/>
    <s v="2013"/>
    <s v="CUENTA"/>
    <s v=""/>
    <s v="En Ejecución"/>
    <s v="ID SUBCTA: 763 - TIPO: 11.2. Entes Territoriales"/>
    <s v="0463-QUINDIO-FONTIC"/>
    <s v="ENTES REGIONALES"/>
    <s v=""/>
    <s v=""/>
    <s v=""/>
    <s v=""/>
    <s v=""/>
    <s v=""/>
    <s v="890001639"/>
    <s v="GOBERNACION DE QUINDIO"/>
    <s v=""/>
    <n v="0"/>
    <n v="0"/>
    <n v="0"/>
    <n v="1000000000"/>
    <n v="1000000000"/>
    <n v="0"/>
    <m/>
    <n v="0"/>
    <n v="1000000000"/>
    <n v="1000000000"/>
    <n v="0"/>
    <m/>
    <n v="0"/>
    <n v="1000000000"/>
    <n v="0"/>
    <n v="1000000000"/>
    <n v="0"/>
    <n v="0"/>
    <n v="0"/>
    <n v="0"/>
    <n v="0"/>
    <n v="0"/>
    <n v="900000000"/>
    <n v="0"/>
    <n v="900000000"/>
    <n v="0"/>
    <n v="0"/>
    <n v="0"/>
    <n v="0"/>
    <n v="100000000"/>
    <n v="0"/>
    <n v="100000000"/>
    <n v="0"/>
    <n v="64249648.289999999"/>
    <n v="0"/>
    <n v="64249648.289999999"/>
    <n v="0"/>
    <n v="164249648.28999999"/>
    <s v="ENT-E"/>
    <s v="0463_13"/>
    <s v="0463_13_1"/>
    <s v="890001639"/>
    <s v="APO"/>
  </r>
  <r>
    <x v="125"/>
    <s v="0482-BOYACA-FONTIC"/>
    <s v="2013"/>
    <s v="CUENTA"/>
    <s v=""/>
    <s v="En Ejecución"/>
    <s v="ID SUBCTA: 765 - TIPO: 11.2. Entes Territoriales"/>
    <s v="0482-BOYACA-FONTIC"/>
    <s v="ENTES REGIONALES"/>
    <s v=""/>
    <s v=""/>
    <s v=""/>
    <s v=""/>
    <s v=""/>
    <s v=""/>
    <s v="891800498"/>
    <s v="GOBERNACION DE BOYACA"/>
    <s v=""/>
    <n v="0"/>
    <n v="0"/>
    <n v="0"/>
    <n v="1000000000"/>
    <n v="1000000000"/>
    <n v="0"/>
    <m/>
    <n v="0"/>
    <n v="1000000000"/>
    <n v="1000000000"/>
    <n v="0"/>
    <m/>
    <n v="0"/>
    <n v="1000000000"/>
    <n v="0"/>
    <n v="1000000000"/>
    <n v="0"/>
    <n v="0"/>
    <n v="0"/>
    <n v="0"/>
    <n v="0"/>
    <n v="0"/>
    <n v="1000000000"/>
    <n v="0"/>
    <n v="1000000000"/>
    <n v="0"/>
    <n v="0"/>
    <n v="0"/>
    <n v="0"/>
    <n v="0"/>
    <n v="0"/>
    <n v="0"/>
    <n v="0"/>
    <n v="25190740.620000001"/>
    <n v="0"/>
    <n v="25190740.620000001"/>
    <n v="0"/>
    <n v="25190740.620000001"/>
    <s v="ENT-E"/>
    <s v="0482_13"/>
    <s v="0482_13_1"/>
    <s v="891800498"/>
    <s v="APO"/>
  </r>
  <r>
    <x v="126"/>
    <s v="0951-COLVATEL-EJECUTOR"/>
    <s v="2012"/>
    <s v="CUENTA"/>
    <s v=""/>
    <s v="En Ejecución"/>
    <s v="ID SUBCTA: 855 - TIPO: 11.2. Entes Territoriales"/>
    <s v="0951-COLVATEL-EJECUTOR"/>
    <s v="ENTES REGIONALES"/>
    <s v=""/>
    <s v=""/>
    <s v=""/>
    <s v=""/>
    <s v=""/>
    <s v=""/>
    <s v="800196299"/>
    <s v="COLVATEL"/>
    <s v=""/>
    <n v="0"/>
    <n v="0"/>
    <n v="0"/>
    <n v="70200000"/>
    <n v="70200000"/>
    <n v="0"/>
    <m/>
    <n v="279681.27"/>
    <n v="70200000"/>
    <n v="70200000"/>
    <n v="0"/>
    <m/>
    <n v="0"/>
    <n v="70200000"/>
    <n v="0"/>
    <n v="70200000"/>
    <n v="0"/>
    <n v="0"/>
    <n v="0"/>
    <n v="0"/>
    <n v="0"/>
    <n v="0"/>
    <n v="0"/>
    <n v="0"/>
    <n v="0"/>
    <n v="0"/>
    <n v="0"/>
    <n v="0"/>
    <n v="0"/>
    <n v="70200000"/>
    <n v="0"/>
    <n v="70200000"/>
    <n v="0"/>
    <n v="10744678.23"/>
    <n v="0"/>
    <n v="10744678.23"/>
    <n v="0"/>
    <n v="80944678.230000004"/>
    <s v="ENT-G"/>
    <s v="0951_13"/>
    <s v="0951_13_1"/>
    <s v="800196299"/>
    <s v="APO"/>
  </r>
  <r>
    <x v="127"/>
    <s v="0951-CUNDINAMARCA-FONTIC"/>
    <s v="2012"/>
    <s v="CUENTA"/>
    <s v=""/>
    <s v="En Ejecución"/>
    <s v="ID SUBCTA: 856 - TIPO: 11.2. Entes Territoriales"/>
    <s v="0951-CUNDINAMARCA-FONTIC"/>
    <s v="ENTES REGIONALES"/>
    <s v=""/>
    <s v=""/>
    <s v=""/>
    <s v=""/>
    <s v=""/>
    <s v=""/>
    <s v="899999114"/>
    <s v="GOBERNACION DE CUNDINAMARCA"/>
    <s v=""/>
    <n v="0"/>
    <n v="0"/>
    <n v="0"/>
    <n v="850000000"/>
    <n v="850000000"/>
    <n v="0"/>
    <m/>
    <n v="0"/>
    <n v="850000000"/>
    <n v="850000000"/>
    <n v="0"/>
    <m/>
    <n v="0"/>
    <n v="850000000"/>
    <n v="0"/>
    <n v="850000000"/>
    <n v="0"/>
    <n v="0"/>
    <n v="0"/>
    <n v="0"/>
    <n v="0"/>
    <n v="0"/>
    <n v="765000000"/>
    <n v="0"/>
    <n v="765000000"/>
    <n v="0"/>
    <n v="0"/>
    <n v="0"/>
    <n v="0"/>
    <n v="85000000"/>
    <n v="0"/>
    <n v="85000000"/>
    <n v="0"/>
    <n v="64109820.009999998"/>
    <n v="0"/>
    <n v="64109820.009999998"/>
    <n v="0"/>
    <n v="149109820.00999999"/>
    <s v="ENT-E"/>
    <s v="0951_13"/>
    <s v="0951_13_2"/>
    <s v="899999114"/>
    <s v="APO"/>
  </r>
  <r>
    <x v="128"/>
    <s v="0487-CESAR-FONTIC"/>
    <s v="2013"/>
    <s v="CUENTA"/>
    <s v=""/>
    <s v="En Ejecución"/>
    <s v="ID SUBCTA: 769 - TIPO: 11.2. Entes Territoriales"/>
    <s v="0487-CESAR-FONTIC"/>
    <s v="ENTES REGIONALES"/>
    <s v=""/>
    <s v=""/>
    <s v=""/>
    <s v=""/>
    <s v=""/>
    <s v=""/>
    <s v="892399999"/>
    <s v="GOBERNACION DEL CESAR"/>
    <s v=""/>
    <n v="0"/>
    <n v="0"/>
    <n v="0"/>
    <n v="700000000"/>
    <n v="700000000"/>
    <n v="0"/>
    <m/>
    <n v="0"/>
    <n v="700000000"/>
    <n v="700000000"/>
    <n v="0"/>
    <m/>
    <n v="0"/>
    <n v="700000000"/>
    <n v="0"/>
    <n v="700000000"/>
    <n v="0"/>
    <n v="0"/>
    <n v="0"/>
    <n v="0"/>
    <n v="0"/>
    <n v="0"/>
    <n v="700000000"/>
    <n v="0"/>
    <n v="700000000"/>
    <n v="0"/>
    <n v="0"/>
    <n v="0"/>
    <n v="0"/>
    <n v="0"/>
    <n v="0"/>
    <n v="0"/>
    <n v="0"/>
    <n v="25707194.199999999"/>
    <n v="0"/>
    <n v="25707194.199999999"/>
    <n v="0"/>
    <n v="25707194.199999999"/>
    <s v="ENT-E"/>
    <s v="0487_14"/>
    <s v="0487_14_2"/>
    <s v="892399999"/>
    <s v="APO"/>
  </r>
  <r>
    <x v="129"/>
    <s v="0486-CCTUNJA-EJECUTOR"/>
    <s v="2013"/>
    <s v="CUENTA"/>
    <s v=""/>
    <s v="En Ejecución"/>
    <s v="ID SUBCTA: 766 - TIPO: 11.2. Entes Territoriales"/>
    <s v="0486-CCTUNJA-EJECUTOR"/>
    <s v="ENTES REGIONALES"/>
    <s v=""/>
    <s v=""/>
    <s v=""/>
    <s v=""/>
    <s v=""/>
    <s v=""/>
    <s v="891800238"/>
    <s v="CAMARA DE COMERCIO DE TUNJA"/>
    <s v=""/>
    <n v="0"/>
    <n v="0"/>
    <n v="0"/>
    <n v="30000000"/>
    <n v="30000000"/>
    <n v="0"/>
    <m/>
    <n v="0"/>
    <n v="30000000"/>
    <n v="30000000"/>
    <n v="0"/>
    <m/>
    <n v="0"/>
    <n v="30000000"/>
    <n v="0"/>
    <n v="30000000"/>
    <n v="0"/>
    <n v="0"/>
    <n v="0"/>
    <n v="0"/>
    <n v="0"/>
    <n v="0"/>
    <n v="30000000"/>
    <n v="0"/>
    <n v="30000000"/>
    <n v="0"/>
    <n v="0"/>
    <n v="0"/>
    <n v="0"/>
    <n v="0"/>
    <n v="0"/>
    <n v="0"/>
    <n v="0"/>
    <n v="854339.75"/>
    <n v="0"/>
    <n v="854339.75"/>
    <n v="0"/>
    <n v="854339.75"/>
    <s v="ENT-G"/>
    <s v="0486_13"/>
    <s v="0486_13_2"/>
    <s v="891800238"/>
    <s v="APO"/>
  </r>
  <r>
    <x v="130"/>
    <s v="0486-TUNJA-FONTIC"/>
    <s v="2013"/>
    <s v="CUENTA"/>
    <s v=""/>
    <s v="En Ejecución"/>
    <s v="ID SUBCTA: 768 - TIPO: 11.2. Entes Territoriales"/>
    <s v="0486-TUNJA-FONTIC"/>
    <s v="ENTES REGIONALES"/>
    <s v=""/>
    <s v=""/>
    <s v=""/>
    <s v=""/>
    <s v=""/>
    <s v=""/>
    <s v="891800846"/>
    <s v="ALCALDIA DE TUNJA"/>
    <s v=""/>
    <n v="0"/>
    <n v="0"/>
    <n v="0"/>
    <n v="300000000"/>
    <n v="300000000"/>
    <n v="0"/>
    <m/>
    <n v="0"/>
    <n v="300000000"/>
    <n v="300000000"/>
    <n v="0"/>
    <m/>
    <n v="0"/>
    <n v="300000000"/>
    <n v="0"/>
    <n v="300000000"/>
    <n v="0"/>
    <n v="0"/>
    <n v="0"/>
    <n v="0"/>
    <n v="0"/>
    <n v="0"/>
    <n v="300000000"/>
    <n v="0"/>
    <n v="300000000"/>
    <n v="0"/>
    <n v="0"/>
    <n v="0"/>
    <n v="0"/>
    <n v="0"/>
    <n v="0"/>
    <n v="0"/>
    <n v="0"/>
    <n v="13657104.82"/>
    <n v="0"/>
    <n v="13657104.82"/>
    <n v="0"/>
    <n v="13657104.82"/>
    <s v="ENT-E"/>
    <s v="0486_13"/>
    <s v="0486_13_1"/>
    <s v="891800846"/>
    <s v="APO"/>
  </r>
  <r>
    <x v="131"/>
    <s v="0289-METROTEL-EJECUTOR"/>
    <s v="2013"/>
    <s v="CUENTA"/>
    <s v=""/>
    <s v="En Ejecución"/>
    <s v="ID SUBCTA: 734 - TIPO: 11.2. Entes Territoriales"/>
    <s v="0289-METROTEL-EJECUTOR"/>
    <s v="ENTES REGIONALES"/>
    <s v=""/>
    <s v=""/>
    <s v=""/>
    <s v=""/>
    <s v=""/>
    <s v=""/>
    <s v="800204278"/>
    <s v="METROTEL"/>
    <s v=""/>
    <n v="0"/>
    <n v="0"/>
    <n v="0"/>
    <n v="4500000"/>
    <n v="4500000"/>
    <n v="0"/>
    <m/>
    <n v="0"/>
    <n v="0"/>
    <n v="0"/>
    <n v="0"/>
    <m/>
    <n v="4500000"/>
    <n v="4500000"/>
    <n v="0"/>
    <n v="4500000"/>
    <n v="0"/>
    <n v="0"/>
    <n v="0"/>
    <n v="0"/>
    <n v="0"/>
    <n v="0"/>
    <n v="0"/>
    <n v="0"/>
    <n v="0"/>
    <n v="0"/>
    <n v="0"/>
    <n v="0"/>
    <n v="0"/>
    <n v="4500000"/>
    <n v="0"/>
    <n v="0"/>
    <n v="0"/>
    <n v="0"/>
    <n v="0"/>
    <n v="0"/>
    <n v="0"/>
    <n v="0"/>
    <s v="ENT-E"/>
    <s v="0289_13"/>
    <s v="0289_13_2"/>
    <s v="800204278"/>
    <s v="APO"/>
  </r>
  <r>
    <x v="132"/>
    <s v="0934-GUAJIRA-FONTIC"/>
    <s v="2012"/>
    <s v="CUENTA"/>
    <s v=""/>
    <s v="En Ejecución"/>
    <s v="ID SUBCTA: 842 - TIPO: 11.2. Entes Territoriales"/>
    <s v="0934-GUAJIRA-FONTIC"/>
    <s v="ENTES REGIONALES"/>
    <s v=""/>
    <s v=""/>
    <s v=""/>
    <s v=""/>
    <s v=""/>
    <s v=""/>
    <s v="892115015"/>
    <s v="GOBERNACION DE LA GUAJIRA"/>
    <s v=""/>
    <n v="0"/>
    <n v="0"/>
    <n v="0"/>
    <n v="600000000"/>
    <n v="600000000"/>
    <n v="0"/>
    <m/>
    <n v="0"/>
    <n v="600000000"/>
    <n v="600000000"/>
    <n v="0"/>
    <m/>
    <n v="0"/>
    <n v="600000000"/>
    <n v="0"/>
    <n v="600000000"/>
    <n v="0"/>
    <n v="0"/>
    <n v="0"/>
    <n v="0"/>
    <n v="0"/>
    <n v="0"/>
    <n v="600000000"/>
    <n v="0"/>
    <n v="600000000"/>
    <n v="0"/>
    <n v="0"/>
    <n v="0"/>
    <n v="0"/>
    <n v="0"/>
    <n v="0"/>
    <n v="0"/>
    <n v="0"/>
    <n v="31883925.850000001"/>
    <n v="0"/>
    <n v="31883925.850000001"/>
    <n v="0"/>
    <n v="31883925.850000001"/>
    <s v="ENT-E"/>
    <s v="0934_13"/>
    <s v="0934_13_1"/>
    <s v="892115015"/>
    <s v="APO"/>
  </r>
  <r>
    <x v="133"/>
    <s v="0934-METROTEL-EJECUTOR"/>
    <s v="2012"/>
    <s v="CUENTA"/>
    <s v=""/>
    <s v="En Ejecución"/>
    <s v="ID SUBCTA: 843 - TIPO: 11.2. Entes Territoriales"/>
    <s v="0934-METROTEL-EJECUTOR"/>
    <s v="ENTES REGIONALES"/>
    <s v=""/>
    <s v=""/>
    <s v=""/>
    <s v=""/>
    <s v=""/>
    <s v=""/>
    <s v="800229393"/>
    <s v="METROPOLITANA DE TELECOMUNICACIONES S.A. ESP-EJECUTOR"/>
    <s v=""/>
    <n v="0"/>
    <n v="0"/>
    <n v="0"/>
    <n v="6000000"/>
    <n v="6000000"/>
    <n v="0"/>
    <m/>
    <n v="0"/>
    <n v="0"/>
    <n v="0"/>
    <n v="0"/>
    <m/>
    <n v="6000000"/>
    <n v="6000000"/>
    <n v="0"/>
    <n v="6000000"/>
    <n v="0"/>
    <n v="0"/>
    <n v="0"/>
    <n v="0"/>
    <n v="0"/>
    <n v="0"/>
    <n v="0"/>
    <n v="0"/>
    <n v="0"/>
    <n v="0"/>
    <n v="0"/>
    <n v="0"/>
    <n v="0"/>
    <n v="6000000"/>
    <n v="0"/>
    <n v="0"/>
    <n v="0"/>
    <n v="0"/>
    <n v="0"/>
    <n v="0"/>
    <n v="0"/>
    <n v="0"/>
    <s v="ENT-E"/>
    <s v="0934_13"/>
    <s v="0934_13_2"/>
    <s v="800229393"/>
    <s v="APO"/>
  </r>
  <r>
    <x v="134"/>
    <s v="0926-INFOTIC-EJECUTOR"/>
    <s v="2012"/>
    <s v="CUENTA"/>
    <s v=""/>
    <s v="En Ejecución"/>
    <s v="ID SUBCTA: 829 - TIPO: 11.2. Entes Territoriales"/>
    <s v="0926-INFOTIC-EJECUTOR"/>
    <s v="ENTES REGIONALES"/>
    <s v=""/>
    <s v=""/>
    <s v=""/>
    <s v=""/>
    <s v=""/>
    <s v=""/>
    <s v="900068796"/>
    <s v="INFOTIC S.A."/>
    <s v=""/>
    <n v="0"/>
    <n v="0"/>
    <n v="0"/>
    <n v="7000000"/>
    <n v="7000000"/>
    <n v="0"/>
    <m/>
    <n v="0"/>
    <n v="0"/>
    <n v="0"/>
    <n v="0"/>
    <m/>
    <n v="7000000"/>
    <n v="7000000"/>
    <n v="0"/>
    <n v="7000000"/>
    <n v="0"/>
    <n v="0"/>
    <n v="0"/>
    <n v="0"/>
    <n v="0"/>
    <n v="0"/>
    <n v="0"/>
    <n v="0"/>
    <n v="0"/>
    <n v="0"/>
    <n v="0"/>
    <n v="0"/>
    <n v="0"/>
    <n v="7000000"/>
    <n v="0"/>
    <n v="0"/>
    <n v="0"/>
    <n v="0"/>
    <n v="0"/>
    <n v="0"/>
    <n v="0"/>
    <n v="0"/>
    <s v="ENT-E"/>
    <s v="0926_13"/>
    <s v="0926_13_2"/>
    <s v="900068796"/>
    <s v="APO"/>
  </r>
  <r>
    <x v="135"/>
    <s v="0926-AMAZONAS-FONTIC"/>
    <s v="2012"/>
    <s v="CUENTA"/>
    <s v=""/>
    <s v="En Ejecución"/>
    <s v="ID SUBCTA: 828 - TIPO: 11.2. Entes Territoriales"/>
    <s v="0926-AMAZONAS-FONTIC"/>
    <s v="ENTES REGIONALES"/>
    <s v=""/>
    <s v=""/>
    <s v=""/>
    <s v=""/>
    <s v=""/>
    <s v=""/>
    <s v="899999336"/>
    <s v="GOBERNACION DEL AMAZONAS"/>
    <s v=""/>
    <n v="0"/>
    <n v="0"/>
    <n v="0"/>
    <n v="500000000"/>
    <n v="500000000"/>
    <n v="0"/>
    <m/>
    <n v="0"/>
    <n v="500000000"/>
    <n v="500000000"/>
    <n v="0"/>
    <m/>
    <n v="0"/>
    <n v="500000000"/>
    <n v="0"/>
    <n v="500000000"/>
    <n v="0"/>
    <n v="0"/>
    <n v="0"/>
    <n v="0"/>
    <n v="0"/>
    <n v="0"/>
    <n v="500000000"/>
    <n v="0"/>
    <n v="500000000"/>
    <n v="0"/>
    <n v="0"/>
    <n v="0"/>
    <n v="0"/>
    <n v="0"/>
    <n v="0"/>
    <n v="0"/>
    <n v="0"/>
    <n v="24480986.32"/>
    <n v="0"/>
    <n v="24480986.32"/>
    <n v="0"/>
    <n v="24480986.32"/>
    <s v="ENT-E"/>
    <s v="0926_13"/>
    <s v="0926_13_1"/>
    <s v="899999336"/>
    <s v="APO"/>
  </r>
  <r>
    <x v="136"/>
    <s v="0289-BARRANQUILLA-FONTIC"/>
    <s v="2013"/>
    <s v="CUENTA"/>
    <s v=""/>
    <s v="En Ejecución"/>
    <s v="ID SUBCTA: 733 - TIPO: 11.2. Entes Territoriales"/>
    <s v="0289-BARRANQUILLA-FONTIC"/>
    <s v="ENTES REGIONALES"/>
    <s v=""/>
    <s v=""/>
    <s v=""/>
    <s v=""/>
    <s v=""/>
    <s v=""/>
    <s v="890102018"/>
    <s v="ALCALDIA DE BARRANQUILLA"/>
    <s v=""/>
    <n v="0"/>
    <n v="0"/>
    <n v="0"/>
    <n v="471770816"/>
    <n v="471770816"/>
    <n v="0"/>
    <m/>
    <n v="0"/>
    <n v="471770816"/>
    <n v="471770816"/>
    <n v="0"/>
    <m/>
    <n v="0"/>
    <n v="471770816"/>
    <n v="0"/>
    <n v="471770816"/>
    <n v="0"/>
    <n v="0"/>
    <n v="0"/>
    <n v="0"/>
    <n v="0"/>
    <n v="0"/>
    <n v="471770816"/>
    <n v="0"/>
    <n v="471770816"/>
    <n v="0"/>
    <n v="0"/>
    <n v="0"/>
    <n v="0"/>
    <n v="0"/>
    <n v="0"/>
    <n v="0"/>
    <n v="0"/>
    <n v="31128471.190000001"/>
    <n v="0"/>
    <n v="31128471.190000001"/>
    <n v="0"/>
    <n v="31128471.190000001"/>
    <s v="ENT-E"/>
    <s v="0289_13"/>
    <s v="0289_13_1"/>
    <s v="890102018"/>
    <s v="APO"/>
  </r>
  <r>
    <x v="137"/>
    <s v="0935-USUCRE-EJECUTOR"/>
    <s v="2012"/>
    <s v="CUENTA"/>
    <s v=""/>
    <s v="En Ejecución"/>
    <s v="ID SUBCTA: 846 - TIPO: 11.2. Entes Territoriales"/>
    <s v="0935-USUCRE-EJECUTOR"/>
    <s v="ENTES REGIONALES"/>
    <s v=""/>
    <s v=""/>
    <s v=""/>
    <s v=""/>
    <s v=""/>
    <s v=""/>
    <s v="892200323"/>
    <s v="UNIVERSIDAD DE SUCRE"/>
    <s v=""/>
    <n v="0"/>
    <n v="0"/>
    <n v="0"/>
    <n v="20000000"/>
    <n v="20000000"/>
    <n v="0"/>
    <m/>
    <n v="0"/>
    <n v="13565165"/>
    <n v="13565165"/>
    <n v="0"/>
    <m/>
    <n v="6434835"/>
    <n v="20000000"/>
    <n v="0"/>
    <n v="20000000"/>
    <n v="0"/>
    <n v="0"/>
    <n v="0"/>
    <n v="0"/>
    <n v="0"/>
    <n v="0"/>
    <n v="13565165"/>
    <n v="0"/>
    <n v="13565165"/>
    <n v="0"/>
    <n v="0"/>
    <n v="0"/>
    <n v="0"/>
    <n v="6434835"/>
    <n v="0"/>
    <n v="0"/>
    <n v="0"/>
    <n v="156281.85999999999"/>
    <n v="0"/>
    <n v="156281.85999999999"/>
    <n v="0"/>
    <n v="156281.85999999999"/>
    <s v="ENT-G"/>
    <s v="0935_13"/>
    <s v="0935_13_2"/>
    <s v="892200323"/>
    <s v="APO"/>
  </r>
  <r>
    <x v="138"/>
    <s v="288-2017 GOBERNACIÓN DEL CHOCO"/>
    <s v="2017"/>
    <s v="CUENTA"/>
    <s v=""/>
    <s v="En Trámite"/>
    <s v="ID SUBCTA: 1028 - TIPO: 4.5. Creación y fortalecimiento de Redes en CTeI"/>
    <s v="288-2017 GOBERNACION DEL CHOCO"/>
    <s v="ENTES REGIONALES"/>
    <s v=""/>
    <s v=""/>
    <s v=""/>
    <s v=""/>
    <s v=""/>
    <s v=""/>
    <s v="891680010"/>
    <s v="GOBERNACION DEL CHOCO"/>
    <s v=""/>
    <n v="0"/>
    <n v="0"/>
    <n v="0"/>
    <n v="100000000"/>
    <e v="#N/A"/>
    <e v="#N/A"/>
    <m/>
    <n v="398406.37"/>
    <n v="100000000"/>
    <e v="#N/A"/>
    <e v="#N/A"/>
    <m/>
    <n v="0"/>
    <n v="398406.37"/>
    <n v="0"/>
    <n v="398406.37"/>
    <n v="0"/>
    <n v="0"/>
    <n v="0"/>
    <n v="0"/>
    <n v="0"/>
    <n v="99601593.629999995"/>
    <n v="0"/>
    <n v="0"/>
    <n v="0"/>
    <n v="0"/>
    <n v="0"/>
    <n v="0"/>
    <n v="0"/>
    <n v="398406.37"/>
    <n v="0"/>
    <n v="100000000"/>
    <n v="0"/>
    <n v="0"/>
    <n v="0"/>
    <n v="0"/>
    <n v="0"/>
    <n v="100000000"/>
    <s v=""/>
    <s v=""/>
    <s v=""/>
    <s v=""/>
    <s v=""/>
  </r>
  <r>
    <x v="139"/>
    <s v="0299-SUPIA-FONTIC"/>
    <s v="2013"/>
    <s v="CUENTA"/>
    <s v=""/>
    <s v="En Ejecución"/>
    <s v="ID SUBCTA: 736 - TIPO: 11.2. Entes Territoriales"/>
    <s v="0299-SUPIA-FONTIC"/>
    <s v="ENTES REGIONALES"/>
    <s v=""/>
    <s v=""/>
    <s v=""/>
    <s v=""/>
    <s v=""/>
    <s v=""/>
    <s v="890801150"/>
    <s v="ALCALDIA DE SUPIA"/>
    <s v=""/>
    <n v="0"/>
    <n v="0"/>
    <n v="0"/>
    <n v="7000000"/>
    <n v="7000000"/>
    <n v="0"/>
    <m/>
    <n v="0"/>
    <n v="7000000"/>
    <n v="7000000"/>
    <n v="0"/>
    <m/>
    <n v="0"/>
    <n v="7000000"/>
    <n v="0"/>
    <n v="7000000"/>
    <n v="0"/>
    <n v="0"/>
    <n v="0"/>
    <n v="0"/>
    <n v="0"/>
    <n v="0"/>
    <n v="7000000"/>
    <n v="0"/>
    <n v="7000000"/>
    <n v="0"/>
    <n v="0"/>
    <n v="0"/>
    <n v="0"/>
    <n v="0"/>
    <n v="0"/>
    <n v="0"/>
    <n v="0"/>
    <n v="371628.13"/>
    <n v="1504"/>
    <n v="370124.13"/>
    <n v="0"/>
    <n v="371628.13"/>
    <s v="ENT-E"/>
    <s v="0299_13"/>
    <s v="0299_13_1"/>
    <s v="890801150"/>
    <s v="APO"/>
  </r>
  <r>
    <x v="140"/>
    <s v="0299-EJECUTOR Y ALIADOS"/>
    <s v="2013"/>
    <s v="CUENTA"/>
    <s v=""/>
    <s v="En Ejecución"/>
    <s v="ID SUBCTA: 735 - TIPO: 11.2. Entes Territoriales"/>
    <s v="0299-EJECUTOR Y ALIADOS"/>
    <s v="ENTES REGIONALES"/>
    <s v=""/>
    <s v=""/>
    <s v=""/>
    <s v=""/>
    <s v=""/>
    <s v=""/>
    <s v="890801150"/>
    <s v="ALCALDIA DE SUPIA"/>
    <s v=""/>
    <n v="0"/>
    <n v="0"/>
    <n v="0"/>
    <n v="3000000"/>
    <n v="0"/>
    <n v="3000000"/>
    <s v="se pide la liberacion ya que no van a girar los recursos "/>
    <n v="0"/>
    <n v="0"/>
    <n v="0"/>
    <n v="0"/>
    <m/>
    <n v="3000000"/>
    <n v="3000000"/>
    <n v="0"/>
    <n v="3000000"/>
    <n v="0"/>
    <n v="0"/>
    <n v="0"/>
    <n v="0"/>
    <n v="0"/>
    <n v="0"/>
    <n v="0"/>
    <n v="0"/>
    <n v="0"/>
    <n v="0"/>
    <n v="0"/>
    <n v="0"/>
    <n v="0"/>
    <n v="3000000"/>
    <n v="0"/>
    <n v="0"/>
    <n v="0"/>
    <n v="0"/>
    <n v="0"/>
    <n v="0"/>
    <n v="0"/>
    <n v="0"/>
    <s v="ENT-E"/>
    <s v="0299_13"/>
    <s v="0299_13_2"/>
    <s v="890801150"/>
    <s v="APO"/>
  </r>
  <r>
    <x v="141"/>
    <s v="0935-SINCELEJO-FONTIC"/>
    <s v="2012"/>
    <s v="CUENTA"/>
    <s v=""/>
    <s v="En Ejecución"/>
    <s v="ID SUBCTA: 844 - TIPO: 11.2. Entes Territoriales"/>
    <s v="0935-SINCELEJO-FONTIC"/>
    <s v="ENTES REGIONALES"/>
    <s v=""/>
    <s v=""/>
    <s v=""/>
    <s v=""/>
    <s v=""/>
    <s v=""/>
    <s v="800104062"/>
    <s v="ALCALDIA DE SINCELEJO"/>
    <s v=""/>
    <n v="0"/>
    <n v="0"/>
    <n v="0"/>
    <n v="220000000"/>
    <n v="220000000"/>
    <n v="0"/>
    <m/>
    <n v="0"/>
    <n v="220000000"/>
    <n v="220000000"/>
    <n v="0"/>
    <m/>
    <n v="0"/>
    <n v="220000000"/>
    <n v="0"/>
    <n v="220000000"/>
    <n v="0"/>
    <n v="0"/>
    <n v="0"/>
    <n v="0"/>
    <n v="0"/>
    <n v="0"/>
    <n v="198495000"/>
    <n v="0"/>
    <n v="198495000"/>
    <n v="0"/>
    <n v="0"/>
    <n v="0"/>
    <n v="0"/>
    <n v="21505000"/>
    <n v="0"/>
    <n v="21505000"/>
    <n v="-21505000"/>
    <n v="-12142167.810000001"/>
    <n v="0"/>
    <n v="9362832.1899999995"/>
    <n v="0"/>
    <n v="9362832.1899999995"/>
    <s v="ENT-E"/>
    <s v="0935_13"/>
    <s v="0935_13_1"/>
    <s v="800104062"/>
    <s v="APO"/>
  </r>
  <r>
    <x v="142"/>
    <s v="0287 SINCELEJO-FONTIC"/>
    <s v="2013"/>
    <s v="CUENTA"/>
    <s v=""/>
    <s v="En Ejecución"/>
    <s v="ID SUBCTA: 727 - TIPO: 11.2. Entes Territoriales"/>
    <s v="0287 SINCELEJO-FONTIC"/>
    <s v="ENTES REGIONALES"/>
    <s v=""/>
    <s v=""/>
    <s v=""/>
    <s v=""/>
    <s v=""/>
    <s v=""/>
    <s v="892280021"/>
    <s v="GOBERNACION DE SUCRE"/>
    <s v=""/>
    <n v="0"/>
    <n v="0"/>
    <n v="0"/>
    <n v="600000000"/>
    <n v="600000000"/>
    <n v="0"/>
    <m/>
    <n v="0"/>
    <n v="600000000"/>
    <n v="600000000"/>
    <n v="0"/>
    <m/>
    <n v="0"/>
    <n v="600000000"/>
    <n v="0"/>
    <n v="600000000"/>
    <n v="0"/>
    <n v="0"/>
    <n v="0"/>
    <n v="0"/>
    <n v="0"/>
    <n v="0"/>
    <n v="600000000"/>
    <n v="0"/>
    <n v="600000000"/>
    <n v="0"/>
    <n v="0"/>
    <n v="0"/>
    <n v="0"/>
    <n v="0"/>
    <n v="0"/>
    <n v="0"/>
    <n v="0"/>
    <n v="31511145.850000001"/>
    <n v="1097010"/>
    <n v="30414135.850000001"/>
    <n v="0"/>
    <n v="31511145.850000001"/>
    <s v="ENT-E"/>
    <s v="0287_13"/>
    <s v="0287_13_2"/>
    <s v="892280021"/>
    <s v="APO"/>
  </r>
  <r>
    <x v="143"/>
    <s v="0288-ALIADO-PBM-VD"/>
    <s v="2013"/>
    <s v="CUENTA"/>
    <s v=""/>
    <s v="En Ejecución"/>
    <s v="ID SUBCTA: 730 - TIPO: 11.2. Entes Territoriales"/>
    <s v="0288-ALIADO-PBM-VD"/>
    <s v="ENTES REGIONALES"/>
    <s v=""/>
    <s v=""/>
    <s v=""/>
    <s v=""/>
    <s v=""/>
    <s v=""/>
    <s v="900505014"/>
    <s v="Project and Business Management S.A.S"/>
    <s v=""/>
    <n v="0"/>
    <n v="0"/>
    <n v="0"/>
    <n v="2000000"/>
    <n v="2000000"/>
    <n v="0"/>
    <m/>
    <n v="0"/>
    <n v="2000000"/>
    <n v="2000000"/>
    <n v="0"/>
    <m/>
    <n v="0"/>
    <n v="2000000"/>
    <n v="0"/>
    <n v="2000000"/>
    <n v="0"/>
    <n v="0"/>
    <n v="0"/>
    <n v="0"/>
    <n v="0"/>
    <n v="0"/>
    <n v="2000000"/>
    <n v="0"/>
    <n v="2000000"/>
    <n v="0"/>
    <n v="0"/>
    <n v="0"/>
    <n v="0"/>
    <n v="0"/>
    <n v="0"/>
    <n v="0"/>
    <n v="0"/>
    <n v="35132.79"/>
    <n v="0"/>
    <n v="35132.79"/>
    <n v="0"/>
    <n v="35132.79"/>
    <s v="ENT-G"/>
    <s v="0288_13"/>
    <s v="0288_13_3"/>
    <s v="800091594"/>
    <s v="APO"/>
  </r>
  <r>
    <x v="144"/>
    <s v="0933-CCIBAGUE-ALIADA"/>
    <s v="2012"/>
    <s v="CUENTA"/>
    <s v=""/>
    <s v="En Ejecución"/>
    <s v="ID SUBCTA: 837 - TIPO: 11.2. Entes Territoriales"/>
    <s v="0933-CCIBAGUE-ALIADA"/>
    <s v="ENTES REGIONALES"/>
    <s v=""/>
    <s v=""/>
    <s v=""/>
    <s v=""/>
    <s v=""/>
    <s v=""/>
    <s v="890700622"/>
    <s v="CAMARA DE COMERCIO DE IBAGUE"/>
    <s v=""/>
    <n v="0"/>
    <n v="0"/>
    <n v="0"/>
    <n v="50000000"/>
    <n v="50000000"/>
    <n v="0"/>
    <m/>
    <n v="0"/>
    <n v="50000000"/>
    <n v="50000000"/>
    <n v="0"/>
    <m/>
    <n v="0"/>
    <n v="50000000"/>
    <n v="0"/>
    <n v="50000000"/>
    <n v="0"/>
    <n v="0"/>
    <n v="0"/>
    <n v="0"/>
    <n v="0"/>
    <n v="0"/>
    <n v="50000000"/>
    <n v="0"/>
    <n v="50000000"/>
    <n v="0"/>
    <n v="0"/>
    <n v="0"/>
    <n v="0"/>
    <n v="0"/>
    <n v="0"/>
    <n v="0"/>
    <n v="0"/>
    <n v="1997993.36"/>
    <n v="0"/>
    <n v="1997993.36"/>
    <n v="0"/>
    <n v="1997993.36"/>
    <s v="ENT-G"/>
    <s v="0933_13"/>
    <s v="0933_13_2"/>
    <s v="800113672"/>
    <s v="APO"/>
  </r>
  <r>
    <x v="145"/>
    <s v="0288-CAQUETA-FONTIC"/>
    <s v="2013"/>
    <s v="CUENTA"/>
    <s v=""/>
    <s v="En Ejecución"/>
    <s v="ID SUBCTA: 732 - TIPO: 11.2. Entes Territoriales"/>
    <s v="0288-CAQUETA-FONTIC"/>
    <s v="ENTES REGIONALES"/>
    <s v=""/>
    <s v=""/>
    <s v=""/>
    <s v=""/>
    <s v=""/>
    <s v=""/>
    <s v="800091594"/>
    <s v="GOBERNACION DEL CAQUETA"/>
    <s v=""/>
    <n v="0"/>
    <n v="0"/>
    <n v="0"/>
    <n v="390000000"/>
    <n v="390000000"/>
    <n v="0"/>
    <m/>
    <n v="0"/>
    <n v="390000000"/>
    <n v="390000000"/>
    <n v="0"/>
    <m/>
    <n v="0"/>
    <n v="390000000"/>
    <n v="0"/>
    <n v="390000000"/>
    <n v="0"/>
    <n v="0"/>
    <n v="0"/>
    <n v="0"/>
    <n v="0"/>
    <n v="0"/>
    <n v="276800000"/>
    <n v="0"/>
    <n v="276800000"/>
    <n v="0"/>
    <n v="0"/>
    <n v="0"/>
    <n v="0"/>
    <n v="113200000"/>
    <n v="0"/>
    <n v="113200000"/>
    <n v="0"/>
    <n v="46044145"/>
    <n v="0"/>
    <n v="46044145"/>
    <n v="0"/>
    <n v="159244145"/>
    <s v="ENT-E"/>
    <s v="0288_13"/>
    <s v="0288_13_2"/>
    <s v="800091594"/>
    <s v="APO"/>
  </r>
  <r>
    <x v="146"/>
    <s v="0933-TOLIMA-FONTIC"/>
    <s v="2012"/>
    <s v="CUENTA"/>
    <s v=""/>
    <s v="En Ejecución"/>
    <s v="ID SUBCTA: 841 - TIPO: 11.2. Entes Territoriales"/>
    <s v="0933-TOLIMA-FONTIC"/>
    <s v="ENTES REGIONALES"/>
    <s v=""/>
    <s v=""/>
    <s v=""/>
    <s v=""/>
    <s v=""/>
    <s v=""/>
    <s v="800113672"/>
    <s v="GOBERNACION DEL TOLIMA"/>
    <s v=""/>
    <n v="0"/>
    <n v="0"/>
    <n v="0"/>
    <n v="500000000"/>
    <n v="500000000"/>
    <n v="0"/>
    <m/>
    <n v="0"/>
    <n v="500000000"/>
    <n v="500000000"/>
    <n v="0"/>
    <m/>
    <n v="0"/>
    <n v="500000000"/>
    <n v="0"/>
    <n v="500000000"/>
    <n v="0"/>
    <n v="0"/>
    <n v="0"/>
    <n v="0"/>
    <n v="0"/>
    <n v="0"/>
    <n v="500000000"/>
    <n v="0"/>
    <n v="500000000"/>
    <n v="0"/>
    <n v="0"/>
    <n v="0"/>
    <n v="0"/>
    <n v="0"/>
    <n v="0"/>
    <n v="0"/>
    <n v="0"/>
    <n v="24810564.18"/>
    <n v="0"/>
    <n v="24810564.18"/>
    <n v="0"/>
    <n v="24810564.18"/>
    <s v="ENT-E"/>
    <s v="0933_13"/>
    <s v="0933_13_4"/>
    <s v="800113672"/>
    <s v="APO"/>
  </r>
  <r>
    <x v="147"/>
    <s v="0287-CCISINCELEJO-EJECUTOR"/>
    <s v="2013"/>
    <s v="CUENTA"/>
    <s v=""/>
    <s v="En Ejecución"/>
    <s v="ID SUBCTA: 728 - TIPO: 11.2. Entes Territoriales"/>
    <s v="0287-CCISINCELEJO-EJECUTOR"/>
    <s v="ENTES REGIONALES"/>
    <s v=""/>
    <s v=""/>
    <s v=""/>
    <s v=""/>
    <s v=""/>
    <s v=""/>
    <s v="892280013"/>
    <s v="CAMARA DE COMERCIO DE SINCELEJO"/>
    <s v=""/>
    <n v="0"/>
    <n v="0"/>
    <n v="0"/>
    <n v="25000000"/>
    <n v="25000000"/>
    <n v="0"/>
    <m/>
    <n v="0"/>
    <n v="4652125"/>
    <n v="4652125"/>
    <n v="0"/>
    <m/>
    <n v="20347875"/>
    <n v="25000000"/>
    <n v="0"/>
    <n v="25000000"/>
    <n v="0"/>
    <n v="0"/>
    <n v="0"/>
    <n v="0"/>
    <n v="0"/>
    <n v="0"/>
    <n v="4652125"/>
    <n v="0"/>
    <n v="4652125"/>
    <n v="0"/>
    <n v="0"/>
    <n v="0"/>
    <n v="0"/>
    <n v="20347875"/>
    <n v="0"/>
    <n v="0"/>
    <n v="0"/>
    <n v="74187.78"/>
    <n v="0"/>
    <n v="74187.78"/>
    <n v="0"/>
    <n v="74187.78"/>
    <s v="ENT-G"/>
    <s v="0287_13"/>
    <s v="0287_13_1"/>
    <s v="892280013"/>
    <s v="APO"/>
  </r>
  <r>
    <x v="148"/>
    <s v="0933-CCSURORIENTE-ALIADA"/>
    <s v="2012"/>
    <s v="CUENTA"/>
    <s v=""/>
    <s v="En Ejecución"/>
    <s v="ID SUBCTA: 839 - TIPO: 11.2. Entes Territoriales"/>
    <s v="0933-CCSURORIENTE-ALIADA"/>
    <s v="ENTES REGIONALES"/>
    <s v=""/>
    <s v=""/>
    <s v=""/>
    <s v=""/>
    <s v=""/>
    <s v=""/>
    <s v="890705453"/>
    <s v="CAMARA DE COMERCIO SU ORIENTE"/>
    <s v=""/>
    <n v="0"/>
    <n v="0"/>
    <n v="0"/>
    <n v="6000000"/>
    <n v="6000000"/>
    <n v="0"/>
    <m/>
    <n v="0"/>
    <n v="6000000"/>
    <n v="6000000"/>
    <n v="0"/>
    <m/>
    <n v="0"/>
    <n v="6000000"/>
    <n v="0"/>
    <n v="6000000"/>
    <n v="0"/>
    <n v="0"/>
    <n v="0"/>
    <n v="0"/>
    <n v="0"/>
    <n v="0"/>
    <n v="6000000"/>
    <n v="0"/>
    <n v="6000000"/>
    <n v="0"/>
    <n v="0"/>
    <n v="0"/>
    <n v="0"/>
    <n v="0"/>
    <n v="0"/>
    <n v="0"/>
    <n v="0"/>
    <n v="194813.76"/>
    <n v="0"/>
    <n v="194813.76"/>
    <n v="0"/>
    <n v="194813.76"/>
    <s v="ENT-G"/>
    <s v="0933_13"/>
    <s v="0933_13_3"/>
    <s v="800113672"/>
    <s v="APO"/>
  </r>
  <r>
    <x v="149"/>
    <s v="0929-ALCALDIAQUIBDO-ALIADA"/>
    <s v="2012"/>
    <s v="CUENTA"/>
    <s v=""/>
    <s v="En Ejecución"/>
    <s v="ID SUBCTA: 832 - TIPO: 11.2. Entes Territoriales"/>
    <s v="0929-ALCALDIAQUIBDO-ALIADA"/>
    <s v="ENTES REGIONALES"/>
    <s v=""/>
    <s v=""/>
    <s v=""/>
    <s v=""/>
    <s v=""/>
    <s v=""/>
    <s v="891680011"/>
    <s v="ALCALDIA DE QUIBDO"/>
    <s v=""/>
    <n v="0"/>
    <n v="0"/>
    <n v="0"/>
    <n v="150000000"/>
    <n v="150000000"/>
    <n v="0"/>
    <m/>
    <n v="0"/>
    <n v="150000000"/>
    <n v="150000000"/>
    <n v="0"/>
    <m/>
    <n v="0"/>
    <n v="150000000"/>
    <n v="0"/>
    <n v="150000000"/>
    <n v="0"/>
    <n v="0"/>
    <n v="0"/>
    <n v="0"/>
    <n v="0"/>
    <n v="0"/>
    <n v="150000000"/>
    <n v="0"/>
    <n v="150000000"/>
    <n v="0"/>
    <n v="0"/>
    <n v="0"/>
    <n v="0"/>
    <n v="0"/>
    <n v="0"/>
    <n v="0"/>
    <n v="0"/>
    <n v="9218352.5600000005"/>
    <n v="0"/>
    <n v="9218352.5600000005"/>
    <n v="0"/>
    <n v="9218352.5600000005"/>
    <s v="ENT-E"/>
    <s v="0929_13"/>
    <s v="0929_13_1"/>
    <s v="891680011"/>
    <s v="APO"/>
  </r>
  <r>
    <x v="150"/>
    <s v="0929 CHOCO-EJECUTOR"/>
    <s v="2012"/>
    <s v="CUENTA"/>
    <s v=""/>
    <s v="En Ejecución"/>
    <s v="ID SUBCTA: 831 - TIPO: 11.2. Entes Territoriales"/>
    <s v="0929 CHOCO-EJECUTOR"/>
    <s v="ENTES REGIONALES"/>
    <s v=""/>
    <s v=""/>
    <s v=""/>
    <s v=""/>
    <s v=""/>
    <s v=""/>
    <s v="891680089"/>
    <s v="UNIVERSIDAD TECNOLOGICA DEL CHOCO"/>
    <s v=""/>
    <n v="0"/>
    <n v="0"/>
    <n v="0"/>
    <n v="100000000"/>
    <n v="100000000"/>
    <n v="0"/>
    <m/>
    <n v="398406.37"/>
    <n v="100000000"/>
    <n v="100000000"/>
    <n v="0"/>
    <m/>
    <n v="0"/>
    <n v="100000000"/>
    <n v="0"/>
    <n v="100000000"/>
    <n v="0"/>
    <n v="0"/>
    <n v="0"/>
    <n v="0"/>
    <n v="0"/>
    <n v="0"/>
    <n v="99879999.370000005"/>
    <n v="278406.37"/>
    <n v="99601593"/>
    <n v="0"/>
    <n v="0"/>
    <n v="0"/>
    <n v="0"/>
    <n v="120000.63"/>
    <n v="0"/>
    <n v="120000.63"/>
    <n v="0"/>
    <n v="5108606.99"/>
    <n v="0"/>
    <n v="5108606.99"/>
    <n v="0"/>
    <n v="5228607.62"/>
    <s v="ENT-G"/>
    <s v="0929_13"/>
    <s v="0929_13_3"/>
    <s v="891680089"/>
    <s v="APO"/>
  </r>
  <r>
    <x v="151"/>
    <s v="0927-CALI-FONTIC"/>
    <s v="2012"/>
    <s v="CUENTA"/>
    <s v=""/>
    <s v="En Ejecución"/>
    <s v="ID SUBCTA: 830 - TIPO: 11.2. Entes Territoriales"/>
    <s v="0927-CALI-FONTIC"/>
    <s v="ENTES REGIONALES"/>
    <s v=""/>
    <s v=""/>
    <s v=""/>
    <s v=""/>
    <s v=""/>
    <s v=""/>
    <s v="890399011"/>
    <s v="ALCALDIA DE SANTIAGO DE CALI"/>
    <s v=""/>
    <n v="0"/>
    <n v="0"/>
    <n v="0"/>
    <n v="675000000"/>
    <n v="675000000"/>
    <n v="0"/>
    <m/>
    <n v="0"/>
    <n v="675000000"/>
    <n v="675000000"/>
    <n v="0"/>
    <m/>
    <n v="0"/>
    <n v="675000000"/>
    <n v="0"/>
    <n v="675000000"/>
    <n v="0"/>
    <n v="0"/>
    <n v="0"/>
    <n v="0"/>
    <n v="0"/>
    <n v="0"/>
    <n v="675000000"/>
    <n v="0"/>
    <n v="675000000"/>
    <n v="0"/>
    <n v="0"/>
    <n v="0"/>
    <n v="0"/>
    <n v="0"/>
    <n v="0"/>
    <n v="0"/>
    <n v="0"/>
    <n v="43378081.490000002"/>
    <n v="0"/>
    <n v="43378081.490000002"/>
    <n v="0"/>
    <n v="43378081.490000002"/>
    <s v="ENT-E"/>
    <s v="0927_13"/>
    <s v="0927_13_1"/>
    <s v="890399011"/>
    <s v="APO"/>
  </r>
  <r>
    <x v="152"/>
    <s v="0933-CCHONDA-ALIADA"/>
    <s v="2012"/>
    <s v="CUENTA"/>
    <s v=""/>
    <s v="En Ejecución"/>
    <s v="ID SUBCTA: 835 - TIPO: 11.2. Entes Territoriales"/>
    <s v="0933-CCHONDA-ALIADA"/>
    <s v="ENTES REGIONALES"/>
    <s v=""/>
    <s v=""/>
    <s v=""/>
    <s v=""/>
    <s v=""/>
    <s v=""/>
    <s v="890700642"/>
    <s v="CAMARA DE COMERCIO DE HONDA"/>
    <s v=""/>
    <n v="0"/>
    <n v="0"/>
    <n v="0"/>
    <n v="4000000"/>
    <n v="4000000"/>
    <n v="0"/>
    <m/>
    <n v="0"/>
    <n v="4000000"/>
    <n v="4000000"/>
    <n v="0"/>
    <m/>
    <n v="0"/>
    <n v="4000000"/>
    <n v="0"/>
    <n v="4000000"/>
    <n v="0"/>
    <n v="0"/>
    <n v="0"/>
    <n v="0"/>
    <n v="0"/>
    <n v="0"/>
    <n v="4000000"/>
    <n v="0"/>
    <n v="4000000"/>
    <n v="0"/>
    <n v="0"/>
    <n v="0"/>
    <n v="0"/>
    <n v="0"/>
    <n v="0"/>
    <n v="0"/>
    <n v="0"/>
    <n v="115543.63"/>
    <n v="0"/>
    <n v="115543.63"/>
    <n v="0"/>
    <n v="115543.63"/>
    <s v="ENT-G"/>
    <s v="0933_13"/>
    <s v="0933_13_1"/>
    <s v="800113672"/>
    <s v="APO"/>
  </r>
  <r>
    <x v="153"/>
    <s v="0930-SAN JOSE-FONTIC"/>
    <s v="2012"/>
    <s v="CUENTA"/>
    <s v=""/>
    <s v="En Ejecución"/>
    <s v="ID SUBCTA: 834 - TIPO: 11.2. Entes Territoriales"/>
    <s v="0930-SAN JOSE-FONTIC"/>
    <s v="ENTES REGIONALES"/>
    <s v=""/>
    <s v=""/>
    <s v=""/>
    <s v=""/>
    <s v=""/>
    <s v=""/>
    <s v="891180009"/>
    <s v="ALCALDIA DE NEIVA"/>
    <s v=""/>
    <n v="0"/>
    <n v="0"/>
    <n v="0"/>
    <n v="150000000"/>
    <n v="150000000"/>
    <n v="0"/>
    <m/>
    <n v="0"/>
    <n v="150000000"/>
    <n v="150000000"/>
    <n v="0"/>
    <m/>
    <n v="0"/>
    <n v="150000000"/>
    <n v="0"/>
    <n v="150000000"/>
    <n v="0"/>
    <n v="0"/>
    <n v="0"/>
    <n v="0"/>
    <n v="0"/>
    <n v="0"/>
    <n v="150000000"/>
    <n v="0"/>
    <n v="150000000"/>
    <n v="0"/>
    <n v="0"/>
    <n v="0"/>
    <n v="0"/>
    <n v="0"/>
    <n v="0"/>
    <n v="0"/>
    <n v="0"/>
    <n v="9976104.1400000006"/>
    <n v="311556.40000000002"/>
    <n v="9664547.7400000002"/>
    <n v="0"/>
    <n v="9976104.1400000006"/>
    <s v="ENT-E"/>
    <s v="0930_13"/>
    <s v="0930_13_1"/>
    <s v="891180009"/>
    <s v="APO"/>
  </r>
  <r>
    <x v="154"/>
    <s v="0929-CHOCO-FONTIC"/>
    <s v="2012"/>
    <s v="CUENTA"/>
    <s v=""/>
    <s v="En Ejecución"/>
    <s v="ID SUBCTA: 833 - TIPO: 11.2. Entes Territoriales"/>
    <s v="0929-CHOCO-FONTIC"/>
    <s v="ENTES REGIONALES"/>
    <s v=""/>
    <s v=""/>
    <s v=""/>
    <s v=""/>
    <s v=""/>
    <s v=""/>
    <s v="891680010"/>
    <s v="GOBERNACION DEL CHOCO"/>
    <s v=""/>
    <n v="0"/>
    <n v="0"/>
    <n v="0"/>
    <n v="310000000"/>
    <n v="310000000"/>
    <n v="0"/>
    <m/>
    <n v="0"/>
    <n v="310000000"/>
    <n v="310000000"/>
    <n v="0"/>
    <m/>
    <n v="0"/>
    <n v="310000000"/>
    <n v="0"/>
    <n v="310000000"/>
    <n v="0"/>
    <n v="0"/>
    <n v="0"/>
    <n v="0"/>
    <n v="0"/>
    <n v="0"/>
    <n v="310000000"/>
    <n v="0"/>
    <n v="310000000"/>
    <n v="0"/>
    <n v="0"/>
    <n v="0"/>
    <n v="0"/>
    <n v="0"/>
    <n v="0"/>
    <n v="0"/>
    <n v="0"/>
    <n v="17765268.41"/>
    <n v="0"/>
    <n v="17765268.41"/>
    <n v="0"/>
    <n v="17765268.41"/>
    <s v="ENT-E"/>
    <s v="0929_13"/>
    <s v="0929_13_2"/>
    <s v="891680010"/>
    <s v="APO"/>
  </r>
  <r>
    <x v="155"/>
    <s v="0436-SECDISTRMUJER-ALIADA"/>
    <s v="2013"/>
    <s v="CUENTA"/>
    <s v=""/>
    <s v="En Ejecución"/>
    <s v="ID SUBCTA: 751 - TIPO: 11.2. Entes Territoriales"/>
    <s v="0436-SECDISTRMUJER-ALIADA"/>
    <s v="ENTES REGIONALES"/>
    <s v=""/>
    <s v=""/>
    <s v=""/>
    <s v=""/>
    <s v=""/>
    <s v=""/>
    <s v="900127054"/>
    <s v="SECRETARIA DISTRITAL DE LA MUJER"/>
    <s v=""/>
    <n v="0"/>
    <n v="0"/>
    <n v="0"/>
    <n v="50000000"/>
    <n v="50000000"/>
    <n v="0"/>
    <m/>
    <n v="180000"/>
    <n v="49000000"/>
    <n v="49000000"/>
    <n v="0"/>
    <m/>
    <n v="1000000"/>
    <n v="50000000"/>
    <n v="0"/>
    <n v="50000000"/>
    <n v="0"/>
    <n v="0"/>
    <n v="0"/>
    <n v="0"/>
    <n v="0"/>
    <n v="0"/>
    <n v="48980000"/>
    <n v="180000"/>
    <n v="48800000"/>
    <n v="0"/>
    <n v="0"/>
    <n v="0"/>
    <n v="0"/>
    <n v="1020000"/>
    <n v="0"/>
    <n v="20000"/>
    <n v="0"/>
    <n v="185981.95"/>
    <n v="0"/>
    <n v="185981.95"/>
    <n v="0"/>
    <n v="205981.95"/>
    <s v="ENT-E"/>
    <s v="0436_13"/>
    <s v="0436_13_2"/>
    <s v="900127054"/>
    <s v="APO"/>
  </r>
  <r>
    <x v="156"/>
    <s v="0437-CARTAGENA-FONTIC"/>
    <s v="2013"/>
    <s v="CUENTA"/>
    <s v=""/>
    <s v="En Ejecución"/>
    <s v="ID SUBCTA: 752 - TIPO: 11.2. Entes Territoriales"/>
    <s v="0437-CARTAGENA-FONTIC"/>
    <s v="ENTES REGIONALES"/>
    <s v=""/>
    <s v=""/>
    <s v=""/>
    <s v=""/>
    <s v=""/>
    <s v=""/>
    <s v="890480184"/>
    <s v="ALCALDIA DE CARTAGENA"/>
    <s v=""/>
    <n v="0"/>
    <n v="0"/>
    <n v="0"/>
    <n v="250000000"/>
    <n v="250000000"/>
    <n v="0"/>
    <m/>
    <n v="0"/>
    <n v="249999999"/>
    <n v="249999999"/>
    <n v="0"/>
    <m/>
    <n v="1"/>
    <n v="250000000"/>
    <n v="0"/>
    <n v="250000000"/>
    <n v="0"/>
    <n v="0"/>
    <n v="0"/>
    <n v="0"/>
    <n v="0"/>
    <n v="0"/>
    <n v="249999999"/>
    <n v="0"/>
    <n v="249999999"/>
    <n v="0"/>
    <n v="0"/>
    <n v="0"/>
    <n v="0"/>
    <n v="1"/>
    <n v="0"/>
    <n v="0"/>
    <n v="0"/>
    <n v="11826723.92"/>
    <n v="550472.68000000005"/>
    <n v="11276251.24"/>
    <n v="0"/>
    <n v="11826723.92"/>
    <s v="ENT-E"/>
    <s v="0437_13"/>
    <s v="0437_13_1"/>
    <s v="890480184"/>
    <s v="APO"/>
  </r>
  <r>
    <x v="157"/>
    <s v="0447-ASEMTUR-EJECUTOR"/>
    <s v="2013"/>
    <s v="CUENTA"/>
    <s v=""/>
    <s v="En Ejecución"/>
    <s v="ID SUBCTA: 753 - TIPO: 11.2. Entes Territoriales"/>
    <s v="0447-ASEMTUR-EJECUTOR"/>
    <s v="ENTES REGIONALES"/>
    <s v=""/>
    <s v=""/>
    <s v=""/>
    <s v=""/>
    <s v=""/>
    <s v=""/>
    <s v="800092324"/>
    <s v="ASEMTUR"/>
    <s v=""/>
    <n v="0"/>
    <n v="0"/>
    <n v="0"/>
    <n v="180000000"/>
    <n v="180000000"/>
    <n v="0"/>
    <m/>
    <n v="717131.47"/>
    <n v="180000000"/>
    <n v="180000000"/>
    <n v="0"/>
    <m/>
    <n v="0"/>
    <n v="180000000"/>
    <n v="0"/>
    <n v="180000000"/>
    <n v="0"/>
    <n v="0"/>
    <n v="0"/>
    <n v="0"/>
    <n v="0"/>
    <n v="0"/>
    <n v="179999999.47"/>
    <n v="717131.47"/>
    <n v="179282868"/>
    <n v="0"/>
    <n v="0"/>
    <n v="0"/>
    <n v="0"/>
    <n v="0.53"/>
    <n v="0"/>
    <n v="0.53"/>
    <n v="0"/>
    <n v="5626973.3899999997"/>
    <n v="274937.90999999997"/>
    <n v="5352035.4800000004"/>
    <n v="0"/>
    <n v="5626973.9100000001"/>
    <s v="ENT-G"/>
    <s v="0447_13"/>
    <s v="0447_13_1"/>
    <s v="800092324"/>
    <s v="APO"/>
  </r>
  <r>
    <x v="158"/>
    <s v="0365-ESECAMU-ALIADA"/>
    <s v="2013"/>
    <s v="CUENTA"/>
    <s v=""/>
    <s v="En Ejecución"/>
    <s v="ID SUBCTA: 748 - TIPO: 11.2. Entes Territoriales"/>
    <s v="0365-ESECAMU-ALIADA"/>
    <s v="ENTES REGIONALES"/>
    <s v=""/>
    <s v=""/>
    <s v=""/>
    <s v=""/>
    <s v=""/>
    <s v=""/>
    <s v="812005726"/>
    <s v="EMPRESA SOCIAL DEL ESTADO CAMU EL AMPARO"/>
    <s v=""/>
    <n v="0"/>
    <n v="0"/>
    <n v="0"/>
    <n v="100000000"/>
    <n v="100000000"/>
    <n v="0"/>
    <m/>
    <n v="398406.37"/>
    <n v="100000000"/>
    <n v="100000000"/>
    <n v="0"/>
    <m/>
    <n v="0"/>
    <n v="100000000"/>
    <n v="0"/>
    <n v="100000000"/>
    <n v="0"/>
    <n v="0"/>
    <n v="0"/>
    <n v="0"/>
    <n v="0"/>
    <n v="0"/>
    <n v="0"/>
    <n v="0"/>
    <n v="0"/>
    <n v="0"/>
    <n v="0"/>
    <n v="0"/>
    <n v="0"/>
    <n v="100000000"/>
    <n v="0"/>
    <n v="100000000"/>
    <n v="0"/>
    <n v="22753896.449999999"/>
    <n v="0"/>
    <n v="22753896.449999999"/>
    <n v="0"/>
    <n v="122753896.45"/>
    <s v="ENT-G"/>
    <s v="0365_14"/>
    <s v="0365_14_1"/>
    <s v="812005726"/>
    <s v="APO"/>
  </r>
  <r>
    <x v="159"/>
    <s v="0365-MONTERIA-FONTIC"/>
    <s v="2013"/>
    <s v="CUENTA"/>
    <s v=""/>
    <s v="En Ejecución"/>
    <s v="ID SUBCTA: 749 - TIPO: 11.2. Entes Territoriales"/>
    <s v="0365-MONTERIA-FONTIC"/>
    <s v="ENTES REGIONALES"/>
    <s v=""/>
    <s v=""/>
    <s v=""/>
    <s v=""/>
    <s v=""/>
    <s v=""/>
    <s v="800096734"/>
    <s v="ALCALDIA DE MONTERIA"/>
    <s v=""/>
    <n v="0"/>
    <n v="0"/>
    <n v="0"/>
    <n v="131000000"/>
    <n v="131000000"/>
    <n v="0"/>
    <m/>
    <n v="0"/>
    <n v="131000000"/>
    <n v="131000000"/>
    <n v="0"/>
    <m/>
    <n v="0"/>
    <n v="131000000"/>
    <n v="0"/>
    <n v="131000000"/>
    <n v="0"/>
    <n v="0"/>
    <n v="0"/>
    <n v="0"/>
    <n v="0"/>
    <n v="0"/>
    <n v="0"/>
    <n v="0"/>
    <n v="0"/>
    <n v="0"/>
    <n v="0"/>
    <n v="0"/>
    <n v="0"/>
    <n v="131000000"/>
    <n v="0"/>
    <n v="131000000"/>
    <n v="0"/>
    <n v="30473617.149999999"/>
    <n v="0"/>
    <n v="30473617.149999999"/>
    <n v="0"/>
    <n v="161473617.15000001"/>
    <s v="ENT-E"/>
    <s v="0365_14"/>
    <s v="0365_14_2"/>
    <s v="800096734"/>
    <s v="APO"/>
  </r>
  <r>
    <x v="160"/>
    <s v="0436-BOGOTA-FONTIC"/>
    <s v="2013"/>
    <s v="CUENTA"/>
    <s v=""/>
    <s v="En Ejecución"/>
    <s v="ID SUBCTA: 750 - TIPO: 11.2. Entes Territoriales"/>
    <s v="0436-BOGOTA-FONTIC"/>
    <s v="ENTES REGIONALES"/>
    <s v=""/>
    <s v=""/>
    <s v=""/>
    <s v=""/>
    <s v=""/>
    <s v=""/>
    <s v="899999061"/>
    <s v="ALCALDIA DE BOGOTA Y OTRAS ENTIDADES DISTRITALES"/>
    <s v=""/>
    <n v="0"/>
    <n v="0"/>
    <n v="0"/>
    <n v="2000000000"/>
    <n v="2000000000"/>
    <n v="0"/>
    <m/>
    <n v="0"/>
    <n v="2000000000"/>
    <n v="2000000000"/>
    <n v="0"/>
    <m/>
    <n v="0"/>
    <n v="2000000000"/>
    <n v="0"/>
    <n v="2000000000"/>
    <n v="0"/>
    <n v="0"/>
    <n v="0"/>
    <n v="0"/>
    <n v="0"/>
    <n v="0"/>
    <n v="1828403516"/>
    <n v="0"/>
    <n v="1828403516"/>
    <n v="0"/>
    <n v="0"/>
    <n v="0"/>
    <n v="0"/>
    <n v="171596484"/>
    <n v="0"/>
    <n v="171596484"/>
    <n v="0"/>
    <n v="122274820.11"/>
    <n v="0"/>
    <n v="122274820.11"/>
    <n v="0"/>
    <n v="293871304.11000001"/>
    <s v="ENT-E"/>
    <s v="0436_13"/>
    <s v="0436_13_1"/>
    <s v="899999061"/>
    <s v="APO"/>
  </r>
  <r>
    <x v="161"/>
    <s v="0448-CORPOMETA-EJECUTOR"/>
    <s v="2013"/>
    <s v="CUENTA"/>
    <s v=""/>
    <s v="En Ejecución"/>
    <s v="ID SUBCTA: 755 - TIPO: 11.2. Entes Territoriales"/>
    <s v="0448-CORPOMETA-EJECUTOR"/>
    <s v="ENTES REGIONALES"/>
    <s v=""/>
    <s v=""/>
    <s v=""/>
    <s v=""/>
    <s v=""/>
    <s v=""/>
    <s v="822002732"/>
    <s v="COORPOMETA"/>
    <s v=""/>
    <n v="0"/>
    <n v="0"/>
    <n v="0"/>
    <n v="3000000"/>
    <n v="3000000"/>
    <n v="0"/>
    <m/>
    <n v="0"/>
    <n v="0"/>
    <n v="0"/>
    <n v="0"/>
    <m/>
    <n v="3000000"/>
    <n v="3000000"/>
    <n v="0"/>
    <n v="3000000"/>
    <n v="0"/>
    <n v="0"/>
    <n v="0"/>
    <n v="0"/>
    <n v="0"/>
    <n v="0"/>
    <n v="0"/>
    <n v="0"/>
    <n v="0"/>
    <n v="0"/>
    <n v="0"/>
    <n v="0"/>
    <n v="0"/>
    <n v="3000000"/>
    <n v="0"/>
    <n v="0"/>
    <n v="0"/>
    <n v="0"/>
    <n v="0"/>
    <n v="0"/>
    <n v="0"/>
    <n v="0"/>
    <s v="ENT-E"/>
    <s v="0448_13"/>
    <s v="0448_13_2"/>
    <s v="822002732"/>
    <s v="APO"/>
  </r>
  <r>
    <x v="162"/>
    <s v="434-2015-CAQFAMIEMPRESAS-EJECUTOR"/>
    <s v="2015"/>
    <s v="CUENTA"/>
    <s v=""/>
    <s v="En Ejecución"/>
    <s v="ID SUBCTA: 898 - TIPO: 11.2. Entes Territoriales"/>
    <s v="434-2015-CAQFAMIEMPRESAS-EJECUTOR"/>
    <s v="ENTES REGIONALES"/>
    <s v=""/>
    <s v=""/>
    <s v=""/>
    <s v=""/>
    <s v=""/>
    <s v=""/>
    <s v="800080342"/>
    <s v="CORPORACION ACCION POR EL QUINDIO - FAMI EMPRESAS"/>
    <s v=""/>
    <n v="0"/>
    <n v="0"/>
    <n v="0"/>
    <n v="236500000"/>
    <n v="236500000"/>
    <n v="0"/>
    <m/>
    <n v="942231.08"/>
    <n v="236500000"/>
    <n v="236500000"/>
    <n v="0"/>
    <m/>
    <n v="0"/>
    <n v="236500000"/>
    <n v="0"/>
    <n v="236500000"/>
    <n v="0"/>
    <n v="0"/>
    <n v="0"/>
    <n v="0"/>
    <n v="0"/>
    <n v="0"/>
    <n v="236500000"/>
    <n v="942231.08"/>
    <n v="235557768.91999999"/>
    <n v="0"/>
    <n v="0"/>
    <n v="0"/>
    <n v="0"/>
    <n v="0"/>
    <n v="0"/>
    <n v="0"/>
    <n v="0"/>
    <n v="13751748.970000001"/>
    <n v="0"/>
    <n v="13751748.970000001"/>
    <n v="0"/>
    <n v="13751748.970000001"/>
    <s v="ENT-G"/>
    <s v="434_15"/>
    <s v="434_15_2"/>
    <s v="800080342"/>
    <s v="APO"/>
  </r>
  <r>
    <x v="163"/>
    <s v="0448-VILLAVICENCIO-FONTIC"/>
    <s v="2013"/>
    <s v="CUENTA"/>
    <s v=""/>
    <s v="En Ejecución"/>
    <s v="ID SUBCTA: 756 - TIPO: 11.2. Entes Territoriales"/>
    <s v="0448-VILLAVICENCIO-FONTIC"/>
    <s v="ENTES REGIONALES"/>
    <s v=""/>
    <s v=""/>
    <s v=""/>
    <s v=""/>
    <s v=""/>
    <s v=""/>
    <s v="892099324"/>
    <s v="ALCALDIA DE VILLAVICENCIO"/>
    <s v=""/>
    <n v="0"/>
    <n v="0"/>
    <n v="0"/>
    <n v="340000000"/>
    <n v="340000000"/>
    <n v="0"/>
    <m/>
    <n v="0"/>
    <n v="340000000"/>
    <n v="340000000"/>
    <n v="0"/>
    <m/>
    <n v="0"/>
    <n v="340000000"/>
    <n v="0"/>
    <n v="340000000"/>
    <n v="0"/>
    <n v="0"/>
    <n v="0"/>
    <n v="0"/>
    <n v="0"/>
    <n v="0"/>
    <n v="340000000"/>
    <n v="0"/>
    <n v="340000000"/>
    <n v="0"/>
    <n v="0"/>
    <n v="0"/>
    <n v="0"/>
    <n v="0"/>
    <n v="0"/>
    <n v="0"/>
    <n v="0"/>
    <n v="12471659.27"/>
    <n v="0"/>
    <n v="12471659.27"/>
    <n v="0"/>
    <n v="12471659.27"/>
    <s v="ENT-E"/>
    <s v="0448_13"/>
    <s v="0448_13_1"/>
    <s v="892099324"/>
    <s v="APO"/>
  </r>
  <r>
    <x v="164"/>
    <s v="0447-RISARALDA-FONTIC"/>
    <s v="2013"/>
    <s v="CUENTA"/>
    <s v=""/>
    <s v="En Ejecución"/>
    <s v="ID SUBCTA: 754 - TIPO: 11.2. Entes Territoriales"/>
    <s v="0447-RISARALDA-FONTIC"/>
    <s v="ENTES REGIONALES"/>
    <s v=""/>
    <s v=""/>
    <s v=""/>
    <s v=""/>
    <s v=""/>
    <s v=""/>
    <s v="891480085"/>
    <s v="GOBERNACION DE RISARALDA"/>
    <s v=""/>
    <n v="0"/>
    <n v="0"/>
    <n v="0"/>
    <n v="1045000000"/>
    <n v="1045000000"/>
    <n v="0"/>
    <m/>
    <n v="0"/>
    <n v="1045000000"/>
    <n v="1045000000"/>
    <n v="0"/>
    <m/>
    <n v="0"/>
    <n v="1045000000"/>
    <n v="0"/>
    <n v="1045000000"/>
    <n v="0"/>
    <n v="0"/>
    <n v="0"/>
    <n v="0"/>
    <n v="0"/>
    <n v="0"/>
    <n v="1045000000"/>
    <n v="0"/>
    <n v="1045000000"/>
    <n v="0"/>
    <n v="0"/>
    <n v="0"/>
    <n v="0"/>
    <n v="0"/>
    <n v="0"/>
    <n v="0"/>
    <n v="0"/>
    <n v="32726353.149999999"/>
    <n v="1402210.68"/>
    <n v="31324142.469999999"/>
    <n v="0"/>
    <n v="32726353.149999999"/>
    <s v="ENT-E"/>
    <s v="0447_13"/>
    <s v="0447_13_2"/>
    <s v="891480085"/>
    <s v="APO"/>
  </r>
  <r>
    <x v="165"/>
    <s v="436-2015-DEPTOSUCRE-COOP"/>
    <s v="2015"/>
    <s v="CUENTA"/>
    <s v=""/>
    <s v="En Ejecución"/>
    <s v="ID SUBCTA: 900 - TIPO: 11.2. Entes Territoriales"/>
    <s v="436-2015-DEPTOSUCRE-COOP"/>
    <s v="ENTES REGIONALES"/>
    <s v=""/>
    <s v=""/>
    <s v=""/>
    <s v=""/>
    <s v=""/>
    <s v=""/>
    <s v="892280021"/>
    <s v="GOBERNACION DE SUCRE"/>
    <s v=""/>
    <n v="0"/>
    <n v="0"/>
    <n v="0"/>
    <n v="539000000"/>
    <n v="539000000"/>
    <n v="0"/>
    <m/>
    <n v="0"/>
    <n v="539000000"/>
    <n v="539000000"/>
    <n v="0"/>
    <m/>
    <n v="0"/>
    <n v="539000000"/>
    <n v="0"/>
    <n v="539000000"/>
    <n v="0"/>
    <n v="0"/>
    <n v="0"/>
    <n v="0"/>
    <n v="0"/>
    <n v="0"/>
    <n v="539000000"/>
    <n v="0"/>
    <n v="539000000"/>
    <n v="0"/>
    <n v="0"/>
    <n v="0"/>
    <n v="0"/>
    <n v="0"/>
    <n v="0"/>
    <n v="0"/>
    <n v="0"/>
    <n v="14888558.23"/>
    <n v="0"/>
    <n v="14888558.23"/>
    <n v="0"/>
    <n v="14888558.23"/>
    <s v="ENT-E"/>
    <s v="436_15"/>
    <s v="436_15_1"/>
    <s v="892280021"/>
    <s v="APO"/>
  </r>
  <r>
    <x v="166"/>
    <s v="434-2015-MUNICIPIOARMENIA-COOP"/>
    <s v="2015"/>
    <s v="CUENTA"/>
    <s v=""/>
    <s v="En Ejecución"/>
    <s v="ID SUBCTA: 899 - TIPO: 11.2. Entes Territoriales"/>
    <s v="434-2015-MUNICIPIOARMENIA-COOP"/>
    <s v="ENTES REGIONALES"/>
    <s v=""/>
    <s v=""/>
    <s v=""/>
    <s v=""/>
    <s v=""/>
    <s v=""/>
    <s v="890000464"/>
    <s v="ALCALDIA DE ARMENIA"/>
    <s v=""/>
    <n v="0"/>
    <n v="0"/>
    <n v="0"/>
    <n v="160000000"/>
    <n v="160000000"/>
    <n v="0"/>
    <m/>
    <n v="0"/>
    <n v="160000000"/>
    <n v="160000000"/>
    <n v="0"/>
    <m/>
    <n v="0"/>
    <n v="160000000"/>
    <n v="0"/>
    <n v="160000000"/>
    <n v="0"/>
    <n v="0"/>
    <n v="0"/>
    <n v="0"/>
    <n v="0"/>
    <n v="0"/>
    <n v="160000000"/>
    <n v="0"/>
    <n v="160000000"/>
    <n v="0"/>
    <n v="0"/>
    <n v="0"/>
    <n v="0"/>
    <n v="0"/>
    <n v="0"/>
    <n v="0"/>
    <n v="0"/>
    <n v="9340744.7300000004"/>
    <n v="0"/>
    <n v="9340744.7300000004"/>
    <n v="0"/>
    <n v="9340744.7300000004"/>
    <s v="ENT-E"/>
    <s v="434_15"/>
    <s v="434_15_1"/>
    <s v="890000464"/>
    <s v="APO"/>
  </r>
  <r>
    <x v="167"/>
    <s v="0327-GUAINIA-FONTIC"/>
    <s v="2013"/>
    <s v="CUENTA"/>
    <s v=""/>
    <s v="En Ejecución"/>
    <s v="ID SUBCTA: 739 - TIPO: 11.2. Entes Territoriales"/>
    <s v="0327-GUAINIA-FONTIC"/>
    <s v="ENTES REGIONALES"/>
    <s v=""/>
    <s v=""/>
    <s v=""/>
    <s v=""/>
    <s v=""/>
    <s v=""/>
    <s v="892099149"/>
    <s v="GOBERNACION DEL GUAINIA"/>
    <s v=""/>
    <n v="0"/>
    <n v="0"/>
    <n v="0"/>
    <n v="800000000"/>
    <n v="800000000"/>
    <n v="0"/>
    <m/>
    <n v="0"/>
    <n v="800000000"/>
    <n v="800000000"/>
    <n v="0"/>
    <m/>
    <n v="0"/>
    <n v="800000000"/>
    <n v="0"/>
    <n v="800000000"/>
    <n v="0"/>
    <n v="0"/>
    <n v="0"/>
    <n v="0"/>
    <n v="0"/>
    <n v="0"/>
    <n v="800000000"/>
    <n v="0"/>
    <n v="800000000"/>
    <n v="0"/>
    <n v="0"/>
    <n v="0"/>
    <n v="0"/>
    <n v="0"/>
    <n v="0"/>
    <n v="0"/>
    <n v="0"/>
    <n v="26565155.91"/>
    <n v="0"/>
    <n v="26565155.91"/>
    <n v="0"/>
    <n v="26565155.91"/>
    <s v="ENT-E"/>
    <s v="0327_13"/>
    <s v="0327_13_1"/>
    <s v="892099149"/>
    <s v="APO"/>
  </r>
  <r>
    <x v="168"/>
    <s v="0328-CCGUAJIRA-EJECUTOR"/>
    <s v="2013"/>
    <s v="CUENTA"/>
    <s v=""/>
    <s v="En Ejecución"/>
    <s v="ID SUBCTA: 740 - TIPO: 11.2. Entes Territoriales"/>
    <s v="0328-CCGUAJIRA-EJECUTOR"/>
    <s v="ENTES REGIONALES"/>
    <s v=""/>
    <s v=""/>
    <s v=""/>
    <s v=""/>
    <s v=""/>
    <s v=""/>
    <s v="892115002"/>
    <s v="CAMARA DE COMERCIO DE GUAJIRA"/>
    <s v=""/>
    <n v="0"/>
    <n v="0"/>
    <n v="0"/>
    <n v="50000000"/>
    <n v="50000000"/>
    <n v="0"/>
    <m/>
    <n v="199203.19"/>
    <n v="50000000"/>
    <n v="50000000"/>
    <n v="0"/>
    <m/>
    <n v="0"/>
    <n v="50000000"/>
    <n v="0"/>
    <n v="50000000"/>
    <n v="0"/>
    <n v="0"/>
    <n v="0"/>
    <n v="0"/>
    <n v="0"/>
    <n v="0"/>
    <n v="49813187.920000002"/>
    <n v="198458.92"/>
    <n v="49614729"/>
    <n v="0"/>
    <n v="0"/>
    <n v="0"/>
    <n v="0"/>
    <n v="186812.08"/>
    <n v="0"/>
    <n v="186812.08"/>
    <n v="0"/>
    <n v="3523798.91"/>
    <n v="0"/>
    <n v="3523798.91"/>
    <n v="0"/>
    <n v="3710610.99"/>
    <s v="ENT-G"/>
    <s v="0328_13"/>
    <s v="0328_13_2"/>
    <s v="892115002"/>
    <s v="APO"/>
  </r>
  <r>
    <x v="169"/>
    <s v="437-2015-ALCALDIAMEDELLIN-COOP"/>
    <s v="2015"/>
    <s v="CUENTA"/>
    <s v=""/>
    <s v="En Ejecución"/>
    <s v="ID SUBCTA: 901 - TIPO: 11.2. Entes Territoriales"/>
    <s v="437-2015-ALCALDIAMEDELLIN-COOP"/>
    <s v="ENTES REGIONALES"/>
    <s v=""/>
    <s v=""/>
    <s v=""/>
    <s v=""/>
    <s v=""/>
    <s v=""/>
    <s v="890905211"/>
    <s v="ALCALDIA DE MEDELLIN"/>
    <s v=""/>
    <n v="0"/>
    <n v="0"/>
    <n v="0"/>
    <n v="500000000"/>
    <n v="500000000"/>
    <n v="0"/>
    <m/>
    <n v="0"/>
    <n v="500000000"/>
    <n v="500000000"/>
    <n v="0"/>
    <m/>
    <n v="0"/>
    <n v="500000000"/>
    <n v="0"/>
    <n v="500000000"/>
    <n v="0"/>
    <n v="0"/>
    <n v="0"/>
    <n v="0"/>
    <n v="0"/>
    <n v="0"/>
    <n v="500000000"/>
    <n v="0"/>
    <n v="500000000"/>
    <n v="0"/>
    <n v="0"/>
    <n v="0"/>
    <n v="0"/>
    <n v="0"/>
    <n v="0"/>
    <n v="0"/>
    <n v="0"/>
    <n v="15901310.41"/>
    <n v="0"/>
    <n v="15901310.41"/>
    <n v="0"/>
    <n v="15901310.41"/>
    <s v="ENT-E"/>
    <s v="437_15"/>
    <s v="437_15_1"/>
    <s v="890905211"/>
    <s v="APO"/>
  </r>
  <r>
    <x v="170"/>
    <s v="0326-MANIZALES-FONTIC"/>
    <s v="2013"/>
    <s v="CUENTA"/>
    <s v=""/>
    <s v="En Ejecución"/>
    <s v="ID SUBCTA: 737 - TIPO: 11.2. Entes Territoriales"/>
    <s v="0326-MANIZALES-FONTIC"/>
    <s v="ENTES REGIONALES"/>
    <s v=""/>
    <s v=""/>
    <s v=""/>
    <s v=""/>
    <s v=""/>
    <s v=""/>
    <s v="890801053"/>
    <s v="ALCALDIA DE MANIZALES"/>
    <s v=""/>
    <n v="0"/>
    <n v="0"/>
    <n v="0"/>
    <n v="525000000"/>
    <n v="525000000"/>
    <n v="0"/>
    <m/>
    <n v="0"/>
    <n v="525000000"/>
    <n v="525000000"/>
    <n v="0"/>
    <m/>
    <n v="0"/>
    <n v="525000000"/>
    <n v="0"/>
    <n v="525000000"/>
    <n v="0"/>
    <n v="0"/>
    <n v="0"/>
    <n v="0"/>
    <n v="0"/>
    <n v="0"/>
    <n v="525000000"/>
    <n v="0"/>
    <n v="525000000"/>
    <n v="0"/>
    <n v="0"/>
    <n v="0"/>
    <n v="0"/>
    <n v="0"/>
    <n v="0"/>
    <n v="0"/>
    <n v="0"/>
    <n v="24675663.440000001"/>
    <n v="0"/>
    <n v="24675663.440000001"/>
    <n v="0"/>
    <n v="24675663.440000001"/>
    <s v="ENT-E"/>
    <s v="0326_13"/>
    <s v="0326_13_1"/>
    <s v="890801053"/>
    <s v="APO"/>
  </r>
  <r>
    <x v="171"/>
    <s v="0326-PEOPLECONTACT-EJECUTOR"/>
    <s v="2013"/>
    <s v="CUENTA"/>
    <s v=""/>
    <s v="En Ejecución"/>
    <s v="ID SUBCTA: 738 - TIPO: 11.2. Entes Territoriales"/>
    <s v="0326-PEOPLECONTACT-EJECUTOR"/>
    <s v="ENTES REGIONALES"/>
    <s v=""/>
    <s v=""/>
    <s v=""/>
    <s v=""/>
    <s v=""/>
    <s v=""/>
    <s v="900159106"/>
    <s v="PEOPLE CONTACT"/>
    <s v=""/>
    <n v="0"/>
    <n v="0"/>
    <n v="0"/>
    <n v="20000000"/>
    <n v="20000000"/>
    <n v="0"/>
    <m/>
    <n v="0"/>
    <n v="0"/>
    <n v="0"/>
    <n v="0"/>
    <m/>
    <n v="20000000"/>
    <n v="20000000"/>
    <n v="0"/>
    <n v="20000000"/>
    <n v="0"/>
    <n v="0"/>
    <n v="0"/>
    <n v="0"/>
    <n v="0"/>
    <n v="0"/>
    <n v="0"/>
    <n v="0"/>
    <n v="0"/>
    <n v="0"/>
    <n v="0"/>
    <n v="0"/>
    <n v="0"/>
    <n v="20000000"/>
    <n v="0"/>
    <n v="0"/>
    <n v="0"/>
    <n v="0"/>
    <n v="0"/>
    <n v="0"/>
    <n v="0"/>
    <n v="0"/>
    <s v="ENT-E"/>
    <s v="0326_13"/>
    <s v="0326_13_2"/>
    <s v="900159106"/>
    <s v="APO"/>
  </r>
  <r>
    <x v="172"/>
    <s v="0936-COORPOMETA-EJECUTOR"/>
    <s v="2012"/>
    <s v="CUENTA"/>
    <s v=""/>
    <s v="En Ejecución"/>
    <s v="ID SUBCTA: 847 - TIPO: 11.2. Entes Territoriales"/>
    <s v="0936-COORPOMETA-EJECUTOR"/>
    <s v="ENTES REGIONALES"/>
    <s v=""/>
    <s v=""/>
    <s v=""/>
    <s v=""/>
    <s v=""/>
    <s v=""/>
    <s v="822002732"/>
    <s v="COORPOMETA"/>
    <s v=""/>
    <n v="0"/>
    <n v="0"/>
    <n v="0"/>
    <n v="15000000"/>
    <n v="15000000"/>
    <n v="0"/>
    <m/>
    <n v="0"/>
    <n v="0"/>
    <n v="0"/>
    <n v="0"/>
    <m/>
    <n v="15000000"/>
    <n v="15000000"/>
    <n v="0"/>
    <n v="15000000"/>
    <n v="0"/>
    <n v="0"/>
    <n v="0"/>
    <n v="0"/>
    <n v="0"/>
    <n v="0"/>
    <n v="0"/>
    <n v="0"/>
    <n v="0"/>
    <n v="0"/>
    <n v="0"/>
    <n v="0"/>
    <n v="0"/>
    <n v="15000000"/>
    <n v="0"/>
    <n v="0"/>
    <n v="0"/>
    <n v="0"/>
    <n v="0"/>
    <n v="0"/>
    <n v="0"/>
    <n v="0"/>
    <s v="ENT-E"/>
    <s v="0936_13"/>
    <s v="0936_13_1"/>
    <s v="822002732"/>
    <s v="APO"/>
  </r>
  <r>
    <x v="173"/>
    <s v="0330-GUAVIARE-FONTIC"/>
    <s v="2013"/>
    <s v="CUENTA"/>
    <s v=""/>
    <s v="En Ejecución"/>
    <s v="ID SUBCTA: 744 - TIPO: 11.2. Entes Territoriales"/>
    <s v="0330-GUAVIARE-FONTIC"/>
    <s v="ENTES REGIONALES"/>
    <s v=""/>
    <s v=""/>
    <s v=""/>
    <s v=""/>
    <s v=""/>
    <s v=""/>
    <s v="800103196"/>
    <s v="GOBERNACION DEL GUAVIARE"/>
    <s v=""/>
    <n v="0"/>
    <n v="0"/>
    <n v="0"/>
    <n v="450000000"/>
    <n v="450000000"/>
    <n v="0"/>
    <m/>
    <n v="0"/>
    <n v="450000000"/>
    <n v="450000000"/>
    <n v="0"/>
    <m/>
    <n v="0"/>
    <n v="450000000"/>
    <n v="0"/>
    <n v="450000000"/>
    <n v="0"/>
    <n v="0"/>
    <n v="0"/>
    <n v="0"/>
    <n v="0"/>
    <n v="0"/>
    <n v="450000000"/>
    <n v="0"/>
    <n v="450000000"/>
    <n v="0"/>
    <n v="0"/>
    <n v="0"/>
    <n v="0"/>
    <n v="0"/>
    <n v="0"/>
    <n v="0"/>
    <n v="0"/>
    <n v="25302019.399999999"/>
    <n v="0"/>
    <n v="25302019.399999999"/>
    <n v="0"/>
    <n v="25302019.399999999"/>
    <s v="ENT-E"/>
    <s v="0330_13"/>
    <s v="0330_13_1"/>
    <s v="800103196"/>
    <s v="APO"/>
  </r>
  <r>
    <x v="174"/>
    <s v="0362-CAUCA-FONTIC"/>
    <s v="2013"/>
    <s v="CUENTA"/>
    <s v=""/>
    <s v="En Ejecución"/>
    <s v="ID SUBCTA: 745 - TIPO: 11.2. Entes Territoriales"/>
    <s v="0362-CAUCA-FONTIC"/>
    <s v="ENTES REGIONALES"/>
    <s v=""/>
    <s v=""/>
    <s v=""/>
    <s v=""/>
    <s v=""/>
    <s v=""/>
    <s v="891580016"/>
    <s v="GOBERNACION DE CAUCA"/>
    <s v=""/>
    <n v="0"/>
    <n v="0"/>
    <n v="0"/>
    <n v="450000000"/>
    <n v="450000000"/>
    <n v="0"/>
    <m/>
    <n v="0"/>
    <n v="450000000"/>
    <n v="450000000"/>
    <n v="0"/>
    <m/>
    <n v="0"/>
    <n v="450000000"/>
    <n v="0"/>
    <n v="450000000"/>
    <n v="0"/>
    <n v="0"/>
    <n v="0"/>
    <n v="0"/>
    <n v="0"/>
    <n v="0"/>
    <n v="450000000"/>
    <n v="0"/>
    <n v="450000000"/>
    <n v="0"/>
    <n v="0"/>
    <n v="0"/>
    <n v="0"/>
    <n v="0"/>
    <n v="0"/>
    <n v="0"/>
    <n v="0"/>
    <n v="19946463.27"/>
    <n v="233016.17"/>
    <n v="19713447.100000001"/>
    <n v="0"/>
    <n v="19946463.27"/>
    <s v="ENT-E"/>
    <s v="0362_13"/>
    <s v="0362_13_1"/>
    <s v="891580016"/>
    <s v="APO"/>
  </r>
  <r>
    <x v="175"/>
    <s v="0362-SENACAUCA-ALIADA"/>
    <s v="2013"/>
    <s v="CUENTA"/>
    <s v=""/>
    <s v="En Ejecución"/>
    <s v="ID SUBCTA: 746 - TIPO: 11.2. Entes Territoriales"/>
    <s v="0362-SENACAUCA-ALIADA"/>
    <s v="ENTES REGIONALES"/>
    <s v=""/>
    <s v=""/>
    <s v=""/>
    <s v=""/>
    <s v=""/>
    <s v=""/>
    <s v="899999034"/>
    <s v="SENA"/>
    <s v=""/>
    <n v="0"/>
    <n v="0"/>
    <n v="0"/>
    <n v="10200000"/>
    <n v="10200000"/>
    <n v="0"/>
    <m/>
    <n v="0"/>
    <n v="10200000"/>
    <n v="10200000"/>
    <n v="0"/>
    <m/>
    <n v="0"/>
    <n v="10200000"/>
    <n v="0"/>
    <n v="10200000"/>
    <n v="0"/>
    <n v="0"/>
    <n v="0"/>
    <n v="0"/>
    <n v="0"/>
    <n v="0"/>
    <n v="10200000"/>
    <n v="0"/>
    <n v="10200000"/>
    <n v="0"/>
    <n v="0"/>
    <n v="0"/>
    <n v="0"/>
    <n v="0"/>
    <n v="0"/>
    <n v="0"/>
    <n v="0"/>
    <n v="352081.12"/>
    <n v="0"/>
    <n v="352081.12"/>
    <n v="0"/>
    <n v="352081.12"/>
    <s v="ENT-G"/>
    <s v="0362_13"/>
    <s v="0362_13_2"/>
    <s v="899999034"/>
    <s v="APO"/>
  </r>
  <r>
    <x v="176"/>
    <s v="0328-RIOHACHA-FONTIC"/>
    <s v="2013"/>
    <s v="CUENTA"/>
    <s v=""/>
    <s v="En Ejecución"/>
    <s v="ID SUBCTA: 741 - TIPO: 11.2. Entes Territoriales"/>
    <s v="0328-RIOHACHA-FONTIC"/>
    <s v="ENTES REGIONALES"/>
    <s v=""/>
    <s v=""/>
    <s v=""/>
    <s v=""/>
    <s v=""/>
    <s v=""/>
    <s v="892115007"/>
    <s v="ALCALDIA DE RIOHACHA"/>
    <s v=""/>
    <n v="0"/>
    <n v="0"/>
    <n v="0"/>
    <n v="264666666"/>
    <n v="264666666"/>
    <n v="0"/>
    <m/>
    <n v="0"/>
    <n v="264666666"/>
    <n v="264666666"/>
    <n v="0"/>
    <m/>
    <n v="0"/>
    <n v="264666666"/>
    <n v="0"/>
    <n v="264666666"/>
    <n v="0"/>
    <n v="0"/>
    <n v="0"/>
    <n v="0"/>
    <n v="0"/>
    <n v="0"/>
    <n v="264772532.66999999"/>
    <n v="105866.67"/>
    <n v="264666666"/>
    <n v="0"/>
    <n v="0"/>
    <n v="0"/>
    <n v="0"/>
    <n v="-105866.67"/>
    <n v="0"/>
    <n v="-105866.67"/>
    <n v="0"/>
    <n v="20603288.600000001"/>
    <n v="0"/>
    <n v="20603288.600000001"/>
    <n v="0"/>
    <n v="20497421.93"/>
    <s v="ENT-E"/>
    <s v="0328_13"/>
    <s v="0328_13_1"/>
    <s v="892115007"/>
    <s v="APO"/>
  </r>
  <r>
    <x v="177"/>
    <s v="0329-IBAGUE-FONTIC"/>
    <s v="2013"/>
    <s v="CUENTA"/>
    <s v=""/>
    <s v="En Ejecución"/>
    <s v="ID SUBCTA: 742 - TIPO: 11.2. Entes Territoriales"/>
    <s v="0329-IBAGUE-FONTIC"/>
    <s v="ENTES REGIONALES"/>
    <s v=""/>
    <s v=""/>
    <s v=""/>
    <s v=""/>
    <s v=""/>
    <s v=""/>
    <s v="800113389"/>
    <s v="ALCALDIA DE IBAGUE"/>
    <s v=""/>
    <n v="0"/>
    <n v="0"/>
    <n v="0"/>
    <n v="500000000"/>
    <n v="500000000"/>
    <n v="0"/>
    <m/>
    <n v="0"/>
    <n v="500000000"/>
    <n v="500000000"/>
    <n v="0"/>
    <m/>
    <n v="0"/>
    <n v="500000000"/>
    <n v="0"/>
    <n v="500000000"/>
    <n v="0"/>
    <n v="0"/>
    <n v="0"/>
    <n v="0"/>
    <n v="0"/>
    <n v="0"/>
    <n v="500000000"/>
    <n v="0"/>
    <n v="500000000"/>
    <n v="0"/>
    <n v="0"/>
    <n v="0"/>
    <n v="0"/>
    <n v="0"/>
    <n v="0"/>
    <n v="0"/>
    <n v="0"/>
    <n v="23317622.109999999"/>
    <n v="0"/>
    <n v="23317622.109999999"/>
    <n v="0"/>
    <n v="23317622.109999999"/>
    <s v="ENT-E"/>
    <s v="0329_13"/>
    <s v="0329_13_1"/>
    <s v="800113389"/>
    <s v="APO"/>
  </r>
  <r>
    <x v="178"/>
    <s v="0329-INFOTIC-EJECUTOR"/>
    <s v="2013"/>
    <s v="CUENTA"/>
    <s v=""/>
    <s v="En Ejecución"/>
    <s v="ID SUBCTA: 743 - TIPO: 11.2. Entes Territoriales"/>
    <s v="0329-INFOTIC-EJECUTOR"/>
    <s v="ENTES REGIONALES"/>
    <s v=""/>
    <s v=""/>
    <s v=""/>
    <s v=""/>
    <s v=""/>
    <s v=""/>
    <s v="900068796"/>
    <s v="INFOTIC S.A."/>
    <s v=""/>
    <n v="0"/>
    <n v="0"/>
    <n v="0"/>
    <n v="10000000"/>
    <n v="10000000"/>
    <n v="0"/>
    <m/>
    <n v="0"/>
    <n v="0"/>
    <n v="0"/>
    <n v="0"/>
    <m/>
    <n v="10000000"/>
    <n v="10000000"/>
    <n v="0"/>
    <n v="10000000"/>
    <n v="0"/>
    <n v="0"/>
    <n v="0"/>
    <n v="0"/>
    <n v="0"/>
    <n v="0"/>
    <n v="0"/>
    <n v="0"/>
    <n v="0"/>
    <n v="0"/>
    <n v="0"/>
    <n v="0"/>
    <n v="0"/>
    <n v="10000000"/>
    <n v="0"/>
    <n v="0"/>
    <n v="0"/>
    <n v="0"/>
    <n v="0"/>
    <n v="0"/>
    <n v="0"/>
    <n v="0"/>
    <s v="ENT-E"/>
    <s v="0329_13"/>
    <s v="0329_13_2"/>
    <s v="900068796"/>
    <s v="APO"/>
  </r>
  <r>
    <x v="179"/>
    <s v="0489-CORPOMETA-EJECUTOR"/>
    <s v="2013"/>
    <s v="CUENTA"/>
    <s v=""/>
    <s v="En Ejecución"/>
    <s v="ID SUBCTA: 773 - TIPO: 11.2. Entes Territoriales"/>
    <s v="0489-CORPOMETA-EJECUTOR"/>
    <s v="ENTES REGIONALES"/>
    <s v=""/>
    <s v=""/>
    <s v=""/>
    <s v=""/>
    <s v=""/>
    <s v=""/>
    <s v="822002732"/>
    <s v="COORPOMETA"/>
    <s v=""/>
    <n v="0"/>
    <n v="0"/>
    <n v="0"/>
    <n v="7000000"/>
    <n v="7000000"/>
    <n v="0"/>
    <m/>
    <n v="0"/>
    <n v="0"/>
    <n v="0"/>
    <n v="0"/>
    <m/>
    <n v="7000000"/>
    <n v="7000000"/>
    <n v="0"/>
    <n v="7000000"/>
    <n v="0"/>
    <n v="0"/>
    <n v="0"/>
    <n v="0"/>
    <n v="0"/>
    <n v="0"/>
    <n v="0"/>
    <n v="0"/>
    <n v="0"/>
    <n v="0"/>
    <n v="0"/>
    <n v="0"/>
    <n v="0"/>
    <n v="7000000"/>
    <n v="0"/>
    <n v="0"/>
    <n v="0"/>
    <n v="0"/>
    <n v="0"/>
    <n v="0"/>
    <n v="0"/>
    <n v="0"/>
    <s v="ENT-E"/>
    <s v="0489_13"/>
    <s v="0489_13_1"/>
    <s v="822002732"/>
    <s v="APO"/>
  </r>
  <r>
    <x v="180"/>
    <s v="0595-CINTEL-EJECUTOR-VD"/>
    <s v="2013"/>
    <s v="CUENTA"/>
    <s v=""/>
    <s v="En Ejecución"/>
    <s v="ID SUBCTA: 814 - TIPO: 11.2. Entes Territoriales"/>
    <s v="0595-CINTEL-EJECUTOR-VD"/>
    <s v="ENTES REGIONALES"/>
    <s v=""/>
    <s v=""/>
    <s v=""/>
    <s v=""/>
    <s v=""/>
    <s v=""/>
    <s v="800149483"/>
    <s v="CINTEL"/>
    <s v=""/>
    <n v="0"/>
    <n v="0"/>
    <n v="0"/>
    <n v="5000000"/>
    <n v="5000000"/>
    <n v="0"/>
    <m/>
    <n v="19920.32"/>
    <n v="0"/>
    <n v="0"/>
    <n v="0"/>
    <m/>
    <n v="5000000"/>
    <n v="5000000"/>
    <n v="0"/>
    <n v="5000000"/>
    <n v="0"/>
    <n v="0"/>
    <n v="0"/>
    <n v="0"/>
    <n v="0"/>
    <n v="0"/>
    <n v="0"/>
    <n v="0"/>
    <n v="0"/>
    <n v="0"/>
    <n v="0"/>
    <n v="0"/>
    <n v="0"/>
    <n v="5000000"/>
    <n v="0"/>
    <n v="0"/>
    <n v="0"/>
    <n v="0"/>
    <n v="0"/>
    <n v="0"/>
    <n v="0"/>
    <n v="0"/>
    <s v="ENT-G"/>
    <s v="0595_13"/>
    <s v="0595_13_2"/>
    <s v="800149483"/>
    <s v="APO"/>
  </r>
  <r>
    <x v="181"/>
    <s v="0596-INIRIDA-VD"/>
    <s v="2013"/>
    <s v="CUENTA"/>
    <s v=""/>
    <s v="En Ejecución"/>
    <s v="ID SUBCTA: 815 - TIPO: 11.2. Entes Territoriales"/>
    <s v="0596-INIRIDA-VD"/>
    <s v="ENTES REGIONALES"/>
    <s v=""/>
    <s v=""/>
    <s v=""/>
    <s v=""/>
    <s v=""/>
    <s v=""/>
    <s v="892099105"/>
    <s v="ALCALDIA DE INIRIDA"/>
    <s v=""/>
    <n v="0"/>
    <n v="0"/>
    <n v="0"/>
    <n v="75000000"/>
    <n v="75000000"/>
    <n v="0"/>
    <m/>
    <n v="124800"/>
    <n v="75000000"/>
    <n v="75000000"/>
    <n v="0"/>
    <m/>
    <n v="0"/>
    <n v="75000000"/>
    <n v="0"/>
    <n v="75000000"/>
    <n v="0"/>
    <n v="0"/>
    <n v="0"/>
    <n v="0"/>
    <n v="0"/>
    <n v="0"/>
    <n v="75000000"/>
    <n v="124800"/>
    <n v="74875200"/>
    <n v="0"/>
    <n v="0"/>
    <n v="0"/>
    <n v="0"/>
    <n v="0"/>
    <n v="0"/>
    <n v="0"/>
    <n v="0"/>
    <n v="5247755.08"/>
    <n v="0"/>
    <n v="5247755.08"/>
    <n v="0"/>
    <n v="5247755.08"/>
    <s v="ENT-E"/>
    <s v="0596_13"/>
    <s v="0596_13_1"/>
    <s v="892099105"/>
    <s v="APO"/>
  </r>
  <r>
    <x v="182"/>
    <s v="0598-NARIÑO-VD"/>
    <s v="2013"/>
    <s v="CUENTA"/>
    <s v=""/>
    <s v="En Ejecución"/>
    <s v="ID SUBCTA: 816 - TIPO: 11.2. Entes Territoriales"/>
    <s v="0598-NARIÑO-VD"/>
    <s v="ENTES REGIONALES"/>
    <s v=""/>
    <s v=""/>
    <s v=""/>
    <s v=""/>
    <s v=""/>
    <s v=""/>
    <s v="800103923"/>
    <s v="GOBERNACION DE NARIÑO"/>
    <s v=""/>
    <n v="0"/>
    <n v="0"/>
    <n v="0"/>
    <n v="84000000"/>
    <n v="84000000"/>
    <n v="0"/>
    <m/>
    <n v="140800"/>
    <n v="84000000"/>
    <n v="84000000"/>
    <n v="0"/>
    <m/>
    <n v="0"/>
    <n v="84000000"/>
    <n v="0"/>
    <n v="84000000"/>
    <n v="0"/>
    <n v="0"/>
    <n v="0"/>
    <n v="0"/>
    <n v="0"/>
    <n v="0"/>
    <n v="60540800"/>
    <n v="140800"/>
    <n v="60400000"/>
    <n v="0"/>
    <n v="0"/>
    <n v="0"/>
    <n v="0"/>
    <n v="23459200"/>
    <n v="0"/>
    <n v="23459200"/>
    <n v="0"/>
    <n v="8172029.4000000004"/>
    <n v="0"/>
    <n v="8172029.4000000004"/>
    <n v="0"/>
    <n v="31631229.399999999"/>
    <s v="ENT-E"/>
    <s v="0598_13"/>
    <s v="0598_13_1"/>
    <s v="891480030"/>
    <s v="APO"/>
  </r>
  <r>
    <x v="183"/>
    <s v="0594-SAN ANDRES-VD"/>
    <s v="2013"/>
    <s v="CUENTA"/>
    <s v=""/>
    <s v="En Ejecución"/>
    <s v="ID SUBCTA: 812 - TIPO: 11.2. Entes Territoriales"/>
    <s v="0594-SAN ANDRES-VD"/>
    <s v="ENTES REGIONALES"/>
    <s v=""/>
    <s v=""/>
    <s v=""/>
    <s v=""/>
    <s v=""/>
    <s v=""/>
    <s v="892400038"/>
    <s v="GOBERNACION DE SAN ANDRES"/>
    <s v=""/>
    <n v="0"/>
    <n v="0"/>
    <n v="0"/>
    <n v="83333332"/>
    <n v="83333332"/>
    <n v="0"/>
    <m/>
    <n v="0"/>
    <n v="83333332"/>
    <n v="83333332"/>
    <n v="0"/>
    <m/>
    <n v="0"/>
    <n v="83333332"/>
    <n v="0"/>
    <n v="83333332"/>
    <n v="0"/>
    <n v="0"/>
    <n v="0"/>
    <n v="0"/>
    <n v="0"/>
    <n v="0"/>
    <n v="83333332"/>
    <n v="0"/>
    <n v="83333332"/>
    <n v="0"/>
    <n v="0"/>
    <n v="0"/>
    <n v="0"/>
    <n v="0"/>
    <n v="0"/>
    <n v="0"/>
    <n v="0"/>
    <n v="11930802.35"/>
    <n v="0"/>
    <n v="11930802.35"/>
    <n v="0"/>
    <n v="11930802.35"/>
    <s v="ENT-E"/>
    <s v="0594_13"/>
    <s v="0594_13_2"/>
    <s v="892400038"/>
    <s v="APO"/>
  </r>
  <r>
    <x v="184"/>
    <s v="0595-BOGOTA-VD"/>
    <s v="2013"/>
    <s v="CUENTA"/>
    <s v=""/>
    <s v="En Ejecución"/>
    <s v="ID SUBCTA: 813 - TIPO: 11.2. Entes Territoriales"/>
    <s v="0595-BOGOTA-VD"/>
    <s v="ENTES REGIONALES"/>
    <s v=""/>
    <s v=""/>
    <s v=""/>
    <s v=""/>
    <s v=""/>
    <s v=""/>
    <s v="899999061"/>
    <s v="ALCALDIA DE BOGOTA Y OTRAS ENTIDADES DISTRITALES"/>
    <s v=""/>
    <n v="0"/>
    <n v="0"/>
    <n v="0"/>
    <n v="700000000"/>
    <n v="700000000"/>
    <n v="0"/>
    <m/>
    <n v="0"/>
    <n v="700000000"/>
    <n v="700000000"/>
    <n v="0"/>
    <m/>
    <n v="0"/>
    <n v="700000000"/>
    <n v="0"/>
    <n v="700000000"/>
    <n v="0"/>
    <n v="0"/>
    <n v="0"/>
    <n v="0"/>
    <n v="0"/>
    <n v="0"/>
    <n v="282000000"/>
    <n v="0"/>
    <n v="282000000"/>
    <n v="0"/>
    <n v="0"/>
    <n v="0"/>
    <n v="0"/>
    <n v="418000000"/>
    <n v="0"/>
    <n v="418000000"/>
    <n v="0"/>
    <n v="108476183.44"/>
    <n v="0"/>
    <n v="108476183.44"/>
    <n v="0"/>
    <n v="526476183.44"/>
    <s v="ENT-E"/>
    <s v="0595_13"/>
    <s v="0595_13_1"/>
    <s v="899999061"/>
    <s v="APO"/>
  </r>
  <r>
    <x v="185"/>
    <s v="405-2015-GOBGUAVIARE-COOP"/>
    <s v="2015"/>
    <s v="CUENTA"/>
    <s v=""/>
    <s v="En Ejecución"/>
    <s v="ID SUBCTA: 866 - TIPO: 11.2. Entes Territoriales"/>
    <s v="405-2015-GOBGUAVIARE-COOP"/>
    <s v="ENTES REGIONALES"/>
    <s v=""/>
    <s v=""/>
    <s v=""/>
    <s v=""/>
    <s v=""/>
    <s v=""/>
    <s v="800103196"/>
    <s v="GOBERNACION DEL GUAVIARE"/>
    <s v=""/>
    <n v="0"/>
    <n v="0"/>
    <n v="0"/>
    <n v="200000000"/>
    <n v="200000000"/>
    <n v="0"/>
    <m/>
    <n v="0"/>
    <n v="200000000"/>
    <n v="200000000"/>
    <n v="0"/>
    <m/>
    <n v="0"/>
    <n v="200000000"/>
    <n v="0"/>
    <n v="200000000"/>
    <n v="0"/>
    <n v="0"/>
    <n v="0"/>
    <n v="0"/>
    <n v="0"/>
    <n v="0"/>
    <n v="200000000"/>
    <n v="0"/>
    <n v="200000000"/>
    <n v="0"/>
    <n v="0"/>
    <n v="0"/>
    <n v="0"/>
    <n v="0"/>
    <n v="0"/>
    <n v="0"/>
    <n v="0"/>
    <n v="8246679.0499999998"/>
    <n v="0"/>
    <n v="8246679.0499999998"/>
    <n v="0"/>
    <n v="8246679.0499999998"/>
    <s v="ENT-E"/>
    <s v="405_15"/>
    <s v="405_15_1"/>
    <s v="800103196"/>
    <s v="APO"/>
  </r>
  <r>
    <x v="186"/>
    <s v="0601-RIOHACHA-VD"/>
    <s v="2013"/>
    <s v="CUENTA"/>
    <s v=""/>
    <s v="En Ejecución"/>
    <s v="ID SUBCTA: 820 - TIPO: 11.2. Entes Territoriales"/>
    <s v="0601-RIOHACHA-VD"/>
    <s v="ENTES REGIONALES"/>
    <s v=""/>
    <s v=""/>
    <s v=""/>
    <s v=""/>
    <s v=""/>
    <s v=""/>
    <s v="892115007"/>
    <s v="ALCALDIA DE RIOHACHA"/>
    <s v=""/>
    <n v="0"/>
    <n v="0"/>
    <n v="0"/>
    <n v="84000000"/>
    <n v="84000000"/>
    <n v="0"/>
    <m/>
    <n v="134400"/>
    <n v="84000000"/>
    <n v="84000000"/>
    <n v="0"/>
    <m/>
    <n v="0"/>
    <n v="84000000"/>
    <n v="0"/>
    <n v="84000000"/>
    <n v="0"/>
    <n v="0"/>
    <n v="0"/>
    <n v="0"/>
    <n v="0"/>
    <n v="0"/>
    <n v="84000000"/>
    <n v="134400"/>
    <n v="83865600"/>
    <n v="0"/>
    <n v="0"/>
    <n v="0"/>
    <n v="0"/>
    <n v="0"/>
    <n v="0"/>
    <n v="0"/>
    <n v="0"/>
    <n v="8537440.1500000004"/>
    <n v="0"/>
    <n v="8537440.1500000004"/>
    <n v="0"/>
    <n v="8537440.1500000004"/>
    <s v="ENT-E"/>
    <s v="0601_13"/>
    <s v="0601_13_1"/>
    <s v="892115007"/>
    <s v="APO"/>
  </r>
  <r>
    <x v="187"/>
    <s v="0602-VICHADA-VD"/>
    <s v="2013"/>
    <s v="CUENTA"/>
    <s v=""/>
    <s v="En Ejecución"/>
    <s v="ID SUBCTA: 821 - TIPO: 11.2. Entes Territoriales"/>
    <s v="0602-VICHADA-VD"/>
    <s v="ENTES REGIONALES"/>
    <s v=""/>
    <s v=""/>
    <s v=""/>
    <s v=""/>
    <s v=""/>
    <s v=""/>
    <s v="800094067"/>
    <s v="GOBERNACION DEL VICHADA"/>
    <s v=""/>
    <n v="0"/>
    <n v="0"/>
    <n v="0"/>
    <n v="75000000"/>
    <n v="75000000"/>
    <n v="0"/>
    <m/>
    <n v="123200"/>
    <n v="75000000"/>
    <n v="75000000"/>
    <n v="0"/>
    <m/>
    <n v="0"/>
    <n v="75000000"/>
    <n v="0"/>
    <n v="75000000"/>
    <n v="0"/>
    <n v="0"/>
    <n v="0"/>
    <n v="0"/>
    <n v="0"/>
    <n v="0"/>
    <n v="53423200"/>
    <n v="123200"/>
    <n v="53300000"/>
    <n v="0"/>
    <n v="0"/>
    <n v="0"/>
    <n v="0"/>
    <n v="21576800"/>
    <n v="0"/>
    <n v="21576800"/>
    <n v="0"/>
    <n v="6896492.6299999999"/>
    <n v="0"/>
    <n v="6896492.6299999999"/>
    <n v="0"/>
    <n v="28473292.629999999"/>
    <s v="ENT-E"/>
    <s v="0602_13"/>
    <s v="0602_13_1"/>
    <s v="800094067"/>
    <s v="APO"/>
  </r>
  <r>
    <x v="188"/>
    <s v="0603-BOYACA-VD"/>
    <s v="2013"/>
    <s v="CUENTA"/>
    <s v=""/>
    <s v="En Ejecución"/>
    <s v="ID SUBCTA: 822 - TIPO: 11.2. Entes Territoriales"/>
    <s v="0603-BOYACA-VD"/>
    <s v="ENTES REGIONALES"/>
    <s v=""/>
    <s v=""/>
    <s v=""/>
    <s v=""/>
    <s v=""/>
    <s v=""/>
    <s v="891800498"/>
    <s v="GOBERNACION DE BOYACA"/>
    <s v=""/>
    <n v="0"/>
    <n v="0"/>
    <n v="0"/>
    <n v="200000000"/>
    <n v="200000000"/>
    <n v="0"/>
    <m/>
    <n v="328000"/>
    <n v="200000000"/>
    <n v="200000000"/>
    <n v="0"/>
    <m/>
    <n v="0"/>
    <n v="200000000"/>
    <n v="0"/>
    <n v="200000000"/>
    <n v="0"/>
    <n v="0"/>
    <n v="0"/>
    <n v="0"/>
    <n v="0"/>
    <n v="0"/>
    <n v="200000000"/>
    <n v="328000"/>
    <n v="199672000"/>
    <n v="0"/>
    <n v="0"/>
    <n v="0"/>
    <n v="0"/>
    <n v="0"/>
    <n v="0"/>
    <n v="0"/>
    <n v="0"/>
    <n v="19438721.370000001"/>
    <n v="0"/>
    <n v="19438721.370000001"/>
    <n v="0"/>
    <n v="19438721.370000001"/>
    <s v="ENT-E"/>
    <s v="0603_13"/>
    <s v="0603_13_2"/>
    <s v="891800498"/>
    <s v="APO"/>
  </r>
  <r>
    <x v="189"/>
    <s v="0599-CALDAS-VD"/>
    <s v="2013"/>
    <s v="CUENTA"/>
    <s v=""/>
    <s v="En Ejecución"/>
    <s v="ID SUBCTA: 817 - TIPO: 11.2. Entes Territoriales"/>
    <s v="0599-CALDAS-VD"/>
    <s v="ENTES REGIONALES"/>
    <s v=""/>
    <s v=""/>
    <s v=""/>
    <s v=""/>
    <s v=""/>
    <s v=""/>
    <s v="890801052"/>
    <s v="GOBERNACION DE CALDAS"/>
    <s v=""/>
    <n v="0"/>
    <n v="0"/>
    <n v="0"/>
    <n v="187500000"/>
    <n v="187500000"/>
    <n v="0"/>
    <m/>
    <n v="544200"/>
    <n v="187500000"/>
    <n v="187500000"/>
    <n v="0"/>
    <m/>
    <n v="0"/>
    <n v="187500000"/>
    <n v="0"/>
    <n v="187500000"/>
    <n v="0"/>
    <n v="0"/>
    <n v="0"/>
    <n v="0"/>
    <n v="0"/>
    <n v="0"/>
    <n v="174094200"/>
    <n v="544200"/>
    <n v="173550000"/>
    <n v="0"/>
    <n v="0"/>
    <n v="0"/>
    <n v="0"/>
    <n v="13405800"/>
    <n v="0"/>
    <n v="13405800"/>
    <n v="0"/>
    <n v="6597354.9900000002"/>
    <n v="0"/>
    <n v="6597354.9900000002"/>
    <n v="0"/>
    <n v="20003154.989999998"/>
    <s v="ENT-E"/>
    <s v="0599_13"/>
    <s v="0599_13_1"/>
    <s v="890801052"/>
    <s v="APO"/>
  </r>
  <r>
    <x v="190"/>
    <s v="0600-BARRANQUILLA-VD"/>
    <s v="2013"/>
    <s v="CUENTA"/>
    <s v=""/>
    <s v="En Ejecución"/>
    <s v="ID SUBCTA: 818 - TIPO: 11.2. Entes Territoriales"/>
    <s v="0600-BARRANQUILLA-VD"/>
    <s v="ENTES REGIONALES"/>
    <s v=""/>
    <s v=""/>
    <s v=""/>
    <s v=""/>
    <s v=""/>
    <s v=""/>
    <s v="890102018"/>
    <s v="ALCALDIA DE BARRANQUILLA"/>
    <s v=""/>
    <n v="0"/>
    <n v="0"/>
    <n v="0"/>
    <n v="99999999"/>
    <n v="99999999"/>
    <n v="0"/>
    <m/>
    <n v="163200"/>
    <n v="99999999"/>
    <n v="99999999"/>
    <n v="0"/>
    <m/>
    <n v="0"/>
    <n v="99999999"/>
    <n v="0"/>
    <n v="99999999"/>
    <n v="0"/>
    <n v="0"/>
    <n v="0"/>
    <n v="0"/>
    <n v="0"/>
    <n v="0"/>
    <n v="90963199.099999994"/>
    <n v="163200"/>
    <n v="90799999.099999994"/>
    <n v="0"/>
    <n v="0"/>
    <n v="0"/>
    <n v="0"/>
    <n v="9036799.9000000004"/>
    <n v="0"/>
    <n v="9036799.9000000004"/>
    <n v="0"/>
    <n v="4680249.42"/>
    <n v="0"/>
    <n v="4680249.42"/>
    <n v="0"/>
    <n v="13717049.32"/>
    <s v="ENT-E"/>
    <s v="0600_13"/>
    <s v="0600_13_1"/>
    <s v="890102018"/>
    <s v="APO"/>
  </r>
  <r>
    <x v="191"/>
    <s v="0601-CCGUAJIRA-EJECUTOR-VD"/>
    <s v="2013"/>
    <s v="CUENTA"/>
    <s v=""/>
    <s v="En Ejecución"/>
    <s v="ID SUBCTA: 819 - TIPO: 11.2. Entes Territoriales"/>
    <s v="0601-CCGUAJIRA-EJECUTOR-VD"/>
    <s v="ENTES REGIONALES"/>
    <s v=""/>
    <s v=""/>
    <s v=""/>
    <s v=""/>
    <s v=""/>
    <s v=""/>
    <s v="892115002"/>
    <s v="CAMARA DE COMERCIO DE GUAJIRA"/>
    <s v=""/>
    <n v="0"/>
    <n v="0"/>
    <n v="0"/>
    <n v="7000000"/>
    <n v="7000000"/>
    <n v="0"/>
    <m/>
    <n v="27888.45"/>
    <n v="7000000"/>
    <n v="7000000"/>
    <n v="0"/>
    <m/>
    <n v="0"/>
    <n v="7000000"/>
    <n v="0"/>
    <n v="7000000"/>
    <n v="0"/>
    <n v="0"/>
    <n v="0"/>
    <n v="0"/>
    <n v="0"/>
    <n v="0"/>
    <n v="7000000"/>
    <n v="27888.45"/>
    <n v="6972111.5499999998"/>
    <n v="0"/>
    <n v="0"/>
    <n v="0"/>
    <n v="0"/>
    <n v="0"/>
    <n v="0"/>
    <n v="0"/>
    <n v="0"/>
    <n v="705977.86"/>
    <n v="0"/>
    <n v="705977.86"/>
    <n v="0"/>
    <n v="705977.86"/>
    <s v="ENT-G"/>
    <s v="0601_13"/>
    <s v="0601_13_2"/>
    <s v="892115002"/>
    <s v="APO"/>
  </r>
  <r>
    <x v="192"/>
    <s v="0593-BUCARAMANGA-VD"/>
    <s v="2013"/>
    <s v="CUENTA"/>
    <s v=""/>
    <s v="En Ejecución"/>
    <s v="ID SUBCTA: 809 - TIPO: 11.2. Entes Territoriales"/>
    <s v="0593-BUCARAMANGA-VD"/>
    <s v="ENTES REGIONALES"/>
    <s v=""/>
    <s v=""/>
    <s v=""/>
    <s v=""/>
    <s v=""/>
    <s v=""/>
    <s v="890201222"/>
    <s v="ALCALDIA DE BUCARAMANGA"/>
    <s v=""/>
    <n v="0"/>
    <n v="0"/>
    <n v="0"/>
    <n v="250000000"/>
    <n v="250000000"/>
    <n v="0"/>
    <m/>
    <n v="0"/>
    <n v="250000000"/>
    <n v="250000000"/>
    <n v="0"/>
    <m/>
    <n v="0"/>
    <n v="250000000"/>
    <n v="0"/>
    <n v="250000000"/>
    <n v="0"/>
    <n v="0"/>
    <n v="0"/>
    <n v="0"/>
    <n v="0"/>
    <n v="0"/>
    <n v="175000000"/>
    <n v="0"/>
    <n v="175000000"/>
    <n v="0"/>
    <n v="0"/>
    <n v="0"/>
    <n v="0"/>
    <n v="75000000"/>
    <n v="0"/>
    <n v="75000000"/>
    <n v="0"/>
    <n v="25042854.170000002"/>
    <n v="0"/>
    <n v="25042854.170000002"/>
    <n v="0"/>
    <n v="100042854.17"/>
    <s v="ENT-E"/>
    <s v="0593_13"/>
    <s v="0593_13_1"/>
    <s v="890201222"/>
    <s v="APO"/>
  </r>
  <r>
    <x v="193"/>
    <s v="0593-CORP INTER EDU SUPERIOR-EJECUTOR-VD"/>
    <s v="2013"/>
    <s v="CUENTA"/>
    <s v=""/>
    <s v="En Ejecución"/>
    <s v="ID SUBCTA: 810 - TIPO: 11.2. Entes Territoriales"/>
    <s v="0593-CORP INTER EDU SUPERIOR-EJECUTOR-VD"/>
    <s v="ENTES REGIONALES"/>
    <s v=""/>
    <s v=""/>
    <s v=""/>
    <s v=""/>
    <s v=""/>
    <s v=""/>
    <s v="890204702"/>
    <s v="CORPORACION INTERAMERICANA DE EDUCACION SUPERIOR-EJECUTOR"/>
    <s v=""/>
    <n v="0"/>
    <n v="0"/>
    <n v="0"/>
    <n v="30000000"/>
    <n v="30000000"/>
    <n v="0"/>
    <m/>
    <n v="88047.81"/>
    <n v="22100000"/>
    <n v="22100000"/>
    <n v="0"/>
    <m/>
    <n v="7900000"/>
    <n v="30000000"/>
    <n v="0"/>
    <n v="30000000"/>
    <n v="0"/>
    <n v="0"/>
    <n v="0"/>
    <n v="0"/>
    <n v="0"/>
    <n v="0"/>
    <n v="21084000"/>
    <n v="84000"/>
    <n v="21000000"/>
    <n v="0"/>
    <n v="0"/>
    <n v="0"/>
    <n v="0"/>
    <n v="8916000"/>
    <n v="0"/>
    <n v="1016000"/>
    <n v="0"/>
    <n v="1018824.64"/>
    <n v="0"/>
    <n v="1018824.64"/>
    <n v="0"/>
    <n v="2034824.64"/>
    <s v="ENT-G"/>
    <s v="0593_13"/>
    <s v="0593_13_2"/>
    <s v="890204702"/>
    <s v="APO"/>
  </r>
  <r>
    <x v="194"/>
    <s v="411-2015-DEPTOCESAR-COOP"/>
    <s v="2015"/>
    <s v="CUENTA"/>
    <s v=""/>
    <s v="En Ejecución"/>
    <s v="ID SUBCTA: 872 - TIPO: 11.2. Entes Territoriales"/>
    <s v="411-2015-DEPTOCESAR-COOP"/>
    <s v="ENTES REGIONALES"/>
    <s v=""/>
    <s v=""/>
    <s v=""/>
    <s v=""/>
    <s v=""/>
    <s v=""/>
    <s v="892399999"/>
    <s v="GOBERNACION DEL CESAR"/>
    <s v=""/>
    <n v="0"/>
    <n v="0"/>
    <n v="0"/>
    <n v="250000000"/>
    <n v="250000000"/>
    <n v="0"/>
    <m/>
    <n v="0"/>
    <n v="250000000"/>
    <n v="250000000"/>
    <n v="0"/>
    <m/>
    <n v="0"/>
    <n v="250000000"/>
    <n v="0"/>
    <n v="250000000"/>
    <n v="0"/>
    <n v="0"/>
    <n v="0"/>
    <n v="0"/>
    <n v="0"/>
    <n v="0"/>
    <n v="250000000"/>
    <n v="0"/>
    <n v="250000000"/>
    <n v="0"/>
    <n v="0"/>
    <n v="0"/>
    <n v="0"/>
    <n v="0"/>
    <n v="0"/>
    <n v="0"/>
    <n v="0"/>
    <n v="18713883.579999998"/>
    <n v="0"/>
    <n v="18713883.579999998"/>
    <n v="0"/>
    <n v="18713883.579999998"/>
    <s v="ENT-E"/>
    <s v="411_15"/>
    <s v="411_15_1"/>
    <s v="892399999"/>
    <s v="APO"/>
  </r>
  <r>
    <x v="195"/>
    <s v="0584-MAGDALENA-FONTIC"/>
    <s v="2013"/>
    <s v="CUENTA"/>
    <s v=""/>
    <s v="En Ejecución"/>
    <s v="ID SUBCTA: 794 - TIPO: 11.2. Entes Territoriales"/>
    <s v="0584-MAGDALENA-FONTIC"/>
    <s v="ENTES REGIONALES"/>
    <s v=""/>
    <s v=""/>
    <s v=""/>
    <s v=""/>
    <s v=""/>
    <s v=""/>
    <s v="800103920"/>
    <s v="GOBERNACION DEL MAGDALENA"/>
    <s v=""/>
    <n v="0"/>
    <n v="0"/>
    <n v="0"/>
    <n v="1030000000"/>
    <n v="1030000000"/>
    <n v="0"/>
    <m/>
    <n v="0"/>
    <n v="1030000000"/>
    <n v="1030000000"/>
    <n v="0"/>
    <m/>
    <n v="0"/>
    <n v="1030000000"/>
    <n v="0"/>
    <n v="1030000000"/>
    <n v="0"/>
    <n v="0"/>
    <n v="0"/>
    <n v="0"/>
    <n v="0"/>
    <n v="0"/>
    <n v="415200000"/>
    <n v="0"/>
    <n v="415200000"/>
    <n v="0"/>
    <n v="0"/>
    <n v="0"/>
    <n v="0"/>
    <n v="614800000"/>
    <n v="0"/>
    <n v="614800000"/>
    <n v="0"/>
    <n v="139130843.63"/>
    <n v="0"/>
    <n v="139130843.63"/>
    <n v="0"/>
    <n v="753930843.63"/>
    <s v="ENT-E"/>
    <s v="0584_14"/>
    <s v="0584_14_1"/>
    <s v="800103920"/>
    <s v="APO"/>
  </r>
  <r>
    <x v="196"/>
    <s v="412-2015-DEPTOTOLIMA-COOP"/>
    <s v="2015"/>
    <s v="CUENTA"/>
    <s v=""/>
    <s v="En Ejecución"/>
    <s v="ID SUBCTA: 873 - TIPO: 11.2. Entes Territoriales"/>
    <s v="412-2015-DEPTOTOLIMA-COOP"/>
    <s v="ENTES REGIONALES"/>
    <s v=""/>
    <s v=""/>
    <s v=""/>
    <s v=""/>
    <s v=""/>
    <s v=""/>
    <s v="800113672"/>
    <s v="GOBERNACION DEL TOLIMA"/>
    <s v=""/>
    <n v="0"/>
    <n v="0"/>
    <n v="0"/>
    <n v="400000000"/>
    <n v="400000000"/>
    <n v="0"/>
    <m/>
    <n v="0"/>
    <n v="400000000"/>
    <n v="400000000"/>
    <n v="0"/>
    <m/>
    <n v="0"/>
    <n v="400000000"/>
    <n v="0"/>
    <n v="400000000"/>
    <n v="0"/>
    <n v="0"/>
    <n v="0"/>
    <n v="0"/>
    <n v="0"/>
    <n v="0"/>
    <n v="400000000"/>
    <n v="0"/>
    <n v="400000000"/>
    <n v="0"/>
    <n v="0"/>
    <n v="0"/>
    <n v="0"/>
    <n v="0"/>
    <n v="0"/>
    <n v="0"/>
    <n v="0"/>
    <n v="15264084.960000001"/>
    <n v="0"/>
    <n v="15264084.960000001"/>
    <n v="0"/>
    <n v="15264084.960000001"/>
    <s v="ENT-E"/>
    <s v="412_15"/>
    <s v="412_15_1"/>
    <s v="800113672"/>
    <s v="APO"/>
  </r>
  <r>
    <x v="197"/>
    <s v="0592-PASTO-VD"/>
    <s v="2013"/>
    <s v="CUENTA"/>
    <s v=""/>
    <s v="En Ejecución"/>
    <s v="ID SUBCTA: 808 - TIPO: 11.2. Entes Territoriales"/>
    <s v="0592-PASTO-VD"/>
    <s v="ENTES REGIONALES"/>
    <s v=""/>
    <s v=""/>
    <s v=""/>
    <s v=""/>
    <s v=""/>
    <s v=""/>
    <s v="891280000"/>
    <s v="ALCALDIA DE PASTO"/>
    <s v=""/>
    <n v="0"/>
    <n v="0"/>
    <n v="0"/>
    <n v="84000000"/>
    <n v="84000000"/>
    <n v="0"/>
    <m/>
    <n v="140800"/>
    <n v="84000000"/>
    <n v="84000000"/>
    <n v="0"/>
    <m/>
    <n v="0"/>
    <n v="84000000"/>
    <n v="0"/>
    <n v="84000000"/>
    <n v="0"/>
    <n v="0"/>
    <n v="0"/>
    <n v="0"/>
    <n v="0"/>
    <n v="0"/>
    <n v="84000000"/>
    <n v="140800"/>
    <n v="83859200"/>
    <n v="0"/>
    <n v="0"/>
    <n v="0"/>
    <n v="0"/>
    <n v="0"/>
    <n v="0"/>
    <n v="0"/>
    <n v="0"/>
    <n v="5631336.6699999999"/>
    <n v="0"/>
    <n v="5631336.6699999999"/>
    <n v="0"/>
    <n v="5631336.6699999999"/>
    <s v="ENT-E"/>
    <s v="0592_13"/>
    <s v="0592_13_1"/>
    <s v="891280000"/>
    <s v="APO"/>
  </r>
  <r>
    <x v="198"/>
    <s v="408-2015-PARQUESOFTBOGOTA-EJECUTOR"/>
    <s v="2015"/>
    <s v="CUENTA"/>
    <s v=""/>
    <s v="En Ejecución"/>
    <s v="ID SUBCTA: 869 - TIPO: 11.2. Entes Territoriales"/>
    <s v="408-2015-PARQUESOFTBOGOTA-EJECUTOR"/>
    <s v="ENTES REGIONALES"/>
    <s v=""/>
    <s v=""/>
    <s v=""/>
    <s v=""/>
    <s v=""/>
    <s v=""/>
    <s v="900162284"/>
    <s v="PARQUESOFT BOGOTA"/>
    <s v=""/>
    <n v="0"/>
    <n v="0"/>
    <n v="0"/>
    <n v="23000000"/>
    <n v="23000000"/>
    <n v="0"/>
    <m/>
    <n v="91633.47"/>
    <n v="23000000"/>
    <n v="23000000"/>
    <n v="0"/>
    <m/>
    <n v="0"/>
    <n v="23000000"/>
    <n v="0"/>
    <n v="23000000"/>
    <n v="0"/>
    <n v="0"/>
    <n v="0"/>
    <n v="0"/>
    <n v="0"/>
    <n v="0"/>
    <n v="22999998.460000001"/>
    <n v="91633.46"/>
    <n v="22908365"/>
    <n v="0"/>
    <n v="0"/>
    <n v="0"/>
    <n v="0"/>
    <n v="1.54"/>
    <n v="0"/>
    <n v="1.54"/>
    <n v="0"/>
    <n v="594945.4"/>
    <n v="0"/>
    <n v="594945.4"/>
    <n v="0"/>
    <n v="594946.93999999994"/>
    <s v="ENT-G"/>
    <s v="408_15"/>
    <s v="408_15_2"/>
    <s v="900162284"/>
    <s v="APO"/>
  </r>
  <r>
    <x v="199"/>
    <s v="408-2015-ALCALDIAARAUCA-COOP"/>
    <s v="2015"/>
    <s v="CUENTA"/>
    <s v=""/>
    <s v="En Ejecución"/>
    <s v="ID SUBCTA: 868 - TIPO: 11.2. Entes Territoriales"/>
    <s v="408-2015-ALCALDIAARAUCA-COOP"/>
    <s v="ENTES REGIONALES"/>
    <s v=""/>
    <s v=""/>
    <s v=""/>
    <s v=""/>
    <s v=""/>
    <s v=""/>
    <s v="800102504"/>
    <s v="ALCALDIA DE ARAUCA"/>
    <s v=""/>
    <n v="0"/>
    <n v="0"/>
    <n v="0"/>
    <n v="200000000"/>
    <n v="200000000"/>
    <n v="0"/>
    <m/>
    <n v="0"/>
    <n v="200000000"/>
    <n v="200000000"/>
    <n v="0"/>
    <m/>
    <n v="0"/>
    <n v="200000000"/>
    <n v="0"/>
    <n v="200000000"/>
    <n v="0"/>
    <n v="0"/>
    <n v="0"/>
    <n v="0"/>
    <n v="0"/>
    <n v="0"/>
    <n v="200000000"/>
    <n v="0"/>
    <n v="200000000"/>
    <n v="0"/>
    <n v="0"/>
    <n v="0"/>
    <n v="0"/>
    <n v="0"/>
    <n v="0"/>
    <n v="0"/>
    <n v="0"/>
    <n v="5224397.59"/>
    <n v="0"/>
    <n v="5224397.59"/>
    <n v="0"/>
    <n v="5224397.59"/>
    <s v="ENT-E"/>
    <s v="408_15"/>
    <s v="408_15_1"/>
    <s v="800102504"/>
    <s v="APO"/>
  </r>
  <r>
    <x v="200"/>
    <s v="407-2015-MUNICIPIOLETICIA-COOP"/>
    <s v="2015"/>
    <s v="CUENTA"/>
    <s v=""/>
    <s v="En Ejecución"/>
    <s v="ID SUBCTA: 867 - TIPO: 11.2. Entes Territoriales"/>
    <s v="407-2015-MUNICIPIOLETICIA-COOP"/>
    <s v="ENTES REGIONALES"/>
    <s v=""/>
    <s v=""/>
    <s v=""/>
    <s v=""/>
    <s v=""/>
    <s v=""/>
    <s v="899999302"/>
    <s v="ALCALDIA DE LETICIA"/>
    <s v=""/>
    <n v="0"/>
    <n v="0"/>
    <n v="0"/>
    <n v="200000000"/>
    <n v="200000000"/>
    <n v="0"/>
    <m/>
    <n v="0"/>
    <n v="200000000"/>
    <n v="200000000"/>
    <n v="0"/>
    <m/>
    <n v="0"/>
    <n v="200000000"/>
    <n v="0"/>
    <n v="200000000"/>
    <n v="0"/>
    <n v="0"/>
    <n v="0"/>
    <n v="0"/>
    <n v="0"/>
    <n v="0"/>
    <n v="200000000"/>
    <n v="0"/>
    <n v="200000000"/>
    <n v="0"/>
    <n v="0"/>
    <n v="0"/>
    <n v="0"/>
    <n v="0"/>
    <n v="0"/>
    <n v="0"/>
    <n v="0"/>
    <n v="9123628.6500000004"/>
    <n v="0"/>
    <n v="9123628.6500000004"/>
    <n v="0"/>
    <n v="9123628.6500000004"/>
    <s v="ENT-E"/>
    <s v="407_15"/>
    <s v="407_15_1"/>
    <s v="899999302"/>
    <s v="APO"/>
  </r>
  <r>
    <x v="201"/>
    <s v="0594-FIDATEC-EJECUTOR-VD"/>
    <s v="2013"/>
    <s v="CUENTA"/>
    <s v=""/>
    <s v="En Ejecución"/>
    <s v="ID SUBCTA: 811 - TIPO: 11.2. Entes Territoriales"/>
    <s v="0594-FIDATEC-EJECUTOR-VD"/>
    <s v="ENTES REGIONALES"/>
    <s v=""/>
    <s v=""/>
    <s v=""/>
    <s v=""/>
    <s v=""/>
    <s v=""/>
    <s v="801004180"/>
    <s v="FUNDACION PARA LA INVESTIGACION, DESARROLLO Y AVANCE TECNOLOGICO DE COLOMBIA - FIDATEC"/>
    <s v=""/>
    <n v="0"/>
    <n v="0"/>
    <n v="0"/>
    <n v="2000000"/>
    <n v="2000000"/>
    <n v="0"/>
    <m/>
    <n v="0"/>
    <n v="0"/>
    <n v="0"/>
    <n v="0"/>
    <m/>
    <n v="2000000"/>
    <n v="2000000"/>
    <n v="0"/>
    <n v="2000000"/>
    <n v="0"/>
    <n v="0"/>
    <n v="0"/>
    <n v="0"/>
    <n v="0"/>
    <n v="0"/>
    <n v="0"/>
    <n v="0"/>
    <n v="0"/>
    <n v="0"/>
    <n v="0"/>
    <n v="0"/>
    <n v="0"/>
    <n v="2000000"/>
    <n v="0"/>
    <n v="0"/>
    <n v="0"/>
    <n v="0"/>
    <n v="0"/>
    <n v="0"/>
    <n v="0"/>
    <n v="0"/>
    <s v="ENT-E"/>
    <s v="0594_13"/>
    <s v="0594_13_1"/>
    <s v="801004180"/>
    <s v="APO"/>
  </r>
  <r>
    <x v="202"/>
    <s v="410-2015-DEPTOCAUCA-COOP"/>
    <s v="2015"/>
    <s v="CUENTA"/>
    <s v=""/>
    <s v="En Ejecución"/>
    <s v="ID SUBCTA: 871 - TIPO: 11.2. Entes Territoriales"/>
    <s v="410-2015-DEPTOCAUCA-COOP"/>
    <s v="ENTES REGIONALES"/>
    <s v=""/>
    <s v=""/>
    <s v=""/>
    <s v=""/>
    <s v=""/>
    <s v=""/>
    <s v="890580016"/>
    <s v="GOBERNACION DEL CAUCA"/>
    <s v=""/>
    <n v="0"/>
    <n v="0"/>
    <n v="0"/>
    <n v="222000000"/>
    <n v="222000000"/>
    <n v="0"/>
    <m/>
    <n v="0"/>
    <n v="222000000"/>
    <n v="222000000"/>
    <n v="0"/>
    <m/>
    <n v="0"/>
    <n v="222000000"/>
    <n v="0"/>
    <n v="222000000"/>
    <n v="0"/>
    <n v="0"/>
    <n v="0"/>
    <n v="0"/>
    <n v="0"/>
    <n v="0"/>
    <n v="222000000"/>
    <n v="0"/>
    <n v="222000000"/>
    <n v="0"/>
    <n v="0"/>
    <n v="0"/>
    <n v="0"/>
    <n v="0"/>
    <n v="0"/>
    <n v="0"/>
    <n v="0"/>
    <n v="8751113.1099999994"/>
    <n v="0"/>
    <n v="8751113.1099999994"/>
    <n v="0"/>
    <n v="8751113.1099999994"/>
    <s v="ENT-E"/>
    <s v="410_15"/>
    <s v="410_15_1"/>
    <s v="890580016"/>
    <s v="APO"/>
  </r>
  <r>
    <x v="203"/>
    <s v="409-2015-ALCALDIAMITU-COOP"/>
    <s v="2015"/>
    <s v="CUENTA"/>
    <s v=""/>
    <s v="En Ejecución"/>
    <s v="ID SUBCTA: 870 - TIPO: 11.2. Entes Territoriales"/>
    <s v="409-2015-ALCALDIAMITU-COOP"/>
    <s v="ENTES REGIONALES"/>
    <s v=""/>
    <s v=""/>
    <s v=""/>
    <s v=""/>
    <s v=""/>
    <s v=""/>
    <s v="892099233"/>
    <s v="ALCALDIA DE MITU"/>
    <s v=""/>
    <n v="0"/>
    <n v="0"/>
    <n v="0"/>
    <n v="199999800"/>
    <n v="199999800"/>
    <n v="0"/>
    <m/>
    <n v="0"/>
    <n v="199999800"/>
    <n v="199999800"/>
    <n v="0"/>
    <m/>
    <n v="0"/>
    <n v="199999800"/>
    <n v="0"/>
    <n v="199999800"/>
    <n v="0"/>
    <n v="0"/>
    <n v="0"/>
    <n v="0"/>
    <n v="0"/>
    <n v="0"/>
    <n v="199999800"/>
    <n v="0"/>
    <n v="199999800"/>
    <n v="0"/>
    <n v="0"/>
    <n v="0"/>
    <n v="0"/>
    <n v="0"/>
    <n v="0"/>
    <n v="0"/>
    <n v="0"/>
    <n v="9206736.1199999992"/>
    <n v="0"/>
    <n v="9206736.1199999992"/>
    <n v="0"/>
    <n v="9206736.1199999992"/>
    <s v="ENT-E"/>
    <s v="409_15"/>
    <s v="409_15_1"/>
    <s v="892099233"/>
    <s v="APO"/>
  </r>
  <r>
    <x v="204"/>
    <s v="404-2015-DEPTOATLANTICO-COOP"/>
    <s v="2015"/>
    <s v="CUENTA"/>
    <s v=""/>
    <s v="En Ejecución"/>
    <s v="ID SUBCTA: 865 - TIPO: 11.2. Entes Territoriales"/>
    <s v="404-2015-DEPTOATLANTICO-COOP"/>
    <s v="ENTES REGIONALES"/>
    <s v=""/>
    <s v=""/>
    <s v=""/>
    <s v=""/>
    <s v=""/>
    <s v=""/>
    <s v="890102006"/>
    <s v="GOBERNACION DEL ATLANTICO"/>
    <s v=""/>
    <n v="0"/>
    <n v="0"/>
    <n v="0"/>
    <n v="400000000"/>
    <n v="400000000"/>
    <n v="0"/>
    <m/>
    <n v="0"/>
    <n v="400000000"/>
    <n v="400000000"/>
    <n v="0"/>
    <m/>
    <n v="0"/>
    <n v="400000000"/>
    <n v="0"/>
    <n v="400000000"/>
    <n v="0"/>
    <n v="0"/>
    <n v="0"/>
    <n v="0"/>
    <n v="0"/>
    <n v="0"/>
    <n v="400000000"/>
    <n v="0"/>
    <n v="400000000"/>
    <n v="0"/>
    <n v="0"/>
    <n v="0"/>
    <n v="0"/>
    <n v="0"/>
    <n v="0"/>
    <n v="0"/>
    <n v="0"/>
    <n v="16739111.85"/>
    <n v="0"/>
    <n v="16739111.85"/>
    <n v="0"/>
    <n v="16739111.85"/>
    <s v="ENT-E"/>
    <s v="404_15"/>
    <s v="404_15_1"/>
    <s v="890102006"/>
    <s v="APO"/>
  </r>
  <r>
    <x v="205"/>
    <s v="0590-HUILA-VD"/>
    <s v="2014"/>
    <s v="CUENTA"/>
    <s v=""/>
    <s v="En Ejecución"/>
    <s v="ID SUBCTA: 799 - TIPO: 11.2. Entes Territoriales"/>
    <s v="0590-HUILA-VD"/>
    <s v="ENTES REGIONALES"/>
    <s v=""/>
    <s v=""/>
    <s v=""/>
    <s v=""/>
    <s v=""/>
    <s v=""/>
    <s v="800103913"/>
    <s v="GOBERNACION DEL HUILA"/>
    <s v=""/>
    <n v="0"/>
    <n v="0"/>
    <n v="0"/>
    <n v="856199979"/>
    <n v="856199979"/>
    <n v="0"/>
    <m/>
    <n v="0"/>
    <n v="856199979"/>
    <n v="856199979"/>
    <n v="0"/>
    <m/>
    <n v="0"/>
    <n v="856199979"/>
    <n v="0"/>
    <n v="856199979"/>
    <n v="0"/>
    <n v="0"/>
    <n v="0"/>
    <n v="0"/>
    <n v="0"/>
    <n v="0"/>
    <n v="856199979"/>
    <n v="0"/>
    <n v="856199979"/>
    <n v="0"/>
    <n v="0"/>
    <n v="0"/>
    <n v="0"/>
    <n v="0"/>
    <n v="0"/>
    <n v="0"/>
    <n v="0"/>
    <n v="43952275.390000001"/>
    <n v="0"/>
    <n v="43952275.390000001"/>
    <n v="0"/>
    <n v="43952275.390000001"/>
    <s v="ENT-E"/>
    <s v="0590_14"/>
    <s v="0590_14_1"/>
    <s v="800103913"/>
    <s v="APO"/>
  </r>
  <r>
    <x v="206"/>
    <s v="0590-LAPLATA-ALIADO"/>
    <s v="2014"/>
    <s v="CUENTA"/>
    <s v=""/>
    <s v="En Ejecución"/>
    <s v="ID SUBCTA: 800 - TIPO: 11.2. Entes Territoriales"/>
    <s v="0590-LAPLATA-ALIADO"/>
    <s v="ENTES REGIONALES"/>
    <s v=""/>
    <s v=""/>
    <s v=""/>
    <s v=""/>
    <s v=""/>
    <s v=""/>
    <s v="891180155"/>
    <s v="ALCALDIA DE LA PLATA"/>
    <s v=""/>
    <n v="0"/>
    <n v="0"/>
    <n v="0"/>
    <n v="20000000"/>
    <n v="20000000"/>
    <n v="0"/>
    <m/>
    <n v="0"/>
    <n v="20000000"/>
    <n v="20000000"/>
    <n v="0"/>
    <m/>
    <n v="0"/>
    <n v="20000000"/>
    <n v="0"/>
    <n v="20000000"/>
    <n v="0"/>
    <n v="0"/>
    <n v="0"/>
    <n v="0"/>
    <n v="0"/>
    <n v="0"/>
    <n v="20000000"/>
    <n v="0"/>
    <n v="20000000"/>
    <n v="0"/>
    <n v="0"/>
    <n v="0"/>
    <n v="0"/>
    <n v="0"/>
    <n v="0"/>
    <n v="0"/>
    <n v="0"/>
    <n v="1518881.01"/>
    <n v="0"/>
    <n v="1518881.01"/>
    <n v="0"/>
    <n v="1518881.01"/>
    <s v="ENT-E"/>
    <s v="0590_14"/>
    <s v="0590_14_8"/>
    <s v="891180155"/>
    <s v="APO"/>
  </r>
  <r>
    <x v="207"/>
    <s v="0590-PALERMO-ALIADO"/>
    <s v="2014"/>
    <s v="CUENTA"/>
    <s v=""/>
    <s v="En Ejecución"/>
    <s v="ID SUBCTA: 801 - TIPO: 11.2. Entes Territoriales"/>
    <s v="0590-PALERMO-ALIADO"/>
    <s v="ENTES REGIONALES"/>
    <s v=""/>
    <s v=""/>
    <s v=""/>
    <s v=""/>
    <s v=""/>
    <s v=""/>
    <s v="891180021"/>
    <s v="ALCALDIA DE PALERMO"/>
    <s v=""/>
    <n v="0"/>
    <n v="0"/>
    <n v="0"/>
    <n v="50000000"/>
    <n v="50000000"/>
    <n v="0"/>
    <m/>
    <n v="0"/>
    <n v="50000000"/>
    <n v="50000000"/>
    <n v="0"/>
    <m/>
    <n v="0"/>
    <n v="50000000"/>
    <n v="0"/>
    <n v="50000000"/>
    <n v="0"/>
    <n v="0"/>
    <n v="0"/>
    <n v="0"/>
    <n v="0"/>
    <n v="0"/>
    <n v="50000000"/>
    <n v="0"/>
    <n v="50000000"/>
    <n v="0"/>
    <n v="0"/>
    <n v="0"/>
    <n v="0"/>
    <n v="0"/>
    <n v="0"/>
    <n v="0"/>
    <n v="0"/>
    <n v="3797202.53"/>
    <n v="0"/>
    <n v="3797202.53"/>
    <n v="0"/>
    <n v="3797202.53"/>
    <s v="ENT-E"/>
    <s v="0590_14"/>
    <s v="0590_14_4"/>
    <s v="891180021"/>
    <s v="APO"/>
  </r>
  <r>
    <x v="208"/>
    <s v="0590-ALGECIRAS-ALIADO"/>
    <s v="2014"/>
    <s v="CUENTA"/>
    <s v=""/>
    <s v="En Ejecución"/>
    <s v="ID SUBCTA: 796 - TIPO: 11.2. Entes Territoriales"/>
    <s v="0590-ALGECIRAS-ALIADO"/>
    <s v="ENTES REGIONALES"/>
    <s v=""/>
    <s v=""/>
    <s v=""/>
    <s v=""/>
    <s v=""/>
    <s v=""/>
    <s v="891180024"/>
    <s v="ALCALDIA DE ALGECIRAS"/>
    <s v=""/>
    <n v="0"/>
    <n v="0"/>
    <n v="0"/>
    <n v="20000000"/>
    <n v="20000000"/>
    <n v="0"/>
    <m/>
    <n v="0"/>
    <n v="20000000"/>
    <n v="20000000"/>
    <n v="0"/>
    <m/>
    <n v="0"/>
    <n v="20000000"/>
    <n v="0"/>
    <n v="20000000"/>
    <n v="0"/>
    <n v="0"/>
    <n v="0"/>
    <n v="0"/>
    <n v="0"/>
    <n v="0"/>
    <n v="20000000"/>
    <n v="0"/>
    <n v="20000000"/>
    <n v="0"/>
    <n v="0"/>
    <n v="0"/>
    <n v="0"/>
    <n v="0"/>
    <n v="0"/>
    <n v="0"/>
    <n v="0"/>
    <n v="1518881.01"/>
    <n v="0"/>
    <n v="1518881.01"/>
    <n v="0"/>
    <n v="1518881.01"/>
    <s v="ENT-E"/>
    <s v="0590_14"/>
    <s v="0590_14_12"/>
    <s v="891180024"/>
    <s v="APO"/>
  </r>
  <r>
    <x v="209"/>
    <s v="0590-CAMPOALEGRE-ALIADO"/>
    <s v="2014"/>
    <s v="CUENTA"/>
    <s v=""/>
    <s v="En Ejecución"/>
    <s v="ID SUBCTA: 797 - TIPO: 11.2. Entes Territoriales"/>
    <s v="0590-CAMPOALEGRE-ALIADO"/>
    <s v="ENTES REGIONALES"/>
    <s v=""/>
    <s v=""/>
    <s v=""/>
    <s v=""/>
    <s v=""/>
    <s v=""/>
    <s v="891181119"/>
    <s v="ALCALDIA DE CAMPOALEGRE"/>
    <s v=""/>
    <n v="0"/>
    <n v="0"/>
    <n v="0"/>
    <n v="20000000"/>
    <n v="20000000"/>
    <n v="0"/>
    <m/>
    <n v="0"/>
    <n v="20000000"/>
    <n v="20000000"/>
    <n v="0"/>
    <m/>
    <n v="0"/>
    <n v="20000000"/>
    <n v="0"/>
    <n v="20000000"/>
    <n v="0"/>
    <n v="0"/>
    <n v="0"/>
    <n v="0"/>
    <n v="0"/>
    <n v="0"/>
    <n v="20000000"/>
    <n v="0"/>
    <n v="20000000"/>
    <n v="0"/>
    <n v="0"/>
    <n v="0"/>
    <n v="0"/>
    <n v="0"/>
    <n v="0"/>
    <n v="0"/>
    <n v="0"/>
    <n v="1518881.01"/>
    <n v="0"/>
    <n v="1518881.01"/>
    <n v="0"/>
    <n v="1518881.01"/>
    <s v="ENT-E"/>
    <s v="0590_14"/>
    <s v="0590_14_9"/>
    <s v="891181119"/>
    <s v="APO"/>
  </r>
  <r>
    <x v="210"/>
    <s v="0590-GARZON-ALIADO"/>
    <s v="2014"/>
    <s v="CUENTA"/>
    <s v=""/>
    <s v="En Ejecución"/>
    <s v="ID SUBCTA: 798 - TIPO: 11.2. Entes Territoriales"/>
    <s v="0590-GARZON-ALIADO"/>
    <s v="ENTES REGIONALES"/>
    <s v=""/>
    <s v=""/>
    <s v=""/>
    <s v=""/>
    <s v=""/>
    <s v=""/>
    <s v="891180022"/>
    <s v="ALCALDIA DE GARZON"/>
    <s v=""/>
    <n v="0"/>
    <n v="0"/>
    <n v="0"/>
    <n v="20000000"/>
    <n v="20000000"/>
    <n v="0"/>
    <m/>
    <n v="0"/>
    <n v="20000000"/>
    <n v="20000000"/>
    <n v="0"/>
    <m/>
    <n v="0"/>
    <n v="20000000"/>
    <n v="0"/>
    <n v="20000000"/>
    <n v="0"/>
    <n v="0"/>
    <n v="0"/>
    <n v="0"/>
    <n v="0"/>
    <n v="0"/>
    <n v="20000000"/>
    <n v="0"/>
    <n v="20000000"/>
    <n v="0"/>
    <n v="0"/>
    <n v="0"/>
    <n v="0"/>
    <n v="0"/>
    <n v="0"/>
    <n v="0"/>
    <n v="0"/>
    <n v="1518881.01"/>
    <n v="0"/>
    <n v="1518881.01"/>
    <n v="0"/>
    <n v="1518881.01"/>
    <s v="ENT-E"/>
    <s v="0590_14"/>
    <s v="0590_14_10"/>
    <s v="891180022"/>
    <s v="APO"/>
  </r>
  <r>
    <x v="211"/>
    <s v="0590-RIVERA-ALIADO"/>
    <s v="2014"/>
    <s v="CUENTA"/>
    <s v=""/>
    <s v="En Ejecución"/>
    <s v="ID SUBCTA: 804 - TIPO: 11.2. Entes Territoriales"/>
    <s v="0590-RIVERA-ALIADO"/>
    <s v="ENTES REGIONALES"/>
    <s v=""/>
    <s v=""/>
    <s v=""/>
    <s v=""/>
    <s v=""/>
    <s v=""/>
    <s v="891180040"/>
    <s v="ALCALDIA DE RIVERA"/>
    <s v=""/>
    <n v="0"/>
    <n v="0"/>
    <n v="0"/>
    <n v="20000000"/>
    <n v="20000000"/>
    <n v="0"/>
    <m/>
    <n v="0"/>
    <n v="20000000"/>
    <n v="20000000"/>
    <n v="0"/>
    <m/>
    <n v="0"/>
    <n v="20000000"/>
    <n v="0"/>
    <n v="20000000"/>
    <n v="0"/>
    <n v="0"/>
    <n v="0"/>
    <n v="0"/>
    <n v="0"/>
    <n v="0"/>
    <n v="20000000"/>
    <n v="0"/>
    <n v="20000000"/>
    <n v="0"/>
    <n v="0"/>
    <n v="0"/>
    <n v="0"/>
    <n v="0"/>
    <n v="0"/>
    <n v="0"/>
    <n v="0"/>
    <n v="1518881.01"/>
    <n v="0"/>
    <n v="1518881.01"/>
    <n v="0"/>
    <n v="1518881.01"/>
    <s v="ENT-E"/>
    <s v="0590_14"/>
    <s v="0590_14_6"/>
    <s v="891180040"/>
    <s v="APO"/>
  </r>
  <r>
    <x v="212"/>
    <s v="0590-VILLAVIEJA-ALIADO"/>
    <s v="2014"/>
    <s v="CUENTA"/>
    <s v=""/>
    <s v="En Ejecución"/>
    <s v="ID SUBCTA: 806 - TIPO: 11.2. Entes Territoriales"/>
    <s v="0590-VILLAVIEJA-ALIADO"/>
    <s v="ENTES REGIONALES"/>
    <s v=""/>
    <s v=""/>
    <s v=""/>
    <s v=""/>
    <s v=""/>
    <s v=""/>
    <s v="891180187"/>
    <s v="ALCALDIA DE VILLAVIEJA"/>
    <s v=""/>
    <n v="0"/>
    <n v="0"/>
    <n v="0"/>
    <n v="20000000"/>
    <n v="20000000"/>
    <n v="0"/>
    <m/>
    <n v="0"/>
    <n v="20000000"/>
    <n v="20000000"/>
    <n v="0"/>
    <m/>
    <n v="0"/>
    <n v="20000000"/>
    <n v="0"/>
    <n v="20000000"/>
    <n v="0"/>
    <n v="0"/>
    <n v="0"/>
    <n v="0"/>
    <n v="0"/>
    <n v="0"/>
    <n v="20000000"/>
    <n v="0"/>
    <n v="20000000"/>
    <n v="0"/>
    <n v="0"/>
    <n v="0"/>
    <n v="0"/>
    <n v="0"/>
    <n v="0"/>
    <n v="0"/>
    <n v="0"/>
    <n v="1518881.01"/>
    <n v="0"/>
    <n v="1518881.01"/>
    <n v="0"/>
    <n v="1518881.01"/>
    <s v="ENT-E"/>
    <s v="0590_14"/>
    <s v="0590_14_11"/>
    <s v="891180187"/>
    <s v="APO"/>
  </r>
  <r>
    <x v="213"/>
    <s v="0590-TELLO-ALIADO"/>
    <s v="2014"/>
    <s v="CUENTA"/>
    <s v=""/>
    <s v="En Ejecución"/>
    <s v="ID SUBCTA: 805 - TIPO: 11.2. Entes Territoriales"/>
    <s v="0590-TELLO-ALIADO"/>
    <s v="ENTES REGIONALES"/>
    <s v=""/>
    <s v=""/>
    <s v=""/>
    <s v=""/>
    <s v=""/>
    <s v=""/>
    <s v="891180127"/>
    <s v="ALCALDIA DE TELLO"/>
    <s v=""/>
    <n v="0"/>
    <n v="0"/>
    <n v="0"/>
    <n v="20000000"/>
    <n v="20000000"/>
    <n v="0"/>
    <m/>
    <n v="0"/>
    <n v="20000000"/>
    <n v="20000000"/>
    <n v="0"/>
    <m/>
    <n v="0"/>
    <n v="20000000"/>
    <n v="0"/>
    <n v="20000000"/>
    <n v="0"/>
    <n v="0"/>
    <n v="0"/>
    <n v="0"/>
    <n v="0"/>
    <n v="0"/>
    <n v="20000000"/>
    <n v="0"/>
    <n v="20000000"/>
    <n v="0"/>
    <n v="0"/>
    <n v="0"/>
    <n v="0"/>
    <n v="0"/>
    <n v="0"/>
    <n v="0"/>
    <n v="0"/>
    <n v="1518881.01"/>
    <n v="0"/>
    <n v="1518881.01"/>
    <n v="0"/>
    <n v="1518881.01"/>
    <s v="ENT-E"/>
    <s v="0590_14"/>
    <s v="0590_14_7"/>
    <s v="891180127"/>
    <s v="APO"/>
  </r>
  <r>
    <x v="214"/>
    <s v="0590-YAGUARA-ALIADO"/>
    <s v="2014"/>
    <s v="CUENTA"/>
    <s v=""/>
    <s v="En Ejecución"/>
    <s v="ID SUBCTA: 807 - TIPO: 11.2. Entes Territoriales"/>
    <s v="0590-YAGUARA-ALIADO"/>
    <s v="ENTES REGIONALES"/>
    <s v=""/>
    <s v=""/>
    <s v=""/>
    <s v=""/>
    <s v=""/>
    <s v=""/>
    <s v="800097180"/>
    <s v="ALCALDIA DE YAGUARA"/>
    <s v=""/>
    <n v="0"/>
    <n v="0"/>
    <n v="0"/>
    <n v="43800021"/>
    <n v="43800021"/>
    <n v="0"/>
    <m/>
    <n v="0"/>
    <n v="43800021"/>
    <n v="43800021"/>
    <n v="0"/>
    <m/>
    <n v="0"/>
    <n v="43800021"/>
    <n v="0"/>
    <n v="43800021"/>
    <n v="0"/>
    <n v="0"/>
    <n v="0"/>
    <n v="0"/>
    <n v="0"/>
    <n v="0"/>
    <n v="43800021"/>
    <n v="0"/>
    <n v="43800021"/>
    <n v="0"/>
    <n v="0"/>
    <n v="0"/>
    <n v="0"/>
    <n v="0"/>
    <n v="0"/>
    <n v="0"/>
    <n v="0"/>
    <n v="3326351.04"/>
    <n v="0"/>
    <n v="3326351.04"/>
    <n v="0"/>
    <n v="3326351.04"/>
    <s v="ENT-E"/>
    <s v="0590_14"/>
    <s v="0590_14_5"/>
    <s v="800097180"/>
    <s v="APO"/>
  </r>
  <r>
    <x v="215"/>
    <s v="0590-PITAL-ALIADO"/>
    <s v="2014"/>
    <s v="CUENTA"/>
    <s v=""/>
    <s v="En Ejecución"/>
    <s v="ID SUBCTA: 802 - TIPO: 11.2. Entes Territoriales"/>
    <s v="0590-PITAL-ALIADO"/>
    <s v="ENTES REGIONALES"/>
    <s v=""/>
    <s v=""/>
    <s v=""/>
    <s v=""/>
    <s v=""/>
    <s v=""/>
    <s v="891180199"/>
    <s v="ALCALDIA DE PITAL"/>
    <s v=""/>
    <n v="0"/>
    <n v="0"/>
    <n v="0"/>
    <n v="20000000"/>
    <n v="20000000"/>
    <n v="0"/>
    <m/>
    <n v="0"/>
    <n v="20000000"/>
    <n v="20000000"/>
    <n v="0"/>
    <m/>
    <n v="0"/>
    <n v="20000000"/>
    <n v="0"/>
    <n v="20000000"/>
    <n v="0"/>
    <n v="0"/>
    <n v="0"/>
    <n v="0"/>
    <n v="0"/>
    <n v="0"/>
    <n v="20000000"/>
    <n v="0"/>
    <n v="20000000"/>
    <n v="0"/>
    <n v="0"/>
    <n v="0"/>
    <n v="0"/>
    <n v="0"/>
    <n v="0"/>
    <n v="0"/>
    <n v="0"/>
    <n v="1518881.01"/>
    <n v="0"/>
    <n v="1518881.01"/>
    <n v="0"/>
    <n v="1518881.01"/>
    <s v="ENT-E"/>
    <s v="0590_14"/>
    <s v="0590_14_13"/>
    <s v="891180199"/>
    <s v="APO"/>
  </r>
  <r>
    <x v="216"/>
    <s v="0590-PITALITO-ALIADO"/>
    <s v="2014"/>
    <s v="CUENTA"/>
    <s v=""/>
    <s v="En Ejecución"/>
    <s v="ID SUBCTA: 803 - TIPO: 11.2. Entes Territoriales"/>
    <s v="0590-PITALITO-ALIADO"/>
    <s v="ENTES REGIONALES"/>
    <s v=""/>
    <s v=""/>
    <s v=""/>
    <s v=""/>
    <s v=""/>
    <s v=""/>
    <s v="891180077"/>
    <s v="ALCALDIA DE PITALITO"/>
    <s v=""/>
    <n v="0"/>
    <n v="0"/>
    <n v="0"/>
    <n v="100000000"/>
    <n v="100000000"/>
    <n v="0"/>
    <m/>
    <n v="0"/>
    <n v="100000000"/>
    <n v="100000000"/>
    <n v="0"/>
    <m/>
    <n v="0"/>
    <n v="100000000"/>
    <n v="0"/>
    <n v="100000000"/>
    <n v="0"/>
    <n v="0"/>
    <n v="0"/>
    <n v="0"/>
    <n v="0"/>
    <n v="0"/>
    <n v="100000000"/>
    <n v="0"/>
    <n v="100000000"/>
    <n v="0"/>
    <n v="0"/>
    <n v="0"/>
    <n v="0"/>
    <n v="0"/>
    <n v="0"/>
    <n v="0"/>
    <n v="0"/>
    <n v="7594405.0599999996"/>
    <n v="0"/>
    <n v="7594405.0599999996"/>
    <n v="0"/>
    <n v="7594405.0599999996"/>
    <s v="ENT-E"/>
    <s v="0590_14"/>
    <s v="0590_14_3"/>
    <s v="891180077"/>
    <s v="APO"/>
  </r>
  <r>
    <x v="217"/>
    <s v="402-2015-MUNICIPIOPOPAYAN-COOP"/>
    <s v="2015"/>
    <s v="CUENTA"/>
    <s v=""/>
    <s v="En Ejecución"/>
    <s v="ID SUBCTA: 863 - TIPO: 11.2. Entes Territoriales"/>
    <s v="402-2015-MUNICIPIOPOPAYAN-COOP"/>
    <s v="ENTES REGIONALES"/>
    <s v=""/>
    <s v=""/>
    <s v=""/>
    <s v=""/>
    <s v=""/>
    <s v=""/>
    <s v="891580006"/>
    <s v="ALCALDIA DE POPAYAN"/>
    <s v=""/>
    <n v="0"/>
    <n v="0"/>
    <n v="0"/>
    <n v="250000000"/>
    <n v="250000000"/>
    <n v="0"/>
    <m/>
    <n v="0"/>
    <n v="250000000"/>
    <n v="250000000"/>
    <n v="0"/>
    <m/>
    <n v="0"/>
    <n v="250000000"/>
    <n v="0"/>
    <n v="250000000"/>
    <n v="0"/>
    <n v="0"/>
    <n v="0"/>
    <n v="0"/>
    <n v="0"/>
    <n v="0"/>
    <n v="250000000"/>
    <n v="0"/>
    <n v="250000000"/>
    <n v="0"/>
    <n v="0"/>
    <n v="0"/>
    <n v="0"/>
    <n v="0"/>
    <n v="0"/>
    <n v="0"/>
    <n v="0"/>
    <n v="15172213.140000001"/>
    <n v="0"/>
    <n v="15172213.140000001"/>
    <n v="0"/>
    <n v="15172213.140000001"/>
    <s v="ENT-E"/>
    <s v="402_15"/>
    <s v="402_15_1"/>
    <s v="891580006"/>
    <s v="APO"/>
  </r>
  <r>
    <x v="218"/>
    <s v="401-2015-GOBERNACIONVAUPES-COOP"/>
    <s v="2015"/>
    <s v="CUENTA"/>
    <s v=""/>
    <s v="En Ejecución"/>
    <s v="ID SUBCTA: 862 - TIPO: 11.2. Entes Territoriales"/>
    <s v="401-2015-GOBERNACIONVAUPES-COOP"/>
    <s v="ENTES REGIONALES"/>
    <s v=""/>
    <s v=""/>
    <s v=""/>
    <s v=""/>
    <s v=""/>
    <s v=""/>
    <s v="845000021"/>
    <s v="GOBERNACION DEL VAUPES"/>
    <s v=""/>
    <n v="0"/>
    <n v="0"/>
    <n v="0"/>
    <n v="200000000"/>
    <n v="200000000"/>
    <n v="0"/>
    <m/>
    <n v="0"/>
    <n v="200000000"/>
    <n v="200000000"/>
    <n v="0"/>
    <m/>
    <n v="0"/>
    <n v="200000000"/>
    <n v="0"/>
    <n v="200000000"/>
    <n v="0"/>
    <n v="0"/>
    <n v="0"/>
    <n v="0"/>
    <n v="0"/>
    <n v="0"/>
    <n v="200000000"/>
    <n v="0"/>
    <n v="200000000"/>
    <n v="0"/>
    <n v="0"/>
    <n v="0"/>
    <n v="0"/>
    <n v="0"/>
    <n v="0"/>
    <n v="0"/>
    <n v="0"/>
    <n v="11230003.960000001"/>
    <n v="0"/>
    <n v="11230003.960000001"/>
    <n v="0"/>
    <n v="11230003.960000001"/>
    <s v="ENT-E"/>
    <s v="401_15"/>
    <s v="401_15_1"/>
    <s v="845000021"/>
    <s v="APO"/>
  </r>
  <r>
    <x v="219"/>
    <s v="400-2015-ALCALDIACARTAGENA-COOP"/>
    <s v="2015"/>
    <s v="CUENTA"/>
    <s v=""/>
    <s v="En Ejecución"/>
    <s v="ID SUBCTA: 861 - TIPO: 11.2. Entes Territoriales"/>
    <s v="400-2015-ALCALDIACARTAGENA-COOP"/>
    <s v="ENTES REGIONALES"/>
    <s v=""/>
    <s v=""/>
    <s v=""/>
    <s v=""/>
    <s v=""/>
    <s v=""/>
    <s v="890480184"/>
    <s v="ALCALDIA DE CARTAGENA"/>
    <s v=""/>
    <n v="0"/>
    <n v="0"/>
    <n v="0"/>
    <n v="290000000"/>
    <n v="290000000"/>
    <n v="0"/>
    <m/>
    <n v="0"/>
    <n v="290000000"/>
    <n v="290000000"/>
    <n v="0"/>
    <m/>
    <n v="0"/>
    <n v="290000000"/>
    <n v="0"/>
    <n v="290000000"/>
    <n v="0"/>
    <n v="0"/>
    <n v="0"/>
    <n v="0"/>
    <n v="0"/>
    <n v="0"/>
    <n v="290000000"/>
    <n v="0"/>
    <n v="290000000"/>
    <n v="0"/>
    <n v="0"/>
    <n v="0"/>
    <n v="0"/>
    <n v="0"/>
    <n v="0"/>
    <n v="0"/>
    <n v="0"/>
    <n v="13301873.09"/>
    <n v="0"/>
    <n v="13301873.09"/>
    <n v="0"/>
    <n v="13301873.09"/>
    <s v="ENT-E"/>
    <s v="400_15"/>
    <s v="400_15_1"/>
    <s v="890480184"/>
    <s v="APO"/>
  </r>
  <r>
    <x v="220"/>
    <s v="0604-MANIZALES-VD"/>
    <s v="2013"/>
    <s v="CUENTA"/>
    <s v=""/>
    <s v="En Ejecución"/>
    <s v="ID SUBCTA: 823 - TIPO: 11.2. Entes Territoriales"/>
    <s v="0604-MANIZALES-VD"/>
    <s v="ENTES REGIONALES"/>
    <s v=""/>
    <s v=""/>
    <s v=""/>
    <s v=""/>
    <s v=""/>
    <s v=""/>
    <s v="890801053"/>
    <s v="ALCALDIA DE MANIZALES"/>
    <s v=""/>
    <n v="0"/>
    <n v="0"/>
    <n v="0"/>
    <n v="190905000"/>
    <n v="190905000"/>
    <n v="0"/>
    <m/>
    <n v="0"/>
    <n v="190905000"/>
    <n v="190905000"/>
    <n v="0"/>
    <m/>
    <n v="0"/>
    <n v="190905000"/>
    <n v="0"/>
    <n v="190905000"/>
    <n v="0"/>
    <n v="0"/>
    <n v="0"/>
    <n v="0"/>
    <n v="0"/>
    <n v="0"/>
    <n v="190905000"/>
    <n v="0"/>
    <n v="190905000"/>
    <n v="0"/>
    <n v="0"/>
    <n v="0"/>
    <n v="0"/>
    <n v="0"/>
    <n v="0"/>
    <n v="0"/>
    <n v="0"/>
    <n v="17805097.739999998"/>
    <n v="0"/>
    <n v="17805097.739999998"/>
    <n v="0"/>
    <n v="17805097.739999998"/>
    <s v="ENT-E"/>
    <s v="0604_13"/>
    <s v="0604_13_1"/>
    <s v="890801053"/>
    <s v="APO"/>
  </r>
  <r>
    <x v="221"/>
    <s v="403-2015-ALCALDIAMANIZALES-COOP"/>
    <s v="2015"/>
    <s v="CUENTA"/>
    <s v=""/>
    <s v="En Ejecución"/>
    <s v="ID SUBCTA: 864 - TIPO: 11.2. Entes Territoriales"/>
    <s v="403-2015-ALCALDIAMANIZALES-COOP"/>
    <s v="ENTES REGIONALES"/>
    <s v=""/>
    <s v=""/>
    <s v=""/>
    <s v=""/>
    <s v=""/>
    <s v=""/>
    <s v="890801053"/>
    <s v="ALCALDIA DE MANIZALES"/>
    <s v=""/>
    <n v="0"/>
    <n v="0"/>
    <n v="0"/>
    <n v="334000000"/>
    <n v="334000000"/>
    <n v="0"/>
    <m/>
    <n v="0"/>
    <n v="334000000"/>
    <n v="334000000"/>
    <n v="0"/>
    <m/>
    <n v="0"/>
    <n v="334000000"/>
    <n v="0"/>
    <n v="334000000"/>
    <n v="0"/>
    <n v="0"/>
    <n v="0"/>
    <n v="0"/>
    <n v="0"/>
    <n v="0"/>
    <n v="334000000"/>
    <n v="0"/>
    <n v="334000000"/>
    <n v="0"/>
    <n v="0"/>
    <n v="0"/>
    <n v="0"/>
    <n v="0"/>
    <n v="0"/>
    <n v="0"/>
    <n v="0"/>
    <n v="14253364.050000001"/>
    <n v="0"/>
    <n v="14253364.050000001"/>
    <n v="0"/>
    <n v="14253364.050000001"/>
    <s v="ENT-E"/>
    <s v="403_15"/>
    <s v="403_15_1"/>
    <s v="890801053"/>
    <s v="APO"/>
  </r>
  <r>
    <x v="222"/>
    <s v="0604-PARQUESOFT MANIZALES-EJECUTOR-VD"/>
    <s v="2013"/>
    <s v="CUENTA"/>
    <s v=""/>
    <s v="En Ejecución"/>
    <s v="ID SUBCTA: 824 - TIPO: 11.2. Entes Territoriales"/>
    <s v="0604-PARQUESOFT MANIZALES-EJECUTOR-VD"/>
    <s v="ENTES REGIONALES"/>
    <s v=""/>
    <s v=""/>
    <s v=""/>
    <s v=""/>
    <s v=""/>
    <s v=""/>
    <s v="810006985"/>
    <s v="PARQUESOFT MANIZALES"/>
    <s v=""/>
    <n v="0"/>
    <n v="0"/>
    <n v="0"/>
    <n v="4095000"/>
    <n v="4095000"/>
    <n v="0"/>
    <m/>
    <n v="0"/>
    <n v="0"/>
    <n v="0"/>
    <n v="0"/>
    <m/>
    <n v="4095000"/>
    <n v="4095000"/>
    <n v="0"/>
    <n v="4095000"/>
    <n v="0"/>
    <n v="0"/>
    <n v="0"/>
    <n v="0"/>
    <n v="0"/>
    <n v="0"/>
    <n v="0"/>
    <n v="0"/>
    <n v="0"/>
    <n v="0"/>
    <n v="0"/>
    <n v="0"/>
    <n v="0"/>
    <n v="4095000"/>
    <n v="0"/>
    <n v="0"/>
    <n v="0"/>
    <n v="0"/>
    <n v="0"/>
    <n v="0"/>
    <n v="0"/>
    <n v="0"/>
    <s v="ENT-E"/>
    <s v="0604_13"/>
    <s v="0604_13_2"/>
    <s v="810006985"/>
    <s v="APO"/>
  </r>
  <r>
    <x v="223"/>
    <s v="317-15-DEPTOVAUPES-COOP"/>
    <s v="2015"/>
    <s v="CUENTA"/>
    <s v=""/>
    <s v="En Ejecución"/>
    <s v="ID SUBCTA: 859 - TIPO: 11.2. Entes Territoriales"/>
    <s v="317-15-DEPTOVAUPES-COOP"/>
    <s v="ENTES REGIONALES"/>
    <s v=""/>
    <s v=""/>
    <s v=""/>
    <s v=""/>
    <s v=""/>
    <s v=""/>
    <s v="845000021"/>
    <s v="GOBERNACION DEL VAUPES"/>
    <s v=""/>
    <n v="0"/>
    <n v="0"/>
    <n v="0"/>
    <n v="75000000"/>
    <n v="75000000"/>
    <n v="0"/>
    <m/>
    <n v="0"/>
    <n v="75000000"/>
    <n v="75000000"/>
    <n v="0"/>
    <m/>
    <n v="0"/>
    <n v="75000000"/>
    <n v="0"/>
    <n v="75000000"/>
    <n v="0"/>
    <n v="0"/>
    <n v="0"/>
    <n v="0"/>
    <n v="0"/>
    <n v="0"/>
    <n v="75000000"/>
    <n v="0"/>
    <n v="75000000"/>
    <n v="0"/>
    <n v="0"/>
    <n v="0"/>
    <n v="0"/>
    <n v="0"/>
    <n v="0"/>
    <n v="0"/>
    <n v="0"/>
    <n v="5070826.3099999996"/>
    <n v="0"/>
    <n v="5070826.3099999996"/>
    <n v="0"/>
    <n v="5070826.3099999996"/>
    <s v="ENT-E"/>
    <s v="317_15"/>
    <s v="317_15_1"/>
    <s v="845000021"/>
    <s v="APO"/>
  </r>
  <r>
    <x v="224"/>
    <s v="0686-HUILA-VD"/>
    <s v="2013"/>
    <s v="CUENTA"/>
    <s v=""/>
    <s v="En Ejecución"/>
    <s v="ID SUBCTA: 827 - TIPO: 11.2. Entes Territoriales"/>
    <s v="0686-HUILA-VD"/>
    <s v="ENTES REGIONALES"/>
    <s v=""/>
    <s v=""/>
    <s v=""/>
    <s v=""/>
    <s v=""/>
    <s v=""/>
    <s v="800103913"/>
    <s v="GOBERNACION DEL HUILA"/>
    <s v=""/>
    <n v="0"/>
    <n v="0"/>
    <n v="0"/>
    <n v="98748571"/>
    <n v="98748571"/>
    <n v="0"/>
    <m/>
    <n v="0"/>
    <n v="94954000"/>
    <n v="94954000"/>
    <n v="0"/>
    <m/>
    <n v="3794571"/>
    <n v="98748571"/>
    <n v="0"/>
    <n v="98748571"/>
    <n v="0"/>
    <n v="0"/>
    <n v="0"/>
    <n v="0"/>
    <n v="0"/>
    <n v="0"/>
    <n v="37981600"/>
    <n v="0"/>
    <n v="37981600"/>
    <n v="0"/>
    <n v="0"/>
    <n v="0"/>
    <n v="0"/>
    <n v="60766971"/>
    <n v="0"/>
    <n v="56972400"/>
    <n v="0"/>
    <n v="13341100.27"/>
    <n v="0"/>
    <n v="13341100.27"/>
    <n v="0"/>
    <n v="70313500.269999996"/>
    <s v="ENT-E"/>
    <s v="0686_13"/>
    <s v="0686_13_2"/>
    <s v="800103913"/>
    <s v="APO"/>
  </r>
  <r>
    <x v="225"/>
    <s v="0590-AIPE-ALIADO"/>
    <s v="2014"/>
    <s v="CUENTA"/>
    <s v=""/>
    <s v="En Ejecución"/>
    <s v="ID SUBCTA: 795 - TIPO: 11.2. Entes Territoriales"/>
    <s v="0590-AIPE-ALIADO"/>
    <s v="ENTES REGIONALES"/>
    <s v=""/>
    <s v=""/>
    <s v=""/>
    <s v=""/>
    <s v=""/>
    <s v=""/>
    <s v="891180070"/>
    <s v="ALCALDIA DE AIPE"/>
    <s v=""/>
    <n v="0"/>
    <n v="0"/>
    <n v="0"/>
    <n v="200000000"/>
    <n v="200000000"/>
    <n v="0"/>
    <m/>
    <n v="0"/>
    <n v="200000000"/>
    <n v="200000000"/>
    <n v="0"/>
    <m/>
    <n v="0"/>
    <n v="200000000"/>
    <n v="0"/>
    <n v="200000000"/>
    <n v="0"/>
    <n v="0"/>
    <n v="0"/>
    <n v="0"/>
    <n v="0"/>
    <n v="0"/>
    <n v="200000000"/>
    <n v="0"/>
    <n v="200000000"/>
    <n v="0"/>
    <n v="0"/>
    <n v="0"/>
    <n v="0"/>
    <n v="0"/>
    <n v="0"/>
    <n v="0"/>
    <n v="0"/>
    <n v="15188810.109999999"/>
    <n v="0"/>
    <n v="15188810.109999999"/>
    <n v="0"/>
    <n v="15188810.109999999"/>
    <s v="ENT-E"/>
    <s v="0590_14"/>
    <s v="0590_14_2"/>
    <s v="891180070"/>
    <s v="APO"/>
  </r>
  <r>
    <x v="226"/>
    <s v="0677-GUAVIARE-VD"/>
    <s v="2013"/>
    <s v="CUENTA"/>
    <s v=""/>
    <s v="En Ejecución"/>
    <s v="ID SUBCTA: 825 - TIPO: 11.2. Entes Territoriales"/>
    <s v="0677-GUAVIARE-VD"/>
    <s v="ENTES REGIONALES"/>
    <s v=""/>
    <s v=""/>
    <s v=""/>
    <s v=""/>
    <s v=""/>
    <s v=""/>
    <s v="800103196"/>
    <s v="GOBERNACION DEL GUAVIARE"/>
    <s v=""/>
    <n v="0"/>
    <n v="0"/>
    <n v="0"/>
    <n v="75000000"/>
    <n v="75000000"/>
    <n v="0"/>
    <m/>
    <n v="127200"/>
    <n v="75000000"/>
    <n v="75000000"/>
    <n v="0"/>
    <m/>
    <n v="0"/>
    <n v="75000000"/>
    <n v="0"/>
    <n v="75000000"/>
    <n v="0"/>
    <n v="0"/>
    <n v="0"/>
    <n v="0"/>
    <n v="0"/>
    <n v="0"/>
    <n v="54427200"/>
    <n v="127200"/>
    <n v="54300000"/>
    <n v="0"/>
    <n v="0"/>
    <n v="0"/>
    <n v="0"/>
    <n v="20572800"/>
    <n v="0"/>
    <n v="20572800"/>
    <n v="0"/>
    <n v="7712554.9500000002"/>
    <n v="0"/>
    <n v="7712554.9500000002"/>
    <n v="0"/>
    <n v="28285354.949999999"/>
    <s v="ENT-E"/>
    <s v="0677_13"/>
    <s v="0677_13_2"/>
    <s v="800103196"/>
    <s v="APO"/>
  </r>
  <r>
    <x v="227"/>
    <s v="366-2015-DEPTOCHOCO-COOP"/>
    <s v="2015"/>
    <s v="CUENTA"/>
    <s v=""/>
    <s v="En Ejecución"/>
    <s v="ID SUBCTA: 860 - TIPO: 11.2. Entes Territoriales"/>
    <s v="366-2015-DEPTOCHOCO-COOP"/>
    <s v="ENTES REGIONALES"/>
    <s v=""/>
    <s v=""/>
    <s v=""/>
    <s v=""/>
    <s v=""/>
    <s v=""/>
    <s v="891680010"/>
    <s v="GOBERNACION DEL CHOCO"/>
    <s v=""/>
    <n v="0"/>
    <n v="0"/>
    <n v="0"/>
    <n v="85000000"/>
    <n v="85000000"/>
    <n v="0"/>
    <m/>
    <n v="0"/>
    <n v="85000000"/>
    <n v="85000000"/>
    <n v="0"/>
    <m/>
    <n v="0"/>
    <n v="85000000"/>
    <n v="0"/>
    <n v="85000000"/>
    <n v="0"/>
    <n v="0"/>
    <n v="0"/>
    <n v="0"/>
    <n v="0"/>
    <n v="0"/>
    <n v="85000000"/>
    <n v="0"/>
    <n v="85000000"/>
    <n v="0"/>
    <n v="0"/>
    <n v="0"/>
    <n v="0"/>
    <n v="0"/>
    <n v="0"/>
    <n v="0"/>
    <n v="0"/>
    <n v="8274213.6799999997"/>
    <n v="0"/>
    <n v="8274213.6799999997"/>
    <n v="0"/>
    <n v="8274213.6799999997"/>
    <s v="ENT-E"/>
    <s v="366_15"/>
    <s v="366_15_1"/>
    <s v="891680010"/>
    <s v="APO"/>
  </r>
  <r>
    <x v="228"/>
    <s v="0686-E R T -EJECUTOR-VD"/>
    <s v="2013"/>
    <s v="CUENTA"/>
    <s v=""/>
    <s v="En Ejecución"/>
    <s v="ID SUBCTA: 826 - TIPO: 11.2. Entes Territoriales"/>
    <s v="0686-E R T -EJECUTOR-VD"/>
    <s v="ENTES REGIONALES"/>
    <s v=""/>
    <s v=""/>
    <s v=""/>
    <s v=""/>
    <s v=""/>
    <s v=""/>
    <s v="800135729"/>
    <s v="EMPRESA DE RECURSOS TECNOLOGICOS E.R.T. S.A. ESP"/>
    <s v=""/>
    <n v="0"/>
    <n v="0"/>
    <n v="0"/>
    <n v="5000000"/>
    <n v="5000000"/>
    <n v="0"/>
    <m/>
    <n v="19920.32"/>
    <n v="0"/>
    <n v="0"/>
    <n v="0"/>
    <m/>
    <n v="5000000"/>
    <n v="5000000"/>
    <n v="0"/>
    <n v="5000000"/>
    <n v="0"/>
    <n v="0"/>
    <n v="0"/>
    <n v="0"/>
    <n v="0"/>
    <n v="0"/>
    <n v="0"/>
    <n v="0"/>
    <n v="0"/>
    <n v="0"/>
    <n v="0"/>
    <n v="0"/>
    <n v="0"/>
    <n v="5000000"/>
    <n v="0"/>
    <n v="0"/>
    <n v="0"/>
    <n v="0"/>
    <n v="0"/>
    <n v="0"/>
    <n v="0"/>
    <n v="0"/>
    <s v="ENT-G"/>
    <s v="0686_13"/>
    <s v="0686_13_1"/>
    <s v="800135729"/>
    <s v="APO"/>
  </r>
  <r>
    <x v="229"/>
    <s v="413-2015-GOBNARIÑO-COOP"/>
    <s v="2015"/>
    <s v="CUENTA"/>
    <s v=""/>
    <s v="En Ejecución"/>
    <s v="ID SUBCTA: 874 - TIPO: 11.2. Entes Territoriales"/>
    <s v="413-2015-GOBNARIÑO-COOP"/>
    <s v="ENTES REGIONALES"/>
    <s v=""/>
    <s v=""/>
    <s v=""/>
    <s v=""/>
    <s v=""/>
    <s v=""/>
    <s v="800103923"/>
    <s v="GOBERNACION DE NARIÑO"/>
    <s v=""/>
    <n v="0"/>
    <n v="0"/>
    <n v="0"/>
    <n v="223000000"/>
    <n v="223000000"/>
    <n v="0"/>
    <m/>
    <n v="0"/>
    <n v="223000000"/>
    <n v="223000000"/>
    <n v="0"/>
    <m/>
    <n v="0"/>
    <n v="223000000"/>
    <n v="0"/>
    <n v="223000000"/>
    <n v="0"/>
    <n v="0"/>
    <n v="0"/>
    <n v="0"/>
    <n v="0"/>
    <n v="0"/>
    <n v="223000000"/>
    <n v="0"/>
    <n v="223000000"/>
    <n v="0"/>
    <n v="0"/>
    <n v="0"/>
    <n v="0"/>
    <n v="0"/>
    <n v="0"/>
    <n v="0"/>
    <n v="0"/>
    <n v="11595323.619999999"/>
    <n v="0"/>
    <n v="11595323.619999999"/>
    <n v="0"/>
    <n v="11595323.619999999"/>
    <s v="ENT-E"/>
    <s v="413_15"/>
    <s v="413_15_1"/>
    <s v="800103923"/>
    <s v="APO"/>
  </r>
  <r>
    <x v="230"/>
    <s v="418-2015-GOBGUAJIRA-COOP"/>
    <s v="2015"/>
    <s v="CUENTA"/>
    <s v=""/>
    <s v="En Ejecución"/>
    <s v="ID SUBCTA: 880 - TIPO: 11.2. Entes Territoriales"/>
    <s v="418-2015-GOBGUAJIRA-COOP"/>
    <s v="ENTES REGIONALES"/>
    <s v=""/>
    <s v=""/>
    <s v=""/>
    <s v=""/>
    <s v=""/>
    <s v=""/>
    <s v="892115015"/>
    <s v="GOBERNACION DE LA GUAJIRA"/>
    <s v=""/>
    <n v="0"/>
    <n v="0"/>
    <n v="0"/>
    <n v="250000000"/>
    <n v="250000000"/>
    <n v="0"/>
    <m/>
    <n v="0"/>
    <n v="250000000"/>
    <n v="250000000"/>
    <n v="0"/>
    <m/>
    <n v="0"/>
    <n v="250000000"/>
    <n v="0"/>
    <n v="250000000"/>
    <n v="0"/>
    <n v="0"/>
    <n v="0"/>
    <n v="0"/>
    <n v="0"/>
    <n v="0"/>
    <n v="250000000"/>
    <n v="0"/>
    <n v="250000000"/>
    <n v="0"/>
    <n v="0"/>
    <n v="0"/>
    <n v="0"/>
    <n v="0"/>
    <n v="0"/>
    <n v="0"/>
    <n v="0"/>
    <n v="11467131.98"/>
    <n v="0"/>
    <n v="11467131.98"/>
    <n v="0"/>
    <n v="11467131.98"/>
    <s v="ENT-E"/>
    <s v="418_15"/>
    <s v="418_15_1"/>
    <s v="892115015"/>
    <s v="APO"/>
  </r>
  <r>
    <x v="231"/>
    <s v="0491-NORTE DE SANTANDER-FONTIC"/>
    <s v="2013"/>
    <s v="CUENTA"/>
    <s v=""/>
    <s v="En Ejecución"/>
    <s v="ID SUBCTA: 778 - TIPO: 11.2. Entes Territoriales"/>
    <s v="0491-NORTE DE SANTANDER-FONTIC"/>
    <s v="ENTES REGIONALES"/>
    <s v=""/>
    <s v=""/>
    <s v=""/>
    <s v=""/>
    <s v=""/>
    <s v=""/>
    <s v="800103927"/>
    <s v="GOBERNACION NORTE SANTANDER"/>
    <s v=""/>
    <n v="0"/>
    <n v="0"/>
    <n v="0"/>
    <n v="650000000"/>
    <n v="650000000"/>
    <n v="0"/>
    <m/>
    <n v="0"/>
    <n v="650000000"/>
    <n v="650000000"/>
    <n v="0"/>
    <m/>
    <n v="0"/>
    <n v="650000000"/>
    <n v="0"/>
    <n v="650000000"/>
    <n v="0"/>
    <n v="0"/>
    <n v="0"/>
    <n v="0"/>
    <n v="0"/>
    <n v="0"/>
    <n v="650000000"/>
    <n v="0"/>
    <n v="650000000"/>
    <n v="0"/>
    <n v="0"/>
    <n v="0"/>
    <n v="0"/>
    <n v="0"/>
    <n v="0"/>
    <n v="0"/>
    <n v="0"/>
    <n v="45538658.340000004"/>
    <n v="0"/>
    <n v="45538658.340000004"/>
    <n v="0"/>
    <n v="45538658.340000004"/>
    <s v="ENT-E"/>
    <s v="0491_14"/>
    <s v="0491_14_6"/>
    <s v="800103927"/>
    <s v="APO"/>
  </r>
  <r>
    <x v="232"/>
    <s v="419-2015-ALCALDIAVILLAVICENCIO-COOP"/>
    <s v="2015"/>
    <s v="CUENTA"/>
    <s v=""/>
    <s v="En Ejecución"/>
    <s v="ID SUBCTA: 881 - TIPO: 11.2. Entes Territoriales"/>
    <s v="419-2015-ALCALDIAVILLAVICENCIO-COOP"/>
    <s v="ENTES REGIONALES"/>
    <s v=""/>
    <s v=""/>
    <s v=""/>
    <s v=""/>
    <s v=""/>
    <s v=""/>
    <s v="892099324"/>
    <s v="ALCALDIA DE VILLAVICENCIO"/>
    <s v=""/>
    <n v="0"/>
    <n v="0"/>
    <n v="0"/>
    <n v="334000000"/>
    <n v="334000000"/>
    <n v="0"/>
    <m/>
    <n v="0"/>
    <n v="334000000"/>
    <n v="334000000"/>
    <n v="0"/>
    <m/>
    <n v="0"/>
    <n v="334000000"/>
    <n v="0"/>
    <n v="334000000"/>
    <n v="0"/>
    <n v="0"/>
    <n v="0"/>
    <n v="0"/>
    <n v="0"/>
    <n v="0"/>
    <n v="334000000"/>
    <n v="0"/>
    <n v="334000000"/>
    <n v="0"/>
    <n v="0"/>
    <n v="0"/>
    <n v="0"/>
    <n v="0"/>
    <n v="0"/>
    <n v="0"/>
    <n v="0"/>
    <n v="12684143.15"/>
    <n v="0"/>
    <n v="12684143.15"/>
    <n v="0"/>
    <n v="12684143.15"/>
    <s v="ENT-E"/>
    <s v="419_15"/>
    <s v="419_15_1"/>
    <s v="892099324"/>
    <s v="APO"/>
  </r>
  <r>
    <x v="233"/>
    <s v="421-2015-ALCALDIASANJOSEGUAVIARE-COOP"/>
    <s v="2015"/>
    <s v="CUENTA"/>
    <s v=""/>
    <s v="En Ejecución"/>
    <s v="ID SUBCTA: 883 - TIPO: 11.2. Entes Territoriales"/>
    <s v="421-2015-ALCALDIASANJOSEGUAVIARE-COOP"/>
    <s v="ENTES REGIONALES"/>
    <s v=""/>
    <s v=""/>
    <s v=""/>
    <s v=""/>
    <s v=""/>
    <s v=""/>
    <s v="800103180"/>
    <s v="ALCALDIA DE SAN JOSE DEL GUAVIARE"/>
    <s v=""/>
    <n v="0"/>
    <n v="0"/>
    <n v="0"/>
    <n v="153000000"/>
    <n v="153000000"/>
    <n v="0"/>
    <m/>
    <n v="0"/>
    <n v="153000000"/>
    <n v="153000000"/>
    <n v="0"/>
    <m/>
    <n v="0"/>
    <n v="153000000"/>
    <n v="0"/>
    <n v="153000000"/>
    <n v="0"/>
    <n v="0"/>
    <n v="0"/>
    <n v="0"/>
    <n v="0"/>
    <n v="0"/>
    <n v="153000000"/>
    <n v="0"/>
    <n v="153000000"/>
    <n v="0"/>
    <n v="0"/>
    <n v="0"/>
    <n v="0"/>
    <n v="0"/>
    <n v="0"/>
    <n v="0"/>
    <n v="0"/>
    <n v="5807860.1600000001"/>
    <n v="0"/>
    <n v="5807860.1600000001"/>
    <n v="0"/>
    <n v="5807860.1600000001"/>
    <s v="ENT-E"/>
    <s v="421_15"/>
    <s v="421_15_1"/>
    <s v="800103180"/>
    <s v="APO"/>
  </r>
  <r>
    <x v="234"/>
    <s v="420-2015-MUNICIPIOPASTO-COOP"/>
    <s v="2015"/>
    <s v="CUENTA"/>
    <s v=""/>
    <s v="En Ejecución"/>
    <s v="ID SUBCTA: 882 - TIPO: 11.2. Entes Territoriales"/>
    <s v="420-2015-MUNICIPIOPASTO-COOP"/>
    <s v="ENTES REGIONALES"/>
    <s v=""/>
    <s v=""/>
    <s v=""/>
    <s v=""/>
    <s v=""/>
    <s v=""/>
    <s v="891280000"/>
    <s v="ALCALDIA DE PASTO"/>
    <s v=""/>
    <n v="0"/>
    <n v="0"/>
    <n v="0"/>
    <n v="222000000"/>
    <n v="222000000"/>
    <n v="0"/>
    <m/>
    <n v="0"/>
    <n v="222000000"/>
    <n v="222000000"/>
    <n v="0"/>
    <m/>
    <n v="0"/>
    <n v="222000000"/>
    <n v="0"/>
    <n v="222000000"/>
    <n v="0"/>
    <n v="0"/>
    <n v="0"/>
    <n v="0"/>
    <n v="0"/>
    <n v="0"/>
    <n v="222000000"/>
    <n v="0"/>
    <n v="222000000"/>
    <n v="0"/>
    <n v="0"/>
    <n v="0"/>
    <n v="0"/>
    <n v="0"/>
    <n v="0"/>
    <n v="0"/>
    <n v="0"/>
    <n v="11791982.380000001"/>
    <n v="0"/>
    <n v="11791982.380000001"/>
    <n v="0"/>
    <n v="11791982.380000001"/>
    <s v="ENT-E"/>
    <s v="420_15"/>
    <s v="420_15_1"/>
    <s v="891280000"/>
    <s v="APO"/>
  </r>
  <r>
    <x v="235"/>
    <s v="427-2015-GOBSANTANDER-COOP"/>
    <s v="2015"/>
    <s v="CUENTA"/>
    <s v=""/>
    <s v="En Ejecución"/>
    <s v="ID SUBCTA: 890 - TIPO: 11.2. Entes Territoriales"/>
    <s v="427-2015-GOBSANTANDER-COOP"/>
    <s v="ENTES REGIONALES"/>
    <s v=""/>
    <s v=""/>
    <s v=""/>
    <s v=""/>
    <s v=""/>
    <s v=""/>
    <s v="890201235"/>
    <s v="GOBERNACION DE SANTANDER"/>
    <s v=""/>
    <n v="0"/>
    <n v="0"/>
    <n v="0"/>
    <n v="502700000"/>
    <n v="502700000"/>
    <n v="0"/>
    <m/>
    <n v="0"/>
    <n v="502700000"/>
    <n v="502700000"/>
    <n v="0"/>
    <m/>
    <n v="0"/>
    <n v="502700000"/>
    <n v="0"/>
    <n v="502700000"/>
    <n v="0"/>
    <n v="0"/>
    <n v="0"/>
    <n v="0"/>
    <n v="0"/>
    <n v="0"/>
    <n v="251350000"/>
    <n v="0"/>
    <n v="251350000"/>
    <n v="0"/>
    <n v="0"/>
    <n v="0"/>
    <n v="0"/>
    <n v="251350000"/>
    <n v="0"/>
    <n v="251350000"/>
    <n v="0"/>
    <n v="39949728.020000003"/>
    <n v="0"/>
    <n v="39949728.020000003"/>
    <n v="0"/>
    <n v="291299728.01999998"/>
    <s v="ENT-E"/>
    <s v="427_15"/>
    <s v="427_15_1"/>
    <s v="890201235"/>
    <s v="APO"/>
  </r>
  <r>
    <x v="236"/>
    <s v="0491-TIBU-ALIADA"/>
    <s v="2013"/>
    <s v="CUENTA"/>
    <s v=""/>
    <s v="En Ejecución"/>
    <s v="ID SUBCTA: 781 - TIPO: 11.2. Entes Territoriales"/>
    <s v="0491-TIBU-ALIADA"/>
    <s v="ENTES REGIONALES"/>
    <s v=""/>
    <s v=""/>
    <s v=""/>
    <s v=""/>
    <s v=""/>
    <s v=""/>
    <s v="800070682"/>
    <s v="TIBU"/>
    <s v=""/>
    <n v="0"/>
    <n v="0"/>
    <n v="0"/>
    <n v="50000000"/>
    <n v="50000000"/>
    <n v="0"/>
    <m/>
    <n v="0"/>
    <n v="50000000"/>
    <n v="50000000"/>
    <n v="0"/>
    <m/>
    <n v="0"/>
    <n v="50000000"/>
    <n v="0"/>
    <n v="50000000"/>
    <n v="0"/>
    <n v="0"/>
    <n v="0"/>
    <n v="0"/>
    <n v="0"/>
    <n v="0"/>
    <n v="50000000"/>
    <n v="0"/>
    <n v="50000000"/>
    <n v="0"/>
    <n v="0"/>
    <n v="0"/>
    <n v="0"/>
    <n v="0"/>
    <n v="0"/>
    <n v="0"/>
    <n v="0"/>
    <n v="3509518.19"/>
    <n v="0"/>
    <n v="3509518.19"/>
    <n v="0"/>
    <n v="3509518.19"/>
    <s v="ENT-E"/>
    <s v="0491_14"/>
    <s v="0491_14_7"/>
    <s v="800070682"/>
    <s v="APO"/>
  </r>
  <r>
    <x v="237"/>
    <s v="417-2015-MUNICIPIOCALI-COOP"/>
    <s v="2015"/>
    <s v="CUENTA"/>
    <s v=""/>
    <s v="En Ejecución"/>
    <s v="ID SUBCTA: 879 - TIPO: 11.2. Entes Territoriales"/>
    <s v="417-2015-MUNICIPIOCALI-COOP"/>
    <s v="ENTES REGIONALES"/>
    <s v=""/>
    <s v=""/>
    <s v=""/>
    <s v=""/>
    <s v=""/>
    <s v=""/>
    <s v="890399011"/>
    <s v="ALCALDIA DE SANTIAGO DE CALI"/>
    <s v=""/>
    <n v="0"/>
    <n v="0"/>
    <n v="0"/>
    <n v="400000000"/>
    <n v="400000000"/>
    <n v="0"/>
    <m/>
    <n v="0"/>
    <n v="400000000"/>
    <n v="400000000"/>
    <n v="0"/>
    <m/>
    <n v="0"/>
    <n v="400000000"/>
    <n v="0"/>
    <n v="400000000"/>
    <n v="0"/>
    <n v="0"/>
    <n v="0"/>
    <n v="0"/>
    <n v="0"/>
    <n v="0"/>
    <n v="360000000"/>
    <n v="0"/>
    <n v="360000000"/>
    <n v="0"/>
    <n v="0"/>
    <n v="0"/>
    <n v="0"/>
    <n v="40000000"/>
    <n v="0"/>
    <n v="40000000"/>
    <n v="0"/>
    <n v="20101357.23"/>
    <n v="0"/>
    <n v="20101357.23"/>
    <n v="0"/>
    <n v="60101357.229999997"/>
    <s v="ENT-E"/>
    <s v="417_15"/>
    <s v="417_15_1"/>
    <s v="890399011"/>
    <s v="APO"/>
  </r>
  <r>
    <x v="238"/>
    <s v="0491-PAMPLONA-ALIADA"/>
    <s v="2013"/>
    <s v="CUENTA"/>
    <s v=""/>
    <s v="En Ejecución"/>
    <s v="ID SUBCTA: 779 - TIPO: 11.2. Entes Territoriales"/>
    <s v="0491-PAMPLONA-ALIADA"/>
    <s v="ENTES REGIONALES"/>
    <s v=""/>
    <s v=""/>
    <s v=""/>
    <s v=""/>
    <s v=""/>
    <s v=""/>
    <s v="800007652"/>
    <s v="ALCALDIA DE PAMPLONA"/>
    <s v=""/>
    <n v="0"/>
    <n v="0"/>
    <n v="0"/>
    <n v="80000000"/>
    <n v="80000000"/>
    <n v="0"/>
    <m/>
    <n v="0"/>
    <n v="80000000"/>
    <n v="80000000"/>
    <n v="0"/>
    <m/>
    <n v="0"/>
    <n v="80000000"/>
    <n v="0"/>
    <n v="80000000"/>
    <n v="0"/>
    <n v="0"/>
    <n v="0"/>
    <n v="0"/>
    <n v="0"/>
    <n v="0"/>
    <n v="80000000"/>
    <n v="0"/>
    <n v="80000000"/>
    <n v="0"/>
    <n v="0"/>
    <n v="0"/>
    <n v="0"/>
    <n v="0"/>
    <n v="0"/>
    <n v="0"/>
    <n v="0"/>
    <n v="5261881.8899999997"/>
    <n v="0"/>
    <n v="5261881.8899999997"/>
    <n v="0"/>
    <n v="5261881.8899999997"/>
    <s v="ENT-E"/>
    <s v="0491_14"/>
    <s v="0491_14_2"/>
    <s v="800007652"/>
    <s v="APO"/>
  </r>
  <r>
    <x v="239"/>
    <s v="0491-PATIOS-ALIADA"/>
    <s v="2013"/>
    <s v="CUENTA"/>
    <s v=""/>
    <s v="En Ejecución"/>
    <s v="ID SUBCTA: 780 - TIPO: 11.2. Entes Territoriales"/>
    <s v="0491-PATIOS-ALIADA"/>
    <s v="ENTES REGIONALES"/>
    <s v=""/>
    <s v=""/>
    <s v=""/>
    <s v=""/>
    <s v=""/>
    <s v=""/>
    <s v="800044113"/>
    <s v="ALCALDIA DE LOS PATIOS"/>
    <s v=""/>
    <n v="0"/>
    <n v="0"/>
    <n v="0"/>
    <n v="50000000"/>
    <n v="50000000"/>
    <n v="0"/>
    <m/>
    <n v="0"/>
    <n v="50000000"/>
    <n v="50000000"/>
    <n v="0"/>
    <m/>
    <n v="0"/>
    <n v="50000000"/>
    <n v="0"/>
    <n v="50000000"/>
    <n v="0"/>
    <n v="0"/>
    <n v="0"/>
    <n v="0"/>
    <n v="0"/>
    <n v="0"/>
    <n v="50000000"/>
    <n v="0"/>
    <n v="50000000"/>
    <n v="0"/>
    <n v="0"/>
    <n v="0"/>
    <n v="0"/>
    <n v="0"/>
    <n v="0"/>
    <n v="0"/>
    <n v="0"/>
    <n v="3495121.78"/>
    <n v="0"/>
    <n v="3495121.78"/>
    <n v="0"/>
    <n v="3495121.78"/>
    <s v="ENT-E"/>
    <s v="0491_14"/>
    <s v="0491_14_1"/>
    <s v="800044113"/>
    <s v="APO"/>
  </r>
  <r>
    <x v="240"/>
    <s v="0489-META-FONTIC"/>
    <s v="2013"/>
    <s v="CUENTA"/>
    <s v=""/>
    <s v="En Ejecución"/>
    <s v="ID SUBCTA: 774 - TIPO: 11.2. Entes Territoriales"/>
    <s v="0489-META-FONTIC"/>
    <s v="ENTES REGIONALES"/>
    <s v=""/>
    <s v=""/>
    <s v=""/>
    <s v=""/>
    <s v=""/>
    <s v=""/>
    <s v="892000148"/>
    <s v="GOBERNACION DEL META"/>
    <s v=""/>
    <n v="0"/>
    <n v="0"/>
    <n v="0"/>
    <n v="652834000"/>
    <n v="652834000"/>
    <n v="0"/>
    <m/>
    <n v="0"/>
    <n v="652834000"/>
    <n v="652834000"/>
    <n v="0"/>
    <m/>
    <n v="0"/>
    <n v="652834000"/>
    <n v="0"/>
    <n v="652834000"/>
    <n v="0"/>
    <n v="0"/>
    <n v="0"/>
    <n v="0"/>
    <n v="0"/>
    <n v="0"/>
    <n v="652834000"/>
    <n v="0"/>
    <n v="652834000"/>
    <n v="0"/>
    <n v="0"/>
    <n v="0"/>
    <n v="0"/>
    <n v="0"/>
    <n v="0"/>
    <n v="0"/>
    <n v="0"/>
    <n v="25991416.300000001"/>
    <n v="0"/>
    <n v="25991416.300000001"/>
    <n v="0"/>
    <n v="25991416.300000001"/>
    <s v="ENT-E"/>
    <s v="0489_13"/>
    <s v="0489_13_2"/>
    <s v="892000148"/>
    <s v="APO"/>
  </r>
  <r>
    <x v="241"/>
    <s v="0490-COMFACESAR-EJECUTOR"/>
    <s v="2013"/>
    <s v="CUENTA"/>
    <s v=""/>
    <s v="En Ejecución"/>
    <s v="ID SUBCTA: 775 - TIPO: 11.2. Entes Territoriales"/>
    <s v="0490-COMFACESAR-EJECUTOR"/>
    <s v="ENTES REGIONALES"/>
    <s v=""/>
    <s v=""/>
    <s v=""/>
    <s v=""/>
    <s v=""/>
    <s v=""/>
    <s v="892399989"/>
    <s v="CAJA DE COMPENSACION FAMILIAR COMFACESAR"/>
    <s v=""/>
    <n v="0"/>
    <n v="0"/>
    <n v="0"/>
    <n v="13654000"/>
    <n v="13654000"/>
    <n v="0"/>
    <m/>
    <n v="0"/>
    <n v="0"/>
    <n v="0"/>
    <n v="0"/>
    <m/>
    <n v="13654000"/>
    <n v="13654000"/>
    <n v="0"/>
    <n v="13654000"/>
    <n v="0"/>
    <n v="0"/>
    <n v="0"/>
    <n v="0"/>
    <n v="0"/>
    <n v="0"/>
    <n v="0"/>
    <n v="0"/>
    <n v="0"/>
    <n v="0"/>
    <n v="0"/>
    <n v="0"/>
    <n v="0"/>
    <n v="13654000"/>
    <n v="0"/>
    <n v="0"/>
    <n v="0"/>
    <n v="0"/>
    <n v="0"/>
    <n v="0"/>
    <n v="0"/>
    <n v="0"/>
    <s v="ENT-E"/>
    <s v="0490_14"/>
    <s v="0490_14_2"/>
    <s v="892399989"/>
    <s v="APO"/>
  </r>
  <r>
    <x v="242"/>
    <s v="425-2015-MUNICIPIOPEREIRA-COOP"/>
    <s v="2015"/>
    <s v="CUENTA"/>
    <s v=""/>
    <s v="En Ejecución"/>
    <s v="ID SUBCTA: 887 - TIPO: 11.2. Entes Territoriales"/>
    <s v="425-2015-MUNICIPIOPEREIRA-COOP"/>
    <s v="ENTES REGIONALES"/>
    <s v=""/>
    <s v=""/>
    <s v=""/>
    <s v=""/>
    <s v=""/>
    <s v=""/>
    <s v="891480030"/>
    <s v="ALCALDIA DE PEREIRA"/>
    <s v=""/>
    <n v="0"/>
    <n v="0"/>
    <n v="0"/>
    <n v="499200000"/>
    <n v="499200000"/>
    <n v="0"/>
    <m/>
    <n v="0"/>
    <n v="500000000"/>
    <n v="500000000"/>
    <n v="0"/>
    <m/>
    <n v="-800000"/>
    <n v="499200000"/>
    <n v="0"/>
    <n v="499200000"/>
    <n v="0"/>
    <n v="0"/>
    <n v="0"/>
    <n v="0"/>
    <n v="0"/>
    <n v="0"/>
    <n v="449280000"/>
    <n v="0"/>
    <n v="449280000"/>
    <n v="0"/>
    <n v="0"/>
    <n v="0"/>
    <n v="0"/>
    <n v="49920000"/>
    <n v="0"/>
    <n v="50720000"/>
    <n v="0"/>
    <n v="17623419.850000001"/>
    <n v="0"/>
    <n v="17623419.850000001"/>
    <n v="0"/>
    <n v="68343419.849999994"/>
    <s v="ENT-E"/>
    <s v="425_15"/>
    <s v="425_15_1"/>
    <s v="891480030"/>
    <s v="APO"/>
  </r>
  <r>
    <x v="243"/>
    <s v="426-2015-MUNICIPIOMONTERIA-COOP"/>
    <s v="2015"/>
    <s v="CUENTA"/>
    <s v=""/>
    <s v="En Ejecución"/>
    <s v="ID SUBCTA: 889 - TIPO: 11.2. Entes Territoriales"/>
    <s v="426-2015-MUNICIPIOMONTERIA-COOP"/>
    <s v="ENTES REGIONALES"/>
    <s v=""/>
    <s v=""/>
    <s v=""/>
    <s v=""/>
    <s v=""/>
    <s v=""/>
    <s v="800096734"/>
    <s v="ALCALDIA DE MONTERIA"/>
    <s v=""/>
    <n v="0"/>
    <n v="0"/>
    <n v="0"/>
    <n v="30000000"/>
    <n v="30000000"/>
    <n v="0"/>
    <m/>
    <n v="0"/>
    <n v="30000000"/>
    <n v="30000000"/>
    <n v="0"/>
    <m/>
    <n v="0"/>
    <n v="30000000"/>
    <n v="0"/>
    <n v="30000000"/>
    <n v="0"/>
    <n v="0"/>
    <n v="0"/>
    <n v="0"/>
    <n v="0"/>
    <n v="0"/>
    <n v="30000000"/>
    <n v="0"/>
    <n v="30000000"/>
    <n v="0"/>
    <n v="0"/>
    <n v="0"/>
    <n v="0"/>
    <n v="0"/>
    <n v="0"/>
    <n v="0"/>
    <n v="0"/>
    <n v="1086864.54"/>
    <n v="0"/>
    <n v="1086864.54"/>
    <n v="0"/>
    <n v="1086864.54"/>
    <s v="ENT-E"/>
    <s v="426_15"/>
    <s v="426_15_1"/>
    <s v="800096734"/>
    <s v="APO"/>
  </r>
  <r>
    <x v="244"/>
    <s v="426-2015-ESECAMUELAMPARO-ALIADO"/>
    <s v="2015"/>
    <s v="CUENTA"/>
    <s v=""/>
    <s v="En Ejecución"/>
    <s v="ID SUBCTA: 888 - TIPO: 11.2. Entes Territoriales"/>
    <s v="426-2015-ESECAMUELAMPARO-ALIADO"/>
    <s v="ENTES REGIONALES"/>
    <s v=""/>
    <s v=""/>
    <s v=""/>
    <s v=""/>
    <s v=""/>
    <s v=""/>
    <s v="812005726"/>
    <s v="EMPRESA SOCIAL DEL ESTADO CAMU EL AMPARO"/>
    <s v=""/>
    <n v="0"/>
    <n v="0"/>
    <n v="0"/>
    <n v="200000000"/>
    <n v="200000000"/>
    <n v="0"/>
    <m/>
    <n v="0"/>
    <n v="200000000"/>
    <n v="200000000"/>
    <n v="0"/>
    <m/>
    <n v="0"/>
    <n v="200000000"/>
    <n v="0"/>
    <n v="200000000"/>
    <n v="0"/>
    <n v="0"/>
    <n v="0"/>
    <n v="0"/>
    <n v="0"/>
    <n v="0"/>
    <n v="199992003"/>
    <n v="0"/>
    <n v="199992003"/>
    <n v="0"/>
    <n v="0"/>
    <n v="0"/>
    <n v="0"/>
    <n v="7997"/>
    <n v="0"/>
    <n v="7997"/>
    <n v="0"/>
    <n v="7246255.4299999997"/>
    <n v="0"/>
    <n v="7246255.4299999997"/>
    <n v="0"/>
    <n v="7254252.4299999997"/>
    <s v="ENT-E"/>
    <s v="426_15"/>
    <s v="426_15_2"/>
    <s v="812005726"/>
    <s v="APO"/>
  </r>
  <r>
    <x v="245"/>
    <s v="423-2015-GOBANTIOQUIA-COOP"/>
    <s v="2015"/>
    <s v="CUENTA"/>
    <s v=""/>
    <s v="En Ejecución"/>
    <s v="ID SUBCTA: 885 - TIPO: 11.2. Entes Territoriales"/>
    <s v="423-2015-GOBANTIOQUIA-COOP"/>
    <s v="ENTES REGIONALES"/>
    <s v=""/>
    <s v=""/>
    <s v=""/>
    <s v=""/>
    <s v=""/>
    <s v=""/>
    <s v="890900286"/>
    <s v="GOBERNACIÓN DE ANTIOQUIA"/>
    <s v=""/>
    <n v="0"/>
    <n v="0"/>
    <n v="0"/>
    <n v="300000000"/>
    <n v="300000000"/>
    <n v="0"/>
    <m/>
    <n v="0"/>
    <n v="300000000"/>
    <n v="300000000"/>
    <n v="0"/>
    <m/>
    <n v="0"/>
    <n v="300000000"/>
    <n v="0"/>
    <n v="300000000"/>
    <n v="0"/>
    <n v="0"/>
    <n v="0"/>
    <n v="0"/>
    <n v="0"/>
    <n v="0"/>
    <n v="300000000"/>
    <n v="0"/>
    <n v="300000000"/>
    <n v="0"/>
    <n v="0"/>
    <n v="0"/>
    <n v="0"/>
    <n v="0"/>
    <n v="0"/>
    <n v="0"/>
    <n v="0"/>
    <n v="6567257.4100000001"/>
    <n v="0"/>
    <n v="6567257.4100000001"/>
    <n v="0"/>
    <n v="6567257.4100000001"/>
    <s v="ENT-E"/>
    <s v="423_15"/>
    <s v="423_15_1"/>
    <s v="890900286"/>
    <s v="APO"/>
  </r>
  <r>
    <x v="246"/>
    <s v="421-2015-PARQUESOFTMETA-EJECUTOR"/>
    <s v="2015"/>
    <s v="CUENTA"/>
    <s v=""/>
    <s v="En Ejecución"/>
    <s v="ID SUBCTA: 884 - TIPO: 11.2. Entes Territoriales"/>
    <s v="421-2015-PARQUESOFTMETA-EJECUTOR"/>
    <s v="ENTES REGIONALES"/>
    <s v=""/>
    <s v=""/>
    <s v=""/>
    <s v=""/>
    <s v=""/>
    <s v=""/>
    <s v="900044905"/>
    <s v="FUNDACION PARQUE TECNOLOGICO DEL META"/>
    <s v=""/>
    <n v="0"/>
    <n v="0"/>
    <n v="0"/>
    <n v="47000000"/>
    <n v="47000000"/>
    <n v="0"/>
    <m/>
    <n v="187251"/>
    <n v="47000000"/>
    <n v="47000000"/>
    <n v="0"/>
    <m/>
    <n v="0"/>
    <n v="47000000"/>
    <n v="0"/>
    <n v="47000000"/>
    <n v="0"/>
    <n v="0"/>
    <n v="0"/>
    <n v="0"/>
    <n v="0"/>
    <n v="0"/>
    <n v="47000000"/>
    <n v="187251"/>
    <n v="46812749"/>
    <n v="0"/>
    <n v="0"/>
    <n v="0"/>
    <n v="0"/>
    <n v="0"/>
    <n v="0"/>
    <n v="0"/>
    <n v="0"/>
    <n v="1937337.08"/>
    <n v="0"/>
    <n v="1937337.08"/>
    <n v="0"/>
    <n v="1937337.08"/>
    <s v="ENT-G"/>
    <s v="421_15"/>
    <s v="421_15_2"/>
    <s v="900044905"/>
    <s v="APO"/>
  </r>
  <r>
    <x v="247"/>
    <s v="424-2015-MUNICIPIOBUCARAMANGA-COOP"/>
    <s v="2015"/>
    <s v="CUENTA"/>
    <s v=""/>
    <s v="En Ejecución"/>
    <s v="ID SUBCTA: 886 - TIPO: 11.2. Entes Territoriales"/>
    <s v="424-2015-MUNICIPIOBUCARAMANGA-COOP"/>
    <s v="ENTES REGIONALES"/>
    <s v=""/>
    <s v=""/>
    <s v=""/>
    <s v=""/>
    <s v=""/>
    <s v=""/>
    <s v="890201222"/>
    <s v="ALCALDIA DE BUCARAMANGA"/>
    <s v=""/>
    <n v="0"/>
    <n v="0"/>
    <n v="0"/>
    <n v="561400000"/>
    <n v="561400000"/>
    <n v="0"/>
    <m/>
    <n v="0"/>
    <n v="561400000"/>
    <n v="561400000"/>
    <n v="0"/>
    <m/>
    <n v="0"/>
    <n v="561400000"/>
    <n v="0"/>
    <n v="561400000"/>
    <n v="0"/>
    <n v="0"/>
    <n v="0"/>
    <n v="0"/>
    <n v="0"/>
    <n v="0"/>
    <n v="280700000"/>
    <n v="0"/>
    <n v="280700000"/>
    <n v="0"/>
    <n v="0"/>
    <n v="0"/>
    <n v="0"/>
    <n v="280700000"/>
    <n v="0"/>
    <n v="280700000"/>
    <n v="0"/>
    <n v="41524597.670000002"/>
    <n v="0"/>
    <n v="41524597.670000002"/>
    <n v="0"/>
    <n v="322224597.67000002"/>
    <s v="ENT-E"/>
    <s v="424_15"/>
    <s v="424_15_1"/>
    <s v="890201222"/>
    <s v="APO"/>
  </r>
  <r>
    <x v="248"/>
    <s v="0490-VALLEDUPAR-FONTIC"/>
    <s v="2013"/>
    <s v="CUENTA"/>
    <s v=""/>
    <s v="En Ejecución"/>
    <s v="ID SUBCTA: 776 - TIPO: 11.2. Entes Territoriales"/>
    <s v="0490-VALLEDUPAR-FONTIC"/>
    <s v="ENTES REGIONALES"/>
    <s v=""/>
    <s v=""/>
    <s v=""/>
    <s v=""/>
    <s v=""/>
    <s v=""/>
    <s v="800098911"/>
    <s v="ALCALDIA DE VALLEDUPAR"/>
    <s v=""/>
    <n v="0"/>
    <n v="0"/>
    <n v="0"/>
    <n v="273080000"/>
    <n v="273080000"/>
    <n v="0"/>
    <m/>
    <n v="0"/>
    <n v="273080000"/>
    <n v="273080000"/>
    <n v="0"/>
    <m/>
    <n v="0"/>
    <n v="273080000"/>
    <n v="0"/>
    <n v="273080000"/>
    <n v="0"/>
    <n v="0"/>
    <n v="0"/>
    <n v="0"/>
    <n v="0"/>
    <n v="0"/>
    <n v="273080000"/>
    <n v="0"/>
    <n v="273080000"/>
    <n v="0"/>
    <n v="0"/>
    <n v="0"/>
    <n v="0"/>
    <n v="0"/>
    <n v="0"/>
    <n v="0"/>
    <n v="0"/>
    <n v="7013533.1900000004"/>
    <n v="0"/>
    <n v="7013533.1900000004"/>
    <n v="0"/>
    <n v="7013533.1900000004"/>
    <s v="ENT-E"/>
    <s v="0490_14"/>
    <s v="0490_14_1"/>
    <s v="800098911"/>
    <s v="APO"/>
  </r>
  <r>
    <x v="249"/>
    <s v="0491-CUCUTA-ALIADA"/>
    <s v="2013"/>
    <s v="CUENTA"/>
    <s v=""/>
    <s v="En Ejecución"/>
    <s v="ID SUBCTA: 777 - TIPO: 11.2. Entes Territoriales"/>
    <s v="0491-CUCUTA-ALIADA"/>
    <s v="ENTES REGIONALES"/>
    <s v=""/>
    <s v=""/>
    <s v=""/>
    <s v=""/>
    <s v=""/>
    <s v=""/>
    <s v="890501255"/>
    <s v="ALCALDIA DE SAN JOSE DE CUCUTA"/>
    <s v=""/>
    <n v="0"/>
    <n v="0"/>
    <n v="0"/>
    <n v="30000000"/>
    <n v="30000000"/>
    <n v="0"/>
    <m/>
    <n v="0"/>
    <n v="30000000"/>
    <n v="30000000"/>
    <n v="0"/>
    <m/>
    <n v="0"/>
    <n v="30000000"/>
    <n v="0"/>
    <n v="30000000"/>
    <n v="0"/>
    <n v="0"/>
    <n v="0"/>
    <n v="0"/>
    <n v="0"/>
    <n v="0"/>
    <n v="30000000"/>
    <n v="0"/>
    <n v="30000000"/>
    <n v="0"/>
    <n v="0"/>
    <n v="0"/>
    <n v="0"/>
    <n v="0"/>
    <n v="0"/>
    <n v="0"/>
    <n v="0"/>
    <n v="2129908.92"/>
    <n v="0"/>
    <n v="2129908.92"/>
    <n v="0"/>
    <n v="2129908.92"/>
    <s v="ENT-E"/>
    <s v="0491_14"/>
    <s v="0491_14_3"/>
    <s v="890501255"/>
    <s v="APO"/>
  </r>
  <r>
    <x v="250"/>
    <s v="0491-ZULIA-ALIADA"/>
    <s v="2013"/>
    <s v="CUENTA"/>
    <s v=""/>
    <s v="En Ejecución"/>
    <s v="ID SUBCTA: 784 - TIPO: 11.2. Entes Territoriales"/>
    <s v="0491-ZULIA-ALIADA"/>
    <s v="ENTES REGIONALES"/>
    <s v=""/>
    <s v=""/>
    <s v=""/>
    <s v=""/>
    <s v=""/>
    <s v=""/>
    <s v="800039803"/>
    <s v="ALCALDIA DE ZULIA"/>
    <s v=""/>
    <n v="0"/>
    <n v="0"/>
    <n v="0"/>
    <n v="80000000"/>
    <n v="80000000"/>
    <n v="0"/>
    <m/>
    <n v="0"/>
    <n v="80000000"/>
    <n v="80000000"/>
    <n v="0"/>
    <m/>
    <n v="0"/>
    <n v="80000000"/>
    <n v="0"/>
    <n v="80000000"/>
    <n v="0"/>
    <n v="0"/>
    <n v="0"/>
    <n v="0"/>
    <n v="0"/>
    <n v="0"/>
    <n v="80000000"/>
    <n v="0"/>
    <n v="80000000"/>
    <n v="0"/>
    <n v="0"/>
    <n v="0"/>
    <n v="0"/>
    <n v="0"/>
    <n v="0"/>
    <n v="0"/>
    <n v="0"/>
    <n v="5611152.2400000002"/>
    <n v="0"/>
    <n v="5611152.2400000002"/>
    <n v="0"/>
    <n v="5611152.2400000002"/>
    <s v="ENT-E"/>
    <s v="0491_14"/>
    <s v="0491_14_4"/>
    <s v="800039803"/>
    <s v="APO"/>
  </r>
  <r>
    <x v="251"/>
    <s v="0512-ATLANTICO-FONTIC"/>
    <s v="2013"/>
    <s v="CUENTA"/>
    <s v=""/>
    <s v="En Ejecución"/>
    <s v="ID SUBCTA: 785 - TIPO: 11.2. Entes Territoriales"/>
    <s v="0512-ATLANTICO-FONTIC"/>
    <s v="ENTES REGIONALES"/>
    <s v=""/>
    <s v=""/>
    <s v=""/>
    <s v=""/>
    <s v=""/>
    <s v=""/>
    <s v="890102006"/>
    <s v="GOBERNACION DEL ATLANTICO"/>
    <s v=""/>
    <n v="0"/>
    <n v="0"/>
    <n v="0"/>
    <n v="749207044"/>
    <n v="749207044"/>
    <n v="0"/>
    <m/>
    <n v="0"/>
    <n v="749207044"/>
    <n v="749207044"/>
    <n v="0"/>
    <m/>
    <n v="0"/>
    <n v="749207044"/>
    <n v="0"/>
    <n v="749207044"/>
    <n v="0"/>
    <n v="0"/>
    <n v="0"/>
    <n v="0"/>
    <n v="0"/>
    <n v="0"/>
    <n v="749207044"/>
    <n v="0"/>
    <n v="749207044"/>
    <n v="0"/>
    <n v="0"/>
    <n v="0"/>
    <n v="0"/>
    <n v="0"/>
    <n v="0"/>
    <n v="0"/>
    <n v="0"/>
    <n v="34280770.710000001"/>
    <n v="0"/>
    <n v="34280770.710000001"/>
    <n v="0"/>
    <n v="34280770.710000001"/>
    <s v="ENT-E"/>
    <s v="0512_14"/>
    <s v="0512_14_1"/>
    <s v="890102006"/>
    <s v="APO"/>
  </r>
  <r>
    <x v="252"/>
    <s v="0491-VILLADELROSARIO-ALIADA"/>
    <s v="2013"/>
    <s v="CUENTA"/>
    <s v=""/>
    <s v="En Ejecución"/>
    <s v="ID SUBCTA: 783 - TIPO: 11.2. Entes Territoriales"/>
    <s v="0491-VILLADELROSARIO-ALIADA"/>
    <s v="ENTES REGIONALES"/>
    <s v=""/>
    <s v=""/>
    <s v=""/>
    <s v=""/>
    <s v=""/>
    <s v=""/>
    <s v="890503373"/>
    <s v="ALCALDIA VILLA DEL ROSARIO"/>
    <s v=""/>
    <n v="0"/>
    <n v="0"/>
    <n v="0"/>
    <n v="80000000"/>
    <n v="80000000"/>
    <n v="0"/>
    <m/>
    <n v="0"/>
    <n v="80000000"/>
    <n v="80000000"/>
    <n v="0"/>
    <m/>
    <n v="0"/>
    <n v="80000000"/>
    <n v="0"/>
    <n v="80000000"/>
    <n v="0"/>
    <n v="0"/>
    <n v="0"/>
    <n v="0"/>
    <n v="0"/>
    <n v="0"/>
    <n v="80032000"/>
    <n v="32000"/>
    <n v="80000000"/>
    <n v="0"/>
    <n v="0"/>
    <n v="0"/>
    <n v="0"/>
    <n v="-32000"/>
    <n v="0"/>
    <n v="-32000"/>
    <n v="0"/>
    <n v="5836761.7800000003"/>
    <n v="0"/>
    <n v="5836761.7800000003"/>
    <n v="0"/>
    <n v="5804761.7800000003"/>
    <s v="ENT-E"/>
    <s v="0491_14"/>
    <s v="0491_14_5"/>
    <s v="890503373"/>
    <s v="APO"/>
  </r>
  <r>
    <x v="253"/>
    <s v="416-2015-CCTUNJA-EJECUTOR"/>
    <s v="2015"/>
    <s v="CUENTA"/>
    <s v=""/>
    <s v="En Ejecución"/>
    <s v="ID SUBCTA: 877 - TIPO: 11.2. Entes Territoriales"/>
    <s v="416-2015-CCTUNJA-EJECUTOR"/>
    <s v="ENTES REGIONALES"/>
    <s v=""/>
    <s v=""/>
    <s v=""/>
    <s v=""/>
    <s v=""/>
    <s v=""/>
    <s v="891800238"/>
    <s v="CAMARA DE COMERCIO DE TUNJA"/>
    <s v=""/>
    <n v="0"/>
    <n v="0"/>
    <n v="0"/>
    <n v="25000000"/>
    <n v="25000000"/>
    <n v="0"/>
    <m/>
    <n v="99601.59"/>
    <n v="25000000"/>
    <n v="25000000"/>
    <n v="0"/>
    <m/>
    <n v="0"/>
    <n v="25000000"/>
    <n v="0"/>
    <n v="25000000"/>
    <n v="0"/>
    <n v="0"/>
    <n v="0"/>
    <n v="0"/>
    <n v="0"/>
    <n v="0"/>
    <n v="24999999.59"/>
    <n v="99601.59"/>
    <n v="24900398"/>
    <n v="0"/>
    <n v="0"/>
    <n v="0"/>
    <n v="0"/>
    <n v="0.41"/>
    <n v="0"/>
    <n v="0.41"/>
    <n v="0"/>
    <n v="1124588.07"/>
    <n v="0"/>
    <n v="1124588.07"/>
    <n v="0"/>
    <n v="1124588.47"/>
    <s v="ENT-G"/>
    <s v="416_15"/>
    <s v="416_15_2"/>
    <s v="891800238"/>
    <s v="APO"/>
  </r>
  <r>
    <x v="254"/>
    <s v="0491-UFPS-EJECUTOR"/>
    <s v="2013"/>
    <s v="CUENTA"/>
    <s v=""/>
    <s v="En Ejecución"/>
    <s v="ID SUBCTA: 782 - TIPO: 11.2. Entes Territoriales"/>
    <s v="0491-UFPS-EJECUTOR"/>
    <s v="ENTES REGIONALES"/>
    <s v=""/>
    <s v=""/>
    <s v=""/>
    <s v=""/>
    <s v=""/>
    <s v=""/>
    <s v="800163130"/>
    <s v="UNIVERSIDAD FRANCISCO DE PAULA SANTANDER"/>
    <s v=""/>
    <n v="0"/>
    <n v="0"/>
    <n v="0"/>
    <n v="60000000"/>
    <n v="60000000"/>
    <n v="0"/>
    <m/>
    <n v="0"/>
    <n v="0"/>
    <n v="0"/>
    <n v="0"/>
    <m/>
    <n v="60000000"/>
    <n v="60000000"/>
    <n v="0"/>
    <n v="60000000"/>
    <n v="0"/>
    <n v="0"/>
    <n v="0"/>
    <n v="0"/>
    <n v="0"/>
    <n v="0"/>
    <n v="0"/>
    <n v="0"/>
    <n v="0"/>
    <n v="0"/>
    <n v="0"/>
    <n v="0"/>
    <n v="0"/>
    <n v="60000000"/>
    <n v="0"/>
    <n v="0"/>
    <n v="0"/>
    <n v="0"/>
    <n v="0"/>
    <n v="0"/>
    <n v="0"/>
    <n v="0"/>
    <s v="ENT-E"/>
    <s v="0491_14"/>
    <s v="0491_14_8"/>
    <s v="800163130"/>
    <s v="APO"/>
  </r>
  <r>
    <x v="255"/>
    <s v="0512-METROTEL-EJECUTOR"/>
    <s v="2013"/>
    <s v="CUENTA"/>
    <s v=""/>
    <s v="En Ejecución"/>
    <s v="ID SUBCTA: 786 - TIPO: 11.2. Entes Territoriales"/>
    <s v="0512-METROTEL-EJECUTOR"/>
    <s v="ENTES REGIONALES"/>
    <s v=""/>
    <s v=""/>
    <s v=""/>
    <s v=""/>
    <s v=""/>
    <s v=""/>
    <s v="800229393"/>
    <s v="METROPOLITANA DE TELECOMUNICACIONES S.A. ESP-EJECUTOR"/>
    <s v=""/>
    <n v="0"/>
    <n v="0"/>
    <n v="0"/>
    <n v="6480000"/>
    <n v="6480000"/>
    <n v="0"/>
    <m/>
    <n v="0"/>
    <n v="0"/>
    <n v="0"/>
    <n v="0"/>
    <m/>
    <n v="6480000"/>
    <n v="6480000"/>
    <n v="0"/>
    <n v="6480000"/>
    <n v="0"/>
    <n v="0"/>
    <n v="0"/>
    <n v="0"/>
    <n v="0"/>
    <n v="0"/>
    <n v="0"/>
    <n v="0"/>
    <n v="0"/>
    <n v="0"/>
    <n v="0"/>
    <n v="0"/>
    <n v="0"/>
    <n v="6480000"/>
    <n v="0"/>
    <n v="0"/>
    <n v="0"/>
    <n v="0"/>
    <n v="0"/>
    <n v="0"/>
    <n v="0"/>
    <n v="0"/>
    <s v="ENT-E"/>
    <s v="0512_14"/>
    <s v="0512_14_2"/>
    <s v="800229393"/>
    <s v="APO"/>
  </r>
  <r>
    <x v="256"/>
    <s v="0543-LETICIA-FONTIC"/>
    <s v="2013"/>
    <s v="CUENTA"/>
    <s v=""/>
    <s v="En Ejecución"/>
    <s v="ID SUBCTA: 792 - TIPO: 11.2. Entes Territoriales"/>
    <s v="0543-LETICIA-FONTIC"/>
    <s v="ENTES REGIONALES"/>
    <s v=""/>
    <s v=""/>
    <s v=""/>
    <s v=""/>
    <s v=""/>
    <s v=""/>
    <s v="899999302"/>
    <s v="ALCALDIA DE LETICIA"/>
    <s v=""/>
    <n v="0"/>
    <n v="0"/>
    <n v="0"/>
    <n v="150000000"/>
    <n v="150000000"/>
    <n v="0"/>
    <m/>
    <n v="0"/>
    <n v="150000000"/>
    <n v="150000000"/>
    <n v="0"/>
    <m/>
    <n v="0"/>
    <n v="150000000"/>
    <n v="0"/>
    <n v="150000000"/>
    <n v="0"/>
    <n v="0"/>
    <n v="0"/>
    <n v="0"/>
    <n v="0"/>
    <n v="0"/>
    <n v="150000000"/>
    <n v="0"/>
    <n v="150000000"/>
    <n v="0"/>
    <n v="0"/>
    <n v="0"/>
    <n v="0"/>
    <n v="0"/>
    <n v="0"/>
    <n v="0"/>
    <n v="0"/>
    <n v="3607866.49"/>
    <n v="0"/>
    <n v="3607866.49"/>
    <n v="0"/>
    <n v="3607866.49"/>
    <s v="ENT-E"/>
    <s v="0543_13"/>
    <s v="0543_13_1"/>
    <s v="899999302"/>
    <s v="APO"/>
  </r>
  <r>
    <x v="257"/>
    <s v="0546-BOLIVAR-FONTIC"/>
    <s v="2013"/>
    <s v="CUENTA"/>
    <s v=""/>
    <s v="En Ejecución"/>
    <s v="ID SUBCTA: 793 - TIPO: 11.2. Entes Territoriales"/>
    <s v="0546-BOLIVAR-FONTIC"/>
    <s v="ENTES REGIONALES"/>
    <s v=""/>
    <s v=""/>
    <s v=""/>
    <s v=""/>
    <s v=""/>
    <s v=""/>
    <s v="890480059"/>
    <s v="GOBERNACION DE BOLIVAR"/>
    <s v=""/>
    <n v="0"/>
    <n v="0"/>
    <n v="0"/>
    <n v="980777600"/>
    <n v="980777600"/>
    <n v="0"/>
    <m/>
    <n v="0"/>
    <n v="980777600"/>
    <n v="980777600"/>
    <n v="0"/>
    <m/>
    <n v="0"/>
    <n v="980777600"/>
    <n v="0"/>
    <n v="980777600"/>
    <n v="0"/>
    <n v="0"/>
    <n v="0"/>
    <n v="0"/>
    <n v="0"/>
    <n v="0"/>
    <n v="885699840"/>
    <n v="0"/>
    <n v="885699840"/>
    <n v="0"/>
    <n v="0"/>
    <n v="0"/>
    <n v="0"/>
    <n v="95077760"/>
    <n v="0"/>
    <n v="95077760"/>
    <n v="0"/>
    <n v="52215314.439999998"/>
    <n v="0"/>
    <n v="52215314.439999998"/>
    <n v="0"/>
    <n v="147293074.44"/>
    <s v="ENT-E"/>
    <s v="0546_13"/>
    <s v="0546_13_1"/>
    <s v="890480059"/>
    <s v="APO"/>
  </r>
  <r>
    <x v="258"/>
    <s v="0543-ENAM-EJECUTOR"/>
    <s v="2013"/>
    <s v="CUENTA"/>
    <s v=""/>
    <s v="En Ejecución"/>
    <s v="ID SUBCTA: 791 - TIPO: 11.2. Entes Territoriales"/>
    <s v="0543-ENAM-EJECUTOR"/>
    <s v="ENTES REGIONALES"/>
    <s v=""/>
    <s v=""/>
    <s v=""/>
    <s v=""/>
    <s v=""/>
    <s v=""/>
    <s v="900339174"/>
    <s v="ENERGIA PARA EL AMAZONAS ENAM"/>
    <s v=""/>
    <n v="0"/>
    <n v="0"/>
    <n v="0"/>
    <n v="7000000"/>
    <n v="7000000"/>
    <n v="0"/>
    <m/>
    <n v="28880.52"/>
    <n v="249010"/>
    <n v="249010"/>
    <n v="0"/>
    <m/>
    <n v="6750990"/>
    <n v="7000000"/>
    <n v="0"/>
    <n v="7000000"/>
    <n v="0"/>
    <n v="0"/>
    <n v="0"/>
    <n v="0"/>
    <n v="0"/>
    <n v="0"/>
    <n v="0"/>
    <n v="0"/>
    <n v="0"/>
    <n v="0"/>
    <n v="0"/>
    <n v="0"/>
    <n v="0"/>
    <n v="7000000"/>
    <n v="0"/>
    <n v="249010"/>
    <n v="0"/>
    <n v="33924.26"/>
    <n v="0"/>
    <n v="33924.26"/>
    <n v="0"/>
    <n v="282934.26"/>
    <s v="ENT-G"/>
    <s v="0543_13"/>
    <s v="0543_13_2"/>
    <s v="900339174"/>
    <s v="APO"/>
  </r>
  <r>
    <x v="259"/>
    <s v="0540-SANTANDER-FONTIC"/>
    <s v="2013"/>
    <s v="CUENTA"/>
    <s v=""/>
    <s v="En Ejecución"/>
    <s v="ID SUBCTA: 787 - TIPO: 11.2. Entes Territoriales"/>
    <s v="0540-SANTANDER-FONTIC"/>
    <s v="ENTES REGIONALES"/>
    <s v=""/>
    <s v=""/>
    <s v=""/>
    <s v=""/>
    <s v=""/>
    <s v=""/>
    <s v="890201235"/>
    <s v="GOBERNACION DE SANTANDER"/>
    <s v=""/>
    <n v="0"/>
    <n v="0"/>
    <n v="0"/>
    <n v="1251651000"/>
    <n v="1251651000"/>
    <n v="0"/>
    <m/>
    <n v="0"/>
    <n v="1251651000"/>
    <n v="1251651000"/>
    <n v="0"/>
    <m/>
    <n v="0"/>
    <n v="1251651000"/>
    <n v="0"/>
    <n v="1251651000"/>
    <n v="0"/>
    <n v="0"/>
    <n v="0"/>
    <n v="0"/>
    <n v="0"/>
    <n v="0"/>
    <n v="1251651000"/>
    <n v="0"/>
    <n v="1251651000"/>
    <n v="0"/>
    <n v="0"/>
    <n v="0"/>
    <n v="0"/>
    <n v="0"/>
    <n v="0"/>
    <n v="0"/>
    <n v="0"/>
    <n v="69749185.109999999"/>
    <n v="0"/>
    <n v="69749185.109999999"/>
    <n v="0"/>
    <n v="69749185.109999999"/>
    <s v="ENT-E"/>
    <s v="0540_13"/>
    <s v="0540_13_1"/>
    <s v="890201235"/>
    <s v="APO"/>
  </r>
  <r>
    <x v="260"/>
    <s v="0542-CODENCO-EJECUTOR"/>
    <s v="2013"/>
    <s v="CUENTA"/>
    <s v=""/>
    <s v="En Ejecución"/>
    <s v="ID SUBCTA: 789 - TIPO: 11.2. Entes Territoriales"/>
    <s v="0542-CODENCO-EJECUTOR"/>
    <s v="ENTES REGIONALES"/>
    <s v=""/>
    <s v=""/>
    <s v=""/>
    <s v=""/>
    <s v=""/>
    <s v=""/>
    <s v="820003227"/>
    <s v="ADMINISTRACION PUBLICA COOPERATIVA DE DEPARTAMENTOS Y MUNICIPIOS DE COLOMBIA CODENCO"/>
    <s v=""/>
    <n v="0"/>
    <n v="0"/>
    <n v="0"/>
    <n v="176946000"/>
    <n v="176946000"/>
    <n v="0"/>
    <m/>
    <n v="0"/>
    <n v="150105991"/>
    <n v="150105991"/>
    <n v="0"/>
    <m/>
    <n v="26840009"/>
    <n v="176946000"/>
    <n v="0"/>
    <n v="176946000"/>
    <n v="0"/>
    <n v="0"/>
    <n v="0"/>
    <n v="0"/>
    <n v="0"/>
    <n v="0"/>
    <n v="150105991"/>
    <n v="0"/>
    <n v="150105991"/>
    <n v="0"/>
    <n v="0"/>
    <n v="0"/>
    <n v="0"/>
    <n v="26840009"/>
    <n v="0"/>
    <n v="0"/>
    <n v="0"/>
    <n v="4124714.75"/>
    <n v="0"/>
    <n v="4124714.75"/>
    <n v="0"/>
    <n v="4124714.75"/>
    <s v="ENT-G"/>
    <s v="0542_13"/>
    <s v="0542_13_1"/>
    <s v="820003227"/>
    <s v="APO"/>
  </r>
  <r>
    <x v="261"/>
    <s v="415-2015-MUNICIPIOQUIBDO-COOP"/>
    <s v="2015"/>
    <s v="CUENTA"/>
    <s v=""/>
    <s v="En Ejecución"/>
    <s v="ID SUBCTA: 876 - TIPO: 11.2. Entes Territoriales"/>
    <s v="415-2015-MUNICIPIOQUIBDO-COOP"/>
    <s v="ENTES REGIONALES"/>
    <s v=""/>
    <s v=""/>
    <s v=""/>
    <s v=""/>
    <s v=""/>
    <s v=""/>
    <s v="891680011"/>
    <s v="ALCALDIA DE QUIBDO"/>
    <s v=""/>
    <n v="0"/>
    <n v="0"/>
    <n v="0"/>
    <n v="200000000"/>
    <n v="200000000"/>
    <n v="0"/>
    <m/>
    <n v="0"/>
    <n v="200000000"/>
    <n v="200000000"/>
    <n v="0"/>
    <m/>
    <n v="0"/>
    <n v="200000000"/>
    <n v="0"/>
    <n v="200000000"/>
    <n v="0"/>
    <n v="0"/>
    <n v="0"/>
    <n v="0"/>
    <n v="0"/>
    <n v="0"/>
    <n v="200000000"/>
    <n v="0"/>
    <n v="200000000"/>
    <n v="0"/>
    <n v="0"/>
    <n v="0"/>
    <n v="0"/>
    <n v="0"/>
    <n v="0"/>
    <n v="0"/>
    <n v="0"/>
    <n v="9923608.4700000007"/>
    <n v="0"/>
    <n v="9923608.4700000007"/>
    <n v="0"/>
    <n v="9923608.4700000007"/>
    <s v="ENT-E"/>
    <s v="415_15"/>
    <s v="415_15_1"/>
    <s v="891680011"/>
    <s v="APO"/>
  </r>
  <r>
    <x v="262"/>
    <s v="0542-BUCARAMANGA-FONTIC"/>
    <s v="2013"/>
    <s v="CUENTA"/>
    <s v=""/>
    <s v="En Ejecución"/>
    <s v="ID SUBCTA: 788 - TIPO: 11.2. Entes Territoriales"/>
    <s v="0542-BUCARAMANGA-FONTIC"/>
    <s v="ENTES REGIONALES"/>
    <s v=""/>
    <s v=""/>
    <s v=""/>
    <s v=""/>
    <s v=""/>
    <s v=""/>
    <s v="890201222"/>
    <s v="ALCALDIA DE BUCARAMANGA"/>
    <s v=""/>
    <n v="0"/>
    <n v="0"/>
    <n v="0"/>
    <n v="800000000"/>
    <n v="800000000"/>
    <n v="0"/>
    <m/>
    <n v="0"/>
    <n v="800000000"/>
    <n v="800000000"/>
    <n v="0"/>
    <m/>
    <n v="0"/>
    <n v="800000000"/>
    <n v="0"/>
    <n v="800000000"/>
    <n v="0"/>
    <n v="0"/>
    <n v="0"/>
    <n v="0"/>
    <n v="0"/>
    <n v="0"/>
    <n v="800000000"/>
    <n v="0"/>
    <n v="800000000"/>
    <n v="0"/>
    <n v="0"/>
    <n v="0"/>
    <n v="0"/>
    <n v="0"/>
    <n v="0"/>
    <n v="0"/>
    <n v="0"/>
    <n v="28017498.989999998"/>
    <n v="0"/>
    <n v="28017498.989999998"/>
    <n v="0"/>
    <n v="28017498.989999998"/>
    <s v="ENT-E"/>
    <s v="0542_13"/>
    <s v="0542_13_2"/>
    <s v="890201222"/>
    <s v="APO"/>
  </r>
  <r>
    <x v="263"/>
    <s v="416-2015-MUNICIPIOTUNJA-COOP"/>
    <s v="2015"/>
    <s v="CUENTA"/>
    <s v=""/>
    <s v="En Ejecución"/>
    <s v="ID SUBCTA: 878 - TIPO: 11.2. Entes Territoriales"/>
    <s v="416-2015-MUNICIPIOTUNJA-COOP"/>
    <s v="ENTES REGIONALES"/>
    <s v=""/>
    <s v=""/>
    <s v=""/>
    <s v=""/>
    <s v=""/>
    <s v=""/>
    <s v="891800846"/>
    <s v="ALCALDIA DE TUNJA"/>
    <s v=""/>
    <n v="0"/>
    <n v="0"/>
    <n v="0"/>
    <n v="250000000"/>
    <n v="250000000"/>
    <n v="0"/>
    <m/>
    <n v="0"/>
    <n v="250000000"/>
    <n v="250000000"/>
    <n v="0"/>
    <m/>
    <n v="0"/>
    <n v="250000000"/>
    <n v="0"/>
    <n v="250000000"/>
    <n v="0"/>
    <n v="0"/>
    <n v="0"/>
    <n v="0"/>
    <n v="0"/>
    <n v="0"/>
    <n v="250000000"/>
    <n v="0"/>
    <n v="250000000"/>
    <n v="0"/>
    <n v="0"/>
    <n v="0"/>
    <n v="0"/>
    <n v="0"/>
    <n v="0"/>
    <n v="0"/>
    <n v="0"/>
    <n v="11324194.15"/>
    <n v="0"/>
    <n v="11324194.15"/>
    <n v="0"/>
    <n v="11324194.15"/>
    <s v="ENT-E"/>
    <s v="416_15"/>
    <s v="416_15_1"/>
    <s v="891800846"/>
    <s v="APO"/>
  </r>
  <r>
    <x v="264"/>
    <s v="414-2015-ALCALDIASINCELEJO-COOP"/>
    <s v="2015"/>
    <s v="CUENTA"/>
    <s v=""/>
    <s v="En Ejecución"/>
    <s v="ID SUBCTA: 875 - TIPO: 11.2. Entes Territoriales"/>
    <s v="414-2015-ALCALDIASINCELEJO-COOP"/>
    <s v="ENTES REGIONALES"/>
    <s v=""/>
    <s v=""/>
    <s v=""/>
    <s v=""/>
    <s v=""/>
    <s v=""/>
    <s v="800104062"/>
    <s v="ALCALDIA DE SINCELEJO"/>
    <s v=""/>
    <n v="0"/>
    <n v="0"/>
    <n v="0"/>
    <n v="250000000"/>
    <n v="250000000"/>
    <n v="0"/>
    <m/>
    <n v="0"/>
    <n v="250000000"/>
    <n v="250000000"/>
    <n v="0"/>
    <m/>
    <n v="0"/>
    <n v="250000000"/>
    <n v="0"/>
    <n v="250000000"/>
    <n v="0"/>
    <n v="0"/>
    <n v="0"/>
    <n v="0"/>
    <n v="0"/>
    <n v="0"/>
    <n v="250000000"/>
    <n v="0"/>
    <n v="250000000"/>
    <n v="0"/>
    <n v="0"/>
    <n v="0"/>
    <n v="0"/>
    <n v="0"/>
    <n v="0"/>
    <n v="0"/>
    <n v="0"/>
    <n v="7045249.6699999999"/>
    <n v="0"/>
    <n v="7045249.6699999999"/>
    <n v="0"/>
    <n v="7045249.6699999999"/>
    <s v="ENT-E"/>
    <s v="414_15"/>
    <s v="414_15_1"/>
    <s v="800104062"/>
    <s v="APO"/>
  </r>
  <r>
    <x v="1"/>
    <s v=""/>
    <m/>
    <m/>
    <m/>
    <m/>
    <m/>
    <m/>
    <s v="ENTES REGIONALES"/>
    <s v=""/>
    <m/>
    <m/>
    <m/>
    <m/>
    <m/>
    <m/>
    <m/>
    <m/>
    <n v="0"/>
    <n v="0"/>
    <n v="0"/>
    <n v="45570295992"/>
    <e v="#N/A"/>
    <e v="#N/A"/>
    <m/>
    <n v="6543359.0599999996"/>
    <n v="45241601230"/>
    <e v="#N/A"/>
    <e v="#N/A"/>
    <m/>
    <n v="328694762"/>
    <n v="45470694398.360001"/>
    <n v="-0.01"/>
    <n v="45470694398.370003"/>
    <n v="0"/>
    <n v="0"/>
    <n v="0"/>
    <n v="0"/>
    <n v="0"/>
    <n v="99601593.640000001"/>
    <n v="41909718711.57"/>
    <n v="5129069"/>
    <n v="41904589642.57"/>
    <n v="0"/>
    <n v="0"/>
    <n v="0"/>
    <n v="0"/>
    <n v="3560975686.8000002"/>
    <n v="0"/>
    <n v="3331882518.4299998"/>
    <n v="-21505000"/>
    <n v="2572616573.9699998"/>
    <n v="3990970.17"/>
    <n v="2590130603.8000002"/>
    <n v="0"/>
    <n v="5904499092.4099998"/>
    <s v=""/>
    <m/>
    <m/>
    <m/>
    <m/>
  </r>
  <r>
    <x v="265"/>
    <s v="505"/>
    <s v="2014"/>
    <s v="CONVENIOS DE APORTE"/>
    <s v="Dirección de Fomento a la Investigación"/>
    <s v="En Ejecución"/>
    <s v="ID SUBCTA: 918 - TIPO: 10.1. Evaluadores nacionales"/>
    <s v="505-14/018-14 Evaluadores Nacionales"/>
    <s v="GOBERNACIONES"/>
    <s v="08/09/2014"/>
    <s v="08/09/2014"/>
    <s v="08/09/2014"/>
    <s v="14/10/2014"/>
    <s v="96"/>
    <s v="14/10/2022"/>
    <s v="891680010"/>
    <s v="GOBERNACION DEL CHOCO"/>
    <s v="Aunar esfuerzos para realizar la selección de jovenes investigadores y de beneficiarios de creditos condonables para adelantar estudios de maestria y doctorado financiados por el departamento, asi como su correspondiente proceso de legalizacion, otorgamiento de garantias, elaboracion de presupuestos, realizacion de giros, seguimientos academico, gestion de cobranza y/o condonacion"/>
    <n v="26888413915"/>
    <n v="26888413915"/>
    <n v="0"/>
    <n v="13531350"/>
    <n v="13531350"/>
    <n v="0"/>
    <m/>
    <n v="0"/>
    <n v="13531350"/>
    <n v="13531350"/>
    <n v="0"/>
    <m/>
    <n v="0"/>
    <n v="10953950"/>
    <n v="1288700"/>
    <n v="9665250"/>
    <n v="0"/>
    <n v="9665250"/>
    <n v="0"/>
    <n v="0"/>
    <n v="0"/>
    <n v="2577400"/>
    <n v="9665250"/>
    <n v="0"/>
    <n v="0"/>
    <n v="9665250"/>
    <n v="0"/>
    <n v="0"/>
    <n v="0"/>
    <n v="0"/>
    <n v="0"/>
    <n v="3866100"/>
    <n v="0"/>
    <n v="0"/>
    <n v="0"/>
    <n v="0"/>
    <n v="0"/>
    <n v="3866100"/>
    <s v="OTR-E"/>
    <s v="505_14"/>
    <s v="505_14_EVA"/>
    <s v="891680010"/>
    <s v="APO"/>
  </r>
  <r>
    <x v="265"/>
    <s v="505"/>
    <s v="2014"/>
    <s v="CONVENIOS DE APORTE"/>
    <s v="Dirección de Fomento a la Investigación"/>
    <s v="En Ejecución"/>
    <s v="ID SUBCTA: 664 - TIPO: 11.1. Cargue inicial en el MGI"/>
    <s v="505-14/018-14"/>
    <s v="GOBERNACIONES"/>
    <s v="08/09/2014"/>
    <s v="08/09/2014"/>
    <s v="08/09/2014"/>
    <s v="14/10/2014"/>
    <s v="96"/>
    <s v="14/10/2022"/>
    <s v="891680010"/>
    <s v="GOBERNACION DEL CHOCO"/>
    <s v="Aunar esfuerzos para realizar la selección de jovenes investigadores y de beneficiarios de creditos condonables para adelantar estudios de maestria y doctorado financiados por el departamento, asi como su correspondiente proceso de legalizacion, otorgamiento de garantias, elaboracion de presupuestos, realizacion de giros, seguimientos academico, gestion de cobranza y/o condonacion"/>
    <n v="26888413915"/>
    <n v="26888413915"/>
    <n v="0"/>
    <n v="26874882565"/>
    <n v="26874882565"/>
    <n v="0"/>
    <m/>
    <n v="0"/>
    <n v="26874882565"/>
    <n v="26874882565"/>
    <n v="0"/>
    <m/>
    <n v="0"/>
    <n v="18851634885"/>
    <n v="0"/>
    <n v="18851634885"/>
    <n v="18851634885"/>
    <n v="0"/>
    <n v="0"/>
    <n v="0"/>
    <n v="0"/>
    <n v="8023247680"/>
    <n v="13519142792"/>
    <n v="0"/>
    <n v="13519142792"/>
    <n v="0"/>
    <n v="0"/>
    <n v="0"/>
    <n v="0"/>
    <n v="5332492093"/>
    <n v="7"/>
    <n v="13355739773"/>
    <n v="0"/>
    <n v="3136855546.25"/>
    <n v="0"/>
    <n v="3136855546.25"/>
    <n v="0"/>
    <n v="16492595319.25"/>
    <s v="OTR-E"/>
    <s v="505_14"/>
    <s v="SIN_PROYECT"/>
    <s v="891680010"/>
    <s v="APO"/>
  </r>
  <r>
    <x v="266"/>
    <s v="912"/>
    <s v="2015"/>
    <s v="CONVENIOS DE APORTE"/>
    <s v="Dirección General"/>
    <s v="En Ejecución"/>
    <s v="ID SUBCTA: 939 - TIPO: 10.1. Evaluadores nacionales"/>
    <s v="912-2015 Evaluadores Nacionales"/>
    <s v="GOBERNACIONES"/>
    <s v="29/12/2015"/>
    <s v="16/03/2016"/>
    <s v="29/12/2015"/>
    <s v="29/12/2015"/>
    <s v="120"/>
    <s v="29/12/2025"/>
    <s v="800094164"/>
    <s v="DEPARTAMENTO DEL PUTUMAYO"/>
    <s v="Aunar esfuerzos, capacidades y competencias de las partes para apoyar la ejecución del proyecto de ciencia, tecnología e innovación denominado proyecto FORMACIÓN DE CAP. HUMANO NIVEL DE MAESTRIA Y DOCTORADO PARA FORTALECIMIENTO CAPAC DE INV., DESARROLLO TECNOL. INNOV. Y COMPETTITV DEL PUTUMAYO, AMAZONIA"/>
    <n v="13866354378"/>
    <n v="13081466480"/>
    <n v="784887898"/>
    <n v="17002389"/>
    <n v="17002389"/>
    <n v="0"/>
    <m/>
    <n v="0"/>
    <n v="17002389"/>
    <n v="17002389"/>
    <n v="0"/>
    <m/>
    <n v="0"/>
    <n v="17002389"/>
    <n v="1195050"/>
    <n v="15807339"/>
    <n v="0"/>
    <n v="15807339"/>
    <n v="0"/>
    <n v="0"/>
    <n v="0"/>
    <n v="0"/>
    <n v="15807339"/>
    <n v="0"/>
    <n v="0"/>
    <n v="15807339"/>
    <n v="0"/>
    <n v="0"/>
    <n v="0"/>
    <n v="0"/>
    <n v="0"/>
    <n v="1195050"/>
    <n v="0"/>
    <n v="0"/>
    <n v="0"/>
    <n v="0"/>
    <n v="0"/>
    <n v="1195050"/>
    <s v="OTR-E"/>
    <s v="912_15"/>
    <s v="912_15_EVA"/>
    <s v="800094164"/>
    <s v="APO"/>
  </r>
  <r>
    <x v="266"/>
    <s v="912"/>
    <s v="2015"/>
    <s v="CONVENIOS DE APORTE"/>
    <s v="Dirección General"/>
    <s v="En Ejecución"/>
    <s v="ID SUBCTA: 685 - TIPO: 11.1. Cargue inicial en el MGI"/>
    <s v="912-2015"/>
    <s v="GOBERNACIONES"/>
    <s v="29/12/2015"/>
    <s v="16/03/2016"/>
    <s v="29/12/2015"/>
    <s v="29/12/2015"/>
    <s v="120"/>
    <s v="29/12/2025"/>
    <s v="800094164"/>
    <s v="DEPARTAMENTO DEL PUTUMAYO"/>
    <s v="Aunar esfuerzos, capacidades y competencias de las partes para apoyar la ejecución del proyecto de ciencia, tecnología e innovación denominado proyecto FORMACIÓN DE CAP. HUMANO NIVEL DE MAESTRIA Y DOCTORADO PARA FORTALECIMIENTO CAPAC DE INV., DESARROLLO TECNOL. INNOV. Y COMPETTITV DEL PUTUMAYO, AMAZONIA"/>
    <n v="13866354378"/>
    <n v="13081466480"/>
    <n v="784887898"/>
    <n v="13064464091"/>
    <n v="13064464091"/>
    <n v="0"/>
    <m/>
    <n v="0"/>
    <n v="4633517091"/>
    <n v="4633517091"/>
    <n v="0"/>
    <m/>
    <n v="8430947000"/>
    <n v="13016420000"/>
    <n v="0"/>
    <n v="13016420000"/>
    <n v="13016420000"/>
    <n v="0"/>
    <n v="0"/>
    <n v="0"/>
    <n v="0"/>
    <n v="48044091"/>
    <n v="2391973361"/>
    <n v="0"/>
    <n v="2391973361"/>
    <n v="0"/>
    <n v="0"/>
    <n v="0"/>
    <n v="0"/>
    <n v="10624446639"/>
    <n v="3"/>
    <n v="2241543730"/>
    <n v="0"/>
    <n v="160337525.93000001"/>
    <n v="0"/>
    <n v="160337525.93000001"/>
    <n v="0"/>
    <n v="2401881255.9299998"/>
    <s v="OTR-E"/>
    <s v="912_15"/>
    <s v="SIN_PROYECT"/>
    <s v="800094164"/>
    <s v="APO"/>
  </r>
  <r>
    <x v="267"/>
    <s v="2307"/>
    <s v="2016"/>
    <s v="CONVENIOS DE APORTE"/>
    <s v="Dirección de Fomento a la Investigación"/>
    <s v="En Ejecución"/>
    <s v="ID SUBCTA: 978 - TIPO: 2.3. Doctorados en el Exterior"/>
    <s v="2307-2016"/>
    <s v="GOBERNACIONES"/>
    <s v=""/>
    <s v="11/11/2016"/>
    <s v="11/11/2016"/>
    <s v="11/11/2016"/>
    <s v="96"/>
    <s v="11/11/2024"/>
    <s v="890201235"/>
    <s v="GOBERNACION DE SANTANDER"/>
    <s v="Aunar esfuerzos para asociar recursos, capacidades y competencias de las partes, aportando en común recursos en dinero, en especie o de industria para ejecutar el proyecto de ciencia, tecnología e innovación denominado FORMACIÓN DE PROFESIONALES EN MAESTRÍAS Y DOCTORADOS PARA EL FORTALECIMIENTO DE LAS COMPETENCIAS DEL TALENTO HUMANO EN LOS FOCOS PRIORIZADOS EN EL PLAN Y ACUERDO ESTRATÉGICO CTeI DE SANTANDER,  de acuerdo con los términos en los que fue aprobado por el OCAD del FCTeI del 17 de diciembre de 2015"/>
    <n v="9463736960"/>
    <n v="9463736960"/>
    <n v="0"/>
    <n v="9431670948"/>
    <n v="9431670948"/>
    <n v="0"/>
    <m/>
    <n v="0"/>
    <n v="3977470328"/>
    <n v="3977470328"/>
    <n v="0"/>
    <m/>
    <n v="5454200620"/>
    <n v="9363738000"/>
    <n v="0"/>
    <n v="9363738000"/>
    <n v="9363738000"/>
    <n v="0"/>
    <n v="0"/>
    <n v="0"/>
    <n v="0"/>
    <n v="67932948"/>
    <n v="0"/>
    <n v="0"/>
    <n v="0"/>
    <n v="0"/>
    <n v="0"/>
    <n v="0"/>
    <n v="0"/>
    <n v="9363738000"/>
    <n v="1"/>
    <n v="3977470328"/>
    <n v="0"/>
    <n v="0"/>
    <n v="0"/>
    <n v="0"/>
    <n v="0"/>
    <n v="3977470328"/>
    <s v="OTR-E"/>
    <s v="2307_16"/>
    <s v="SIN_PROYECT"/>
    <s v="890201235"/>
    <s v="APO"/>
  </r>
  <r>
    <x v="268"/>
    <s v="335"/>
    <s v="2016"/>
    <s v="CONVENIOS DE APORTE"/>
    <s v="Dirección de Fomento a la Investigación"/>
    <s v="En Ejecución"/>
    <s v="ID SUBCTA: 687 - TIPO: 11.1. Cargue inicial en el MGI"/>
    <s v="335-2016"/>
    <s v="GOBERNACIONES"/>
    <s v="04/04/2016"/>
    <s v="04/04/2016"/>
    <s v="04/04/2016"/>
    <s v="04/04/2016"/>
    <s v="60"/>
    <s v="04/04/2021"/>
    <s v="800091594"/>
    <s v="GOBERNACION DEL CAQUETA"/>
    <s v="Aunar esfuerzos técnicos y económicos para la ejecución del proyecto FORMACIÓN DE CAPITAL HUMANO A NIVEL DE MAESTRIA PARA EL FORTALECIMIENTO DE LAS CAPACIDADES DE I+D, INNOVACIÓN Y COMPETITIVIDAD DEL DEPARTAMENTO DEL CAQUETA de acuerdo con los términos en los que fue aprobado por el OCAD de ciencia y tecnología del 02 de octubre de 2015."/>
    <n v="7509184400"/>
    <n v="7509184400"/>
    <n v="0"/>
    <n v="7490050678"/>
    <n v="7490050678"/>
    <n v="0"/>
    <m/>
    <n v="0"/>
    <n v="3572916278"/>
    <n v="3572916278"/>
    <n v="0"/>
    <m/>
    <n v="3917134400"/>
    <n v="7419600000"/>
    <n v="0"/>
    <n v="7419600000"/>
    <n v="7419600000"/>
    <n v="0"/>
    <n v="0"/>
    <n v="0"/>
    <n v="0"/>
    <n v="70450678"/>
    <n v="2345177993"/>
    <n v="0"/>
    <n v="2345177993"/>
    <n v="0"/>
    <n v="0"/>
    <n v="0"/>
    <n v="0"/>
    <n v="5074422007"/>
    <n v="1"/>
    <n v="1227738285"/>
    <n v="0"/>
    <n v="94529005.599999994"/>
    <n v="0"/>
    <n v="94529005.599999994"/>
    <n v="0"/>
    <n v="1322267290.5999999"/>
    <s v="OTR-E"/>
    <s v="335_16"/>
    <s v="SIN_PROYECT"/>
    <s v="800091594"/>
    <s v="APO"/>
  </r>
  <r>
    <x v="268"/>
    <s v="335"/>
    <s v="2016"/>
    <s v="CONVENIOS DE APORTE"/>
    <s v="Dirección de Fomento a la Investigación"/>
    <s v="En Ejecución"/>
    <s v="ID SUBCTA: 938 - TIPO: 10.1. Evaluadores nacionales"/>
    <s v="335-2016 Evaluadores Nacionales"/>
    <s v="GOBERNACIONES"/>
    <s v="04/04/2016"/>
    <s v="04/04/2016"/>
    <s v="04/04/2016"/>
    <s v="04/04/2016"/>
    <s v="60"/>
    <s v="04/04/2021"/>
    <s v="800091594"/>
    <s v="GOBERNACION DEL CAQUETA"/>
    <s v="Aunar esfuerzos técnicos y económicos para la ejecución del proyecto FORMACIÓN DE CAPITAL HUMANO A NIVEL DE MAESTRIA PARA EL FORTALECIMIENTO DE LAS CAPACIDADES DE I+D, INNOVACIÓN Y COMPETITIVIDAD DEL DEPARTAMENTO DEL CAQUETA de acuerdo con los términos en los que fue aprobado por el OCAD de ciencia y tecnología del 02 de octubre de 2015."/>
    <n v="7509184400"/>
    <n v="7509184400"/>
    <n v="0"/>
    <n v="19133722"/>
    <n v="19133722"/>
    <n v="0"/>
    <m/>
    <n v="0"/>
    <n v="18628122"/>
    <n v="18628122"/>
    <n v="0"/>
    <m/>
    <n v="505600"/>
    <n v="18628122"/>
    <n v="1066819"/>
    <n v="17561303"/>
    <n v="0"/>
    <n v="17561303"/>
    <n v="0"/>
    <n v="0"/>
    <n v="0"/>
    <n v="505600"/>
    <n v="17561303"/>
    <n v="0"/>
    <n v="0"/>
    <n v="17561303"/>
    <n v="0"/>
    <n v="0"/>
    <n v="0"/>
    <n v="0"/>
    <n v="0"/>
    <n v="1066819"/>
    <n v="0"/>
    <n v="0"/>
    <n v="0"/>
    <n v="0"/>
    <n v="0"/>
    <n v="1066819"/>
    <s v="OTR-E"/>
    <s v="335_16"/>
    <s v="335_16_EVA"/>
    <s v="800091594"/>
    <s v="APO"/>
  </r>
  <r>
    <x v="269"/>
    <s v="913"/>
    <s v="2015"/>
    <s v="CONVENIOS DE APORTE"/>
    <s v="Dirección General"/>
    <s v="En Ejecución"/>
    <s v="ID SUBCTA: 686 - TIPO: 11.1. Cargue inicial en el MGI"/>
    <s v="913-2015"/>
    <s v="GOBERNACIONES"/>
    <s v="29/12/2015"/>
    <s v="01/04/2016"/>
    <s v="29/12/2015"/>
    <s v="29/12/2015"/>
    <s v="120"/>
    <s v="29/12/2025"/>
    <s v="800103196"/>
    <s v="GOBERNACION DEL GUAVIARE"/>
    <s v="Aunar esfuerzos, capacidades y competencias de las partes para apoyar la ejecución del proyecto de ciencia, tecnología e innovación denominado FORMACIÓN DE ALTO NIVEL EN SUS CAPACIDADES DE CTEL DEL DEPARTAMENTO DEL GUAVIARE"/>
    <n v="2273894910"/>
    <n v="2145183877"/>
    <n v="128711033"/>
    <n v="2141739367"/>
    <n v="2141739367"/>
    <n v="0"/>
    <m/>
    <n v="0"/>
    <n v="1673582867"/>
    <n v="1673582867"/>
    <n v="0"/>
    <m/>
    <n v="468156500"/>
    <n v="1769036000"/>
    <n v="0"/>
    <n v="1769036000"/>
    <n v="1769036000"/>
    <n v="0"/>
    <n v="0"/>
    <n v="0"/>
    <n v="0"/>
    <n v="372703367"/>
    <n v="591700480"/>
    <n v="0"/>
    <n v="591700480"/>
    <n v="0"/>
    <n v="0"/>
    <n v="0"/>
    <n v="0"/>
    <n v="1177335520"/>
    <n v="1"/>
    <n v="1081882387"/>
    <n v="0"/>
    <n v="5412474.1399999997"/>
    <n v="0"/>
    <n v="5412474.1399999997"/>
    <n v="0"/>
    <n v="1087294861.1400001"/>
    <s v="OTR-E"/>
    <s v="913_15"/>
    <s v="SIN_PROYECT"/>
    <s v="800103196"/>
    <s v="APO"/>
  </r>
  <r>
    <x v="269"/>
    <s v="913"/>
    <s v="2015"/>
    <s v="CONVENIOS DE APORTE"/>
    <s v="Dirección General"/>
    <s v="En Ejecución"/>
    <s v="ID SUBCTA: 940 - TIPO: 10.1. Evaluadores nacionales"/>
    <s v="913-2015 Evaluadores Nacionales"/>
    <s v="GOBERNACIONES"/>
    <s v="29/12/2015"/>
    <s v="01/04/2016"/>
    <s v="29/12/2015"/>
    <s v="29/12/2015"/>
    <s v="120"/>
    <s v="29/12/2025"/>
    <s v="800103196"/>
    <s v="GOBERNACION DEL GUAVIARE"/>
    <s v="Aunar esfuerzos, capacidades y competencias de las partes para apoyar la ejecución del proyecto de ciencia, tecnología e innovación denominado FORMACIÓN DE ALTO NIVEL EN SUS CAPACIDADES DE CTEL DEL DEPARTAMENTO DEL GUAVIARE"/>
    <n v="2273894910"/>
    <n v="2145183877"/>
    <n v="128711033"/>
    <n v="3444510"/>
    <n v="3444510"/>
    <n v="0"/>
    <m/>
    <n v="0"/>
    <n v="3444510"/>
    <n v="3444510"/>
    <n v="0"/>
    <m/>
    <n v="0"/>
    <n v="3444510"/>
    <n v="15"/>
    <n v="3444495"/>
    <n v="0"/>
    <n v="3444495"/>
    <n v="0"/>
    <n v="0"/>
    <n v="0"/>
    <n v="0"/>
    <n v="3444495"/>
    <n v="0"/>
    <n v="0"/>
    <n v="3444495"/>
    <n v="0"/>
    <n v="0"/>
    <n v="0"/>
    <n v="0"/>
    <n v="0"/>
    <n v="15"/>
    <n v="0"/>
    <n v="0"/>
    <n v="0"/>
    <n v="0"/>
    <n v="0"/>
    <n v="15"/>
    <s v="OTR-E"/>
    <s v="913_15"/>
    <s v="913_15_EVA"/>
    <s v="800103196"/>
    <s v="APO"/>
  </r>
  <r>
    <x v="267"/>
    <s v="2307"/>
    <s v="2016"/>
    <s v="CONVENIOS DE APORTE"/>
    <s v="Dirección de Fomento a la Investigación"/>
    <s v="En Ejecución"/>
    <s v="ID SUBCTA: 997 - TIPO: 10.1. Evaluadores nacionales"/>
    <s v="2307-2016 Evaluadores"/>
    <s v="GOBERNACIONES"/>
    <s v=""/>
    <s v="11/11/2016"/>
    <s v="11/11/2016"/>
    <s v="11/11/2016"/>
    <s v="96"/>
    <s v="11/11/2024"/>
    <s v="890201235"/>
    <s v="GOBERNACION DE SANTANDER"/>
    <s v="Aunar esfuerzos para asociar recursos, capacidades y competencias de las partes, aportando en común recursos en dinero, en especie o de industria para ejecutar el proyecto de ciencia, tecnología e innovación denominado FORMACIÓN DE PROFESIONALES EN MAESTRÍAS Y DOCTORADOS PARA EL FORTALECIMIENTO DE LAS COMPETENCIAS DEL TALENTO HUMANO EN LOS FOCOS PRIORIZADOS EN EL PLAN Y ACUERDO ESTRATÉGICO CTeI DE SANTANDER,  de acuerdo con los términos en los que fue aprobado por el OCAD del FCTeI del 17 de diciembre de 2015"/>
    <n v="9463736960"/>
    <n v="9463736960"/>
    <n v="0"/>
    <n v="32066012"/>
    <n v="32066012"/>
    <n v="0"/>
    <m/>
    <n v="0"/>
    <n v="32066012"/>
    <n v="32066012"/>
    <n v="0"/>
    <m/>
    <n v="0"/>
    <n v="32066012"/>
    <n v="32066012"/>
    <n v="0"/>
    <n v="0"/>
    <n v="0"/>
    <n v="0"/>
    <n v="0"/>
    <n v="0"/>
    <n v="0"/>
    <n v="0"/>
    <n v="0"/>
    <n v="0"/>
    <n v="0"/>
    <n v="0"/>
    <n v="0"/>
    <n v="0"/>
    <n v="0"/>
    <n v="0"/>
    <n v="32066012"/>
    <n v="0"/>
    <n v="0"/>
    <n v="0"/>
    <n v="0"/>
    <n v="0"/>
    <n v="32066012"/>
    <s v="OTR-E"/>
    <s v="2307_16"/>
    <s v="2307_16_EVA"/>
    <s v="890201235"/>
    <s v="APO"/>
  </r>
  <r>
    <x v="270"/>
    <s v="681"/>
    <s v="2013"/>
    <s v="CONVENIOS DE APORTE"/>
    <s v="Dirección de Fomento a la Investigación"/>
    <s v="En Ejecución"/>
    <s v="ID SUBCTA: 913 - TIPO: 10.1. Evaluadores nacionales"/>
    <s v="681-2013 Evaluadores Nacionales"/>
    <s v="GOBERNACIONES"/>
    <s v="08/11/2013"/>
    <s v="08/11/2013"/>
    <s v="08/11/2013"/>
    <s v="08/11/2013"/>
    <s v="108"/>
    <s v="08/11/2022"/>
    <s v="892399999"/>
    <s v="GOBERNACION DEL CESAR"/>
    <s v="Asociar recursos, capacidades y competencias de las partes, aportando en comun recursos en dinero, en especie  o de industria para ejecutar  el proyecto de ciencia, tecnología e innovacion denominado fortalecimiento del departamento del Cesar en sus capacidades de investigacion en CTel, CESAR Caribe, de acuerdo a los terminos en los que fueron  aprobada por OCAD   ciencia y Tecnologia del 19 de Julio de 2013,"/>
    <n v="12801747138"/>
    <n v="12801747138"/>
    <n v="0"/>
    <n v="1933050"/>
    <n v="1933050"/>
    <n v="0"/>
    <m/>
    <n v="0"/>
    <n v="1933050"/>
    <n v="1933050"/>
    <n v="0"/>
    <m/>
    <n v="0"/>
    <n v="1933050"/>
    <n v="0"/>
    <n v="1933050"/>
    <n v="0"/>
    <n v="1933050"/>
    <n v="0"/>
    <n v="0"/>
    <n v="0"/>
    <n v="0"/>
    <n v="1933050"/>
    <n v="0"/>
    <n v="0"/>
    <n v="1933050"/>
    <n v="0"/>
    <n v="0"/>
    <n v="0"/>
    <n v="0"/>
    <n v="0"/>
    <n v="0"/>
    <n v="0"/>
    <n v="0"/>
    <n v="0"/>
    <n v="0"/>
    <n v="0"/>
    <n v="0"/>
    <s v="OTR-E"/>
    <s v="0681_13"/>
    <s v="681_2013_EVAL"/>
    <s v="892399999"/>
    <s v="APO"/>
  </r>
  <r>
    <x v="270"/>
    <s v="681"/>
    <s v="2013"/>
    <s v="CONVENIOS DE APORTE"/>
    <s v="Dirección de Fomento a la Investigación"/>
    <s v="En Ejecución"/>
    <s v="ID SUBCTA: 659 - TIPO: 11.1. Cargue inicial en el MGI"/>
    <s v="681-2013"/>
    <s v="GOBERNACIONES"/>
    <s v="08/11/2013"/>
    <s v="08/11/2013"/>
    <s v="08/11/2013"/>
    <s v="08/11/2013"/>
    <s v="108"/>
    <s v="08/11/2022"/>
    <s v="892399999"/>
    <s v="GOBERNACION DEL CESAR"/>
    <s v="Asociar recursos, capacidades y competencias de las partes, aportando en comun recursos en dinero, en especie  o de industria para ejecutar  el proyecto de ciencia, tecnología e innovacion denominado fortalecimiento del departamento del Cesar en sus capacidades de investigacion en CTel, CESAR Caribe, de acuerdo a los terminos en los que fueron  aprobada por OCAD   ciencia y Tecnologia del 19 de Julio de 2013,"/>
    <n v="12801747138"/>
    <n v="12801747138"/>
    <n v="0"/>
    <n v="12799814088"/>
    <n v="12799814088"/>
    <n v="0"/>
    <m/>
    <n v="0"/>
    <n v="5951809575"/>
    <n v="5951809575"/>
    <n v="0"/>
    <m/>
    <n v="6848004513"/>
    <n v="11321357138"/>
    <n v="90704000"/>
    <n v="11230653138"/>
    <n v="11230653138"/>
    <n v="0"/>
    <n v="0"/>
    <n v="0"/>
    <n v="0"/>
    <n v="1478456950"/>
    <n v="2722821136"/>
    <n v="0"/>
    <n v="2722821136"/>
    <n v="0"/>
    <n v="0"/>
    <n v="0"/>
    <n v="0"/>
    <n v="8507832002"/>
    <n v="4"/>
    <n v="3228988439"/>
    <n v="0"/>
    <n v="391905301.64999998"/>
    <n v="0"/>
    <n v="391905301.64999998"/>
    <n v="0"/>
    <n v="3620893740.6500001"/>
    <s v="OTR-E"/>
    <s v="0681_13"/>
    <s v="SIN_PROYECT"/>
    <s v="892399999"/>
    <s v="APO"/>
  </r>
  <r>
    <x v="271"/>
    <s v="670"/>
    <s v="2017"/>
    <s v="CONVENIOS DE APORTE"/>
    <s v="Dirección General"/>
    <s v="En Ejecución"/>
    <s v="ID SUBCTA: 1008 - TIPO: 1.1. Programas y Proyectos de Investigación"/>
    <s v="670-2017"/>
    <s v="GOBERNACIONES"/>
    <s v=""/>
    <s v="20/09/2017"/>
    <s v="20/09/2017"/>
    <s v="20/09/2017"/>
    <s v="28"/>
    <s v="20/01/2020"/>
    <s v="891800498"/>
    <s v="GOBERNACION DE BOYACA"/>
    <s v="Aunar esfuerzos, capacidades y competencias entre Colciencias, el Departamento de Boyacá y el Fondo Francisco José de Caldas para ejecutar los componentes asociados a la convocatoria, selección y financiación de proyectos de pruebas de concepto y validaciones pre-comerciales, del proyecto de ciencia, tecnología e innovación denominado “Implementación de una convocatoria de innovación entre universidades y empresas para promover y validar productos derivados del aprovechamiento sostenible de la biodiversidad en el departamento de Boyacá”."/>
    <n v="4798989996"/>
    <n v="4798989996"/>
    <n v="0"/>
    <n v="4798989996"/>
    <n v="4798989996"/>
    <n v="0"/>
    <m/>
    <n v="0"/>
    <n v="0"/>
    <n v="0"/>
    <n v="0"/>
    <m/>
    <n v="4798989996"/>
    <n v="0"/>
    <n v="0"/>
    <n v="0"/>
    <n v="0"/>
    <n v="0"/>
    <n v="0"/>
    <n v="0"/>
    <n v="0"/>
    <n v="4798989996"/>
    <n v="0"/>
    <n v="0"/>
    <n v="0"/>
    <n v="0"/>
    <n v="0"/>
    <n v="0"/>
    <n v="0"/>
    <n v="0"/>
    <n v="0"/>
    <n v="0"/>
    <n v="0"/>
    <n v="0"/>
    <n v="0"/>
    <n v="0"/>
    <n v="0"/>
    <n v="0"/>
    <s v="OTR-E"/>
    <s v="670_17"/>
    <s v="SIN_PROYECT"/>
    <s v="891800498"/>
    <s v="APO"/>
  </r>
  <r>
    <x v="272"/>
    <s v="683"/>
    <s v="2013"/>
    <s v="CONVENIOS DE APORTE"/>
    <s v="Dirección de Fomento a la Investigación"/>
    <s v="En Ejecución"/>
    <s v="ID SUBCTA: 661 - TIPO: 11.1. Cargue inicial en el MGI"/>
    <s v="683-2013"/>
    <s v="GOBERNACIONES"/>
    <s v="08/11/2013"/>
    <s v="08/11/2013"/>
    <s v="08/11/2013"/>
    <s v="08/11/2013"/>
    <s v="60"/>
    <s v="08/11/2018"/>
    <s v="890102006"/>
    <s v="GOBERNACION DEL ATLANTICO"/>
    <s v="Desarrollo de programa de formación de recurso humano de alto nivel (Doctorado y Maetria) e iniciación en investigación (Jovenes Investigadores) para el Departamento del Atlántico."/>
    <n v="24097430000"/>
    <n v="24097430000"/>
    <n v="0"/>
    <n v="24097430000"/>
    <n v="24097430000"/>
    <n v="0"/>
    <m/>
    <n v="0"/>
    <n v="18551713633"/>
    <n v="18551713633"/>
    <n v="0"/>
    <m/>
    <n v="5545716367"/>
    <n v="23826850536"/>
    <n v="0"/>
    <n v="23826850536"/>
    <n v="23799949035"/>
    <n v="26901501"/>
    <n v="0"/>
    <n v="0"/>
    <n v="0"/>
    <n v="270579464"/>
    <n v="14750029195"/>
    <n v="0"/>
    <n v="14723127694"/>
    <n v="26901501"/>
    <n v="0"/>
    <n v="0"/>
    <n v="0"/>
    <n v="9076821341"/>
    <n v="19"/>
    <n v="3801684438"/>
    <n v="0"/>
    <n v="665485098"/>
    <n v="0"/>
    <n v="665485098"/>
    <n v="0"/>
    <n v="4467169536"/>
    <s v="OTR-E"/>
    <s v="0683_13"/>
    <s v="SIN_PROYECT"/>
    <s v="890102006"/>
    <s v="APO"/>
  </r>
  <r>
    <x v="273"/>
    <s v="682"/>
    <s v="2013"/>
    <s v="CONVENIOS DE APORTE"/>
    <s v="Dirección de Fomento a la Investigación"/>
    <s v="En Ejecución"/>
    <s v="ID SUBCTA: 915 - TIPO: 10.1. Evaluadores nacionales"/>
    <s v="682-2013 Evaluadores Nacionales"/>
    <s v="GOBERNACIONES"/>
    <s v="08/11/2013"/>
    <s v="08/11/2013"/>
    <s v="08/11/2013"/>
    <s v="08/11/2013"/>
    <s v="60"/>
    <s v="08/11/2023"/>
    <s v="892280021"/>
    <s v="GOBERNACION DE SUCRE"/>
    <s v="Asociar recursos, capacidades y competencias de las partes, aportando en comun recursos en dinero, en especie  o de industria para ejecutar  el proyecto de ciencia, tecnología e innovacion denominado programa de formacion de capacidades en ciencia, tecnologia e innovacion en el departamento de Sucre Caribe, de acuerdo a los terminos en los que fue aprobada por OCAD   ciencia y Tecnologia del 19 de Julio de 2013,"/>
    <n v="7502388991"/>
    <n v="7502388991"/>
    <n v="0"/>
    <n v="20738532"/>
    <n v="20738532"/>
    <n v="0"/>
    <m/>
    <n v="0"/>
    <n v="20738532"/>
    <n v="20738532"/>
    <n v="0"/>
    <m/>
    <n v="0"/>
    <n v="20635866"/>
    <n v="1334658"/>
    <n v="19301208"/>
    <n v="0"/>
    <n v="19301208"/>
    <n v="0"/>
    <n v="0"/>
    <n v="0"/>
    <n v="102666"/>
    <n v="19301208"/>
    <n v="0"/>
    <n v="0"/>
    <n v="19301208"/>
    <n v="0"/>
    <n v="0"/>
    <n v="0"/>
    <n v="0"/>
    <n v="0"/>
    <n v="1437324"/>
    <n v="0"/>
    <n v="0"/>
    <n v="0"/>
    <n v="0"/>
    <n v="0"/>
    <n v="1437324"/>
    <s v="OTR-E"/>
    <s v="0682_13"/>
    <s v="682_2013_EVAL"/>
    <s v="892280021"/>
    <s v="APO"/>
  </r>
  <r>
    <x v="273"/>
    <s v="682"/>
    <s v="2013"/>
    <s v="CONVENIOS DE APORTE"/>
    <s v="Dirección de Fomento a la Investigación"/>
    <s v="En Ejecución"/>
    <s v="ID SUBCTA: 660 - TIPO: 11.1. Cargue inicial en el MGI"/>
    <s v="682-2013"/>
    <s v="GOBERNACIONES"/>
    <s v="08/11/2013"/>
    <s v="08/11/2013"/>
    <s v="08/11/2013"/>
    <s v="08/11/2013"/>
    <s v="60"/>
    <s v="08/11/2023"/>
    <s v="892280021"/>
    <s v="GOBERNACION DE SUCRE"/>
    <s v="Asociar recursos, capacidades y competencias de las partes, aportando en comun recursos en dinero, en especie  o de industria para ejecutar  el proyecto de ciencia, tecnología e innovacion denominado programa de formacion de capacidades en ciencia, tecnologia e innovacion en el departamento de Sucre Caribe, de acuerdo a los terminos en los que fue aprobada por OCAD   ciencia y Tecnologia del 19 de Julio de 2013,"/>
    <n v="7502388991"/>
    <n v="7502388991"/>
    <n v="0"/>
    <n v="7481650459"/>
    <n v="7481650459"/>
    <n v="0"/>
    <m/>
    <n v="0"/>
    <n v="7481650459"/>
    <n v="7481650459"/>
    <n v="0"/>
    <m/>
    <n v="0"/>
    <n v="7290235156"/>
    <n v="0"/>
    <n v="7290235156"/>
    <n v="7288736000"/>
    <n v="1499156"/>
    <n v="0"/>
    <n v="0"/>
    <n v="0"/>
    <n v="191415303"/>
    <n v="5478757266"/>
    <n v="0"/>
    <n v="5477258110"/>
    <n v="1499156"/>
    <n v="0"/>
    <n v="0"/>
    <n v="0"/>
    <n v="1811477890"/>
    <n v="5"/>
    <n v="2002893193"/>
    <n v="0"/>
    <n v="12502670.84"/>
    <n v="0"/>
    <n v="12502670.84"/>
    <n v="0"/>
    <n v="2015395863.8399999"/>
    <s v="OTR-E"/>
    <s v="0682_13"/>
    <s v="SIN_PROYECT"/>
    <s v="892280021"/>
    <s v="APO"/>
  </r>
  <r>
    <x v="274"/>
    <s v="685"/>
    <s v="2013"/>
    <s v="CONVENIOS DE APORTE"/>
    <s v="Dirección de Fomento a la Investigación"/>
    <s v="En Ejecución"/>
    <s v="ID SUBCTA: 658 - TIPO: 11.1. Cargue inicial en el MGI"/>
    <s v="685-2013"/>
    <s v="GOBERNACIONES"/>
    <s v="01/11/2013"/>
    <s v="01/11/2013"/>
    <s v="01/11/2013"/>
    <s v="10/11/2014"/>
    <s v="120"/>
    <s v="10/11/2024"/>
    <s v="800103920"/>
    <s v="GOBERNACION DEL MAGDALENA"/>
    <s v="Asociar recursos, capacidades y competencias de las partes, aportando en comun recursos en dinero, en especie  o de industria para ejecutar  el proyecto de ciencia, tecnología e innovacion denominado &quot;fortalecimiento del departamento del Magdalena en sus capacidades de investigacion en ciencia, tecnologia e innovacion, Magadalena Caribe&quot; de acuerdo a los terminos en los que fueron  aprobada por OCAD   ciencia y Tecnologia del 19 de Julio de 2013,"/>
    <n v="15740800490"/>
    <n v="15740800490"/>
    <n v="0"/>
    <n v="15736934390"/>
    <n v="15736934390"/>
    <n v="0"/>
    <m/>
    <n v="0"/>
    <n v="15736934390"/>
    <n v="15736934390"/>
    <n v="0"/>
    <m/>
    <n v="0"/>
    <n v="15712988000"/>
    <n v="0"/>
    <n v="15712988000"/>
    <n v="15712988000"/>
    <n v="0"/>
    <n v="0"/>
    <n v="0"/>
    <n v="0"/>
    <n v="23946390"/>
    <n v="11141539582"/>
    <n v="0"/>
    <n v="11141539582"/>
    <n v="0"/>
    <n v="0"/>
    <n v="0"/>
    <n v="0"/>
    <n v="4571448418"/>
    <n v="19"/>
    <n v="4595394808"/>
    <n v="0"/>
    <n v="21587053.440000001"/>
    <n v="0"/>
    <n v="21587053.440000001"/>
    <n v="0"/>
    <n v="4616981861.4399996"/>
    <s v="OTR-E"/>
    <s v="0685_13"/>
    <s v="SIN_PROYECT"/>
    <s v="800103920"/>
    <s v="APO"/>
  </r>
  <r>
    <x v="275"/>
    <s v="684"/>
    <s v="2013"/>
    <s v="CONVENIOS DE APORTE"/>
    <s v="Dirección de Fomento a la Investigación"/>
    <s v="En Ejecución"/>
    <s v="ID SUBCTA: 662 - TIPO: 11.1. Cargue inicial en el MGI"/>
    <s v="684-2013"/>
    <s v="GOBERNACIONES"/>
    <s v="08/11/2013"/>
    <s v="08/11/2013"/>
    <s v="08/11/2013"/>
    <s v="08/11/2013"/>
    <s v="48"/>
    <s v="08/11/2021"/>
    <s v="800103913"/>
    <s v="GOBERNACION DEL HUILA"/>
    <s v="Asociar recursos, capacidades y competencias de las partes, aportando en comun recursos en dinero, en especie  o de industria para ejecutar  el proyecto de ciencia, tecnología e innovacion denominado &quot;Apoyo a la formación de capital humano a nivel doctorado y maestría&quot; de acuerdo a los terminos en los que fue aprobada por OCAD   ciencia y Tecnologia según acuerdo No 001 del 20 de diciembre de 2012"/>
    <n v="5174321195"/>
    <n v="5174321195"/>
    <n v="0"/>
    <n v="5174321195"/>
    <n v="5174321195"/>
    <n v="0"/>
    <m/>
    <n v="0"/>
    <n v="5174321195"/>
    <n v="5174321195"/>
    <n v="0"/>
    <m/>
    <n v="0"/>
    <n v="5159691195"/>
    <n v="0"/>
    <n v="5159691195"/>
    <n v="5159691195"/>
    <n v="0"/>
    <n v="0"/>
    <n v="0"/>
    <n v="0"/>
    <n v="14630000"/>
    <n v="2889109101"/>
    <n v="0"/>
    <n v="2889109101"/>
    <n v="0"/>
    <n v="0"/>
    <n v="0"/>
    <n v="0"/>
    <n v="2270582094"/>
    <n v="1"/>
    <n v="2285212094"/>
    <n v="0"/>
    <n v="547698732.38999999"/>
    <n v="0"/>
    <n v="547698732.38999999"/>
    <n v="0"/>
    <n v="2832910826.3899999"/>
    <s v="OTR-E"/>
    <s v="0684_13"/>
    <s v="SIN_PROYECT"/>
    <s v="800103913"/>
    <s v="APO"/>
  </r>
  <r>
    <x v="276"/>
    <s v="898"/>
    <s v="2015"/>
    <s v="CONVENIOS DE APORTE"/>
    <s v="Dirección General"/>
    <s v="En Ejecución"/>
    <s v="ID SUBCTA: 684 - TIPO: 11.1. Cargue inicial en el MGI"/>
    <s v="898-2015"/>
    <s v="GOBERNACIONES"/>
    <s v="28/12/2015"/>
    <s v="14/03/2016"/>
    <s v="28/12/2015"/>
    <s v="28/12/2015"/>
    <s v="96"/>
    <s v="28/12/2023"/>
    <s v="800103927"/>
    <s v="GOBERNACION NORTE SANTANDER"/>
    <s v="Aunar esfuerzos, capacidades y competencias de las partes para apoyar la ejecución del proyecto de ciencia, tecnología e innovación denominado PROGRAMA DE FORMACIÓN DE RECURSO HUMNAO DE ALTO NIVEL (DOCTORADO Y MAESTRIA INVESTIGATIVA) E INICIACIÓN EN INVESTIGACIÓN (JOVENES INVESTIGADORES) PARA EL DEPARTAMENTO DE NORTE DE SANTANDER"/>
    <n v="20422237192"/>
    <n v="19266261502"/>
    <n v="1155975690"/>
    <n v="19227792282"/>
    <n v="19227792282"/>
    <n v="0"/>
    <m/>
    <n v="0"/>
    <n v="14051326782"/>
    <n v="14051326782"/>
    <n v="0"/>
    <m/>
    <n v="5176465500"/>
    <n v="18638714000"/>
    <n v="255156000"/>
    <n v="18383558000"/>
    <n v="18383558000"/>
    <n v="0"/>
    <n v="0"/>
    <n v="0"/>
    <n v="0"/>
    <n v="589078282"/>
    <n v="5936843427"/>
    <n v="0"/>
    <n v="5936843427"/>
    <n v="0"/>
    <n v="0"/>
    <n v="0"/>
    <n v="0"/>
    <n v="12446714573"/>
    <n v="11"/>
    <n v="8114483355"/>
    <n v="0"/>
    <n v="41142915.899999999"/>
    <n v="0"/>
    <n v="41142915.899999999"/>
    <n v="0"/>
    <n v="8155626270.8999996"/>
    <s v="OTR-E"/>
    <s v="898_15"/>
    <s v="SIN_PROYECT"/>
    <s v="800103927"/>
    <s v="APO"/>
  </r>
  <r>
    <x v="276"/>
    <s v="898"/>
    <s v="2015"/>
    <s v="CONVENIOS DE APORTE"/>
    <s v="Dirección General"/>
    <s v="En Ejecución"/>
    <s v="ID SUBCTA: 941 - TIPO: 10.1. Evaluadores nacionales"/>
    <s v="898-2015 Evaluadores Nacionales"/>
    <s v="GOBERNACIONES"/>
    <s v="28/12/2015"/>
    <s v="14/03/2016"/>
    <s v="28/12/2015"/>
    <s v="28/12/2015"/>
    <s v="96"/>
    <s v="28/12/2023"/>
    <s v="800103927"/>
    <s v="GOBERNACION NORTE SANTANDER"/>
    <s v="Aunar esfuerzos, capacidades y competencias de las partes para apoyar la ejecución del proyecto de ciencia, tecnología e innovación denominado PROGRAMA DE FORMACIÓN DE RECURSO HUMNAO DE ALTO NIVEL (DOCTORADO Y MAESTRIA INVESTIGATIVA) E INICIACIÓN EN INVESTIGACIÓN (JOVENES INVESTIGADORES) PARA EL DEPARTAMENTO DE NORTE DE SANTANDER"/>
    <n v="20422237192"/>
    <n v="19266261502"/>
    <n v="1155975690"/>
    <n v="38469220"/>
    <n v="38469220"/>
    <n v="0"/>
    <m/>
    <n v="0"/>
    <n v="38469220"/>
    <n v="38469220"/>
    <n v="0"/>
    <m/>
    <n v="0"/>
    <n v="38469220"/>
    <n v="551566"/>
    <n v="37917654"/>
    <n v="0"/>
    <n v="37917654"/>
    <n v="0"/>
    <n v="0"/>
    <n v="0"/>
    <n v="0"/>
    <n v="37917654"/>
    <n v="0"/>
    <n v="0"/>
    <n v="37917654"/>
    <n v="0"/>
    <n v="0"/>
    <n v="0"/>
    <n v="0"/>
    <n v="0"/>
    <n v="551566"/>
    <n v="0"/>
    <n v="0"/>
    <n v="0"/>
    <n v="0"/>
    <n v="0"/>
    <n v="551566"/>
    <s v="OTR-E"/>
    <s v="898_15"/>
    <s v="898_15_EVA"/>
    <s v="800103927"/>
    <s v="APO"/>
  </r>
  <r>
    <x v="274"/>
    <s v="685"/>
    <s v="2013"/>
    <s v="CONVENIOS DE APORTE"/>
    <s v="Dirección de Fomento a la Investigación"/>
    <s v="En Ejecución"/>
    <s v="ID SUBCTA: 914 - TIPO: 10.1. Evaluadores nacionales"/>
    <s v="685-2013 Evaluadores Nacionales"/>
    <s v="GOBERNACIONES"/>
    <s v="01/11/2013"/>
    <s v="01/11/2013"/>
    <s v="01/11/2013"/>
    <s v="10/11/2014"/>
    <s v="120"/>
    <s v="10/11/2024"/>
    <s v="800103920"/>
    <s v="GOBERNACION DEL MAGDALENA"/>
    <s v="Asociar recursos, capacidades y competencias de las partes, aportando en comun recursos en dinero, en especie  o de industria para ejecutar  el proyecto de ciencia, tecnología e innovacion denominado &quot;fortalecimiento del departamento del Magdalena en sus capacidades de investigacion en ciencia, tecnologia e innovacion, Magadalena Caribe&quot; de acuerdo a los terminos en los que fueron  aprobada por OCAD   ciencia y Tecnologia del 19 de Julio de 2013,"/>
    <n v="15740800490"/>
    <n v="15740800490"/>
    <n v="0"/>
    <n v="3866100"/>
    <n v="3866100"/>
    <n v="0"/>
    <m/>
    <n v="0"/>
    <n v="3866100"/>
    <n v="3866100"/>
    <n v="0"/>
    <m/>
    <n v="0"/>
    <n v="3866100"/>
    <n v="0"/>
    <n v="3866100"/>
    <n v="0"/>
    <n v="3866100"/>
    <n v="0"/>
    <n v="0"/>
    <n v="0"/>
    <n v="0"/>
    <n v="3866100"/>
    <n v="0"/>
    <n v="0"/>
    <n v="3866100"/>
    <n v="0"/>
    <n v="0"/>
    <n v="0"/>
    <n v="0"/>
    <n v="0"/>
    <n v="0"/>
    <n v="0"/>
    <n v="0"/>
    <n v="0"/>
    <n v="0"/>
    <n v="0"/>
    <n v="0"/>
    <s v="OTR-E"/>
    <s v="0685_13"/>
    <s v="685_2013_EVAL"/>
    <s v="800103920"/>
    <s v="APO"/>
  </r>
  <r>
    <x v="277"/>
    <s v="689"/>
    <s v="2013"/>
    <s v="CONVENIOS DE APORTE"/>
    <s v="Dirección de Fomento a la Investigación"/>
    <s v="Liquidado"/>
    <s v="ID SUBCTA: 663 - TIPO: 11.1. Cargue inicial en el MGI"/>
    <s v="689-2013"/>
    <s v="GOBERNACIONES"/>
    <s v="07/11/2013"/>
    <s v="07/11/2013"/>
    <s v="07/11/2013"/>
    <s v="07/11/2013"/>
    <s v="13"/>
    <s v="31/12/2014"/>
    <s v="892000148"/>
    <s v="GOBERNACION DEL META"/>
    <s v="Asociar recursos, capacidades y competencias de las partes, aportando en comun recursos en dinero , en especie, o de industria para ejecutar el proyecto de ciencia , tecnologia e innovacion."/>
    <n v="0"/>
    <n v="0"/>
    <n v="0"/>
    <n v="0"/>
    <n v="0"/>
    <n v="0"/>
    <m/>
    <n v="0"/>
    <n v="0"/>
    <n v="0"/>
    <n v="0"/>
    <m/>
    <n v="0"/>
    <n v="0"/>
    <n v="0"/>
    <n v="0"/>
    <n v="0"/>
    <n v="0"/>
    <n v="0"/>
    <n v="0"/>
    <n v="0"/>
    <n v="0"/>
    <n v="0"/>
    <n v="0"/>
    <n v="0"/>
    <n v="0"/>
    <n v="0"/>
    <n v="0"/>
    <n v="0"/>
    <n v="0"/>
    <n v="0"/>
    <n v="0"/>
    <n v="0"/>
    <n v="0"/>
    <n v="0"/>
    <n v="0"/>
    <n v="0"/>
    <n v="0"/>
    <s v="OTR-E"/>
    <s v="0689_13"/>
    <s v="SIN_PROYECT"/>
    <s v="892000148"/>
    <s v="APO"/>
  </r>
  <r>
    <x v="278"/>
    <s v="671"/>
    <s v="2017"/>
    <s v="CONVENIOS DE APORTE"/>
    <s v="Dirección General"/>
    <s v="En Ejecución"/>
    <s v="ID SUBCTA: 1007 - TIPO: 1.1. Programas y Proyectos de Investigación"/>
    <s v="671-2017"/>
    <s v="GOBERNACIONES"/>
    <s v=""/>
    <s v="20/09/2017"/>
    <s v="20/09/2017"/>
    <s v="20/09/2017"/>
    <s v="28"/>
    <s v="20/01/2020"/>
    <s v="891800498"/>
    <s v="GOBERNACION DE BOYACA"/>
    <s v="Aunar esfuerzos, capacidades y competencias entre Colciencias, el Departamento de Boyacá y el Fondo Francisco José de Caldas para ejecutar los componentes asociados a la convocatoria, selección y financiación de proyectos de investigación y desarrollo experimental, del proyecto de ciencia, tecnología e innovación denominado “Implementación de una convocatoria de proyectos de I+D para el desarrollo tecnológico de base biológica que contribuyan a los retos del departamento de Boyacá”"/>
    <n v="4730270646"/>
    <n v="4730270646"/>
    <n v="0"/>
    <n v="4730270646"/>
    <n v="4730270646"/>
    <n v="0"/>
    <m/>
    <n v="0"/>
    <n v="0"/>
    <n v="0"/>
    <n v="0"/>
    <m/>
    <n v="4730270646"/>
    <n v="0"/>
    <n v="0"/>
    <n v="0"/>
    <n v="0"/>
    <n v="0"/>
    <n v="0"/>
    <n v="0"/>
    <n v="0"/>
    <n v="4730270646"/>
    <n v="0"/>
    <n v="0"/>
    <n v="0"/>
    <n v="0"/>
    <n v="0"/>
    <n v="0"/>
    <n v="0"/>
    <n v="0"/>
    <n v="0"/>
    <n v="0"/>
    <n v="0"/>
    <n v="0"/>
    <n v="0"/>
    <n v="0"/>
    <n v="0"/>
    <n v="0"/>
    <s v="OTR-E"/>
    <s v="671_17"/>
    <s v="SIN_PROYECT"/>
    <s v="891800498"/>
    <s v="APO"/>
  </r>
  <r>
    <x v="1"/>
    <s v=""/>
    <m/>
    <m/>
    <m/>
    <m/>
    <m/>
    <m/>
    <s v="GOBERNACIONES"/>
    <s v=""/>
    <m/>
    <m/>
    <m/>
    <m/>
    <m/>
    <m/>
    <m/>
    <m/>
    <n v="271738528585"/>
    <n v="267599379343"/>
    <n v="4139149242"/>
    <n v="153200195590"/>
    <e v="#N/A"/>
    <e v="#N/A"/>
    <m/>
    <n v="0"/>
    <n v="107829804448"/>
    <e v="#N/A"/>
    <e v="#N/A"/>
    <m/>
    <n v="45370391142"/>
    <n v="132517264129"/>
    <n v="383362820"/>
    <n v="132133901309"/>
    <n v="131996004253"/>
    <n v="137897056"/>
    <n v="0"/>
    <n v="0"/>
    <n v="0"/>
    <n v="20682931461"/>
    <n v="61876590732"/>
    <n v="0"/>
    <n v="61738693676"/>
    <n v="137897056"/>
    <n v="0"/>
    <n v="0"/>
    <n v="0"/>
    <n v="70257310577"/>
    <n v="72"/>
    <n v="45953213716"/>
    <n v="0"/>
    <n v="5077456324.1499996"/>
    <n v="0"/>
    <n v="5077456324.1499996"/>
    <n v="0"/>
    <n v="51030670040.150002"/>
    <s v=""/>
    <m/>
    <m/>
    <m/>
    <m/>
  </r>
  <r>
    <x v="279"/>
    <s v="543"/>
    <s v="2013"/>
    <s v="CONVENIOS DE APORTE"/>
    <s v="Dirección de Desarrollo Tecnológico e Innovación"/>
    <s v="En Ejecución"/>
    <s v="ID SUBCTA: 638 - TIPO: 11.1. Cargue inicial en el MGI"/>
    <s v="543 Sub 3 I+D+I"/>
    <s v="OTRAS ENTIDADES"/>
    <s v="11/10/2013"/>
    <s v="11/10/2013"/>
    <s v="11/10/2013"/>
    <s v="11/10/2013"/>
    <s v="38"/>
    <s v="31/07/2018"/>
    <s v="899999053"/>
    <s v="FONTIC"/>
    <s v="Integrar esfuerzos técnicos, administrativos y financieros para promover la innovación en el país, a través de las tecnologías de la información, en la industria, el estado y los sectores productivos de Colombia."/>
    <n v="75341937556"/>
    <n v="74801937556"/>
    <n v="540000000"/>
    <n v="1500000000"/>
    <n v="1500000000"/>
    <n v="0"/>
    <m/>
    <n v="5976095.6200000001"/>
    <n v="1500000000"/>
    <n v="1500000000"/>
    <n v="0"/>
    <m/>
    <n v="0"/>
    <n v="1499999999.6199999"/>
    <n v="0"/>
    <n v="1499999999.6199999"/>
    <n v="1494023904"/>
    <n v="0"/>
    <n v="0"/>
    <n v="0"/>
    <n v="0"/>
    <n v="0.38"/>
    <n v="1499999999.6199999"/>
    <n v="5976095.6200000001"/>
    <n v="1494023904"/>
    <n v="0"/>
    <n v="0"/>
    <n v="0"/>
    <n v="0"/>
    <n v="0"/>
    <n v="4"/>
    <n v="0.38"/>
    <n v="0"/>
    <n v="0"/>
    <n v="0"/>
    <n v="0"/>
    <n v="0"/>
    <n v="0.38"/>
    <s v="OEN-G"/>
    <s v="0543_13"/>
    <s v="0543_13_SUB3"/>
    <s v="899999053"/>
    <s v="APO"/>
  </r>
  <r>
    <x v="279"/>
    <s v="543"/>
    <s v="2013"/>
    <s v="CONVENIOS DE APORTE"/>
    <s v="Dirección de Desarrollo Tecnológico e Innovación"/>
    <s v="En Ejecución"/>
    <s v="ID SUBCTA: 637 - TIPO: 11.1. Cargue inicial en el MGI"/>
    <s v="543 Sub 2 GEL"/>
    <s v="OTRAS ENTIDADES"/>
    <s v="11/10/2013"/>
    <s v="11/10/2013"/>
    <s v="11/10/2013"/>
    <s v="11/10/2013"/>
    <s v="38"/>
    <s v="31/07/2018"/>
    <s v="899999053"/>
    <s v="FONTIC"/>
    <s v="Integrar esfuerzos técnicos, administrativos y financieros para promover la innovación en el país, a través de las tecnologías de la información, en la industria, el estado y los sectores productivos de Colombia."/>
    <n v="75341937556"/>
    <n v="74801937556"/>
    <n v="540000000"/>
    <n v="7969724904"/>
    <n v="7969724904"/>
    <n v="0"/>
    <m/>
    <n v="31751892.050000001"/>
    <n v="7969724904"/>
    <n v="7969724904"/>
    <n v="0"/>
    <m/>
    <n v="0"/>
    <n v="7917066354.0500002"/>
    <n v="74400"/>
    <n v="7916991954.0500002"/>
    <n v="7885240062"/>
    <n v="0"/>
    <n v="0"/>
    <n v="0"/>
    <n v="0"/>
    <n v="52658549.950000003"/>
    <n v="7389992304.4200001"/>
    <n v="29442200.420000002"/>
    <n v="7360550104"/>
    <n v="0"/>
    <n v="0"/>
    <n v="0"/>
    <n v="0"/>
    <n v="526999649.63"/>
    <n v="17"/>
    <n v="579732599.58000004"/>
    <n v="0"/>
    <n v="1375058.67"/>
    <n v="1375058.67"/>
    <n v="0"/>
    <n v="0"/>
    <n v="581107658.25"/>
    <s v="OEN-G"/>
    <s v="0543_13"/>
    <s v="0543_13_SUB2"/>
    <s v="899999053"/>
    <s v="APO"/>
  </r>
  <r>
    <x v="279"/>
    <s v="543"/>
    <s v="2013"/>
    <s v="CONVENIOS DE APORTE"/>
    <s v="Dirección de Desarrollo Tecnológico e Innovación"/>
    <s v="En Ejecución"/>
    <s v="ID SUBCTA: 636 - TIPO: 11.1. Cargue inicial en el MGI"/>
    <s v="543 Sub 1 FITI"/>
    <s v="OTRAS ENTIDADES"/>
    <s v="11/10/2013"/>
    <s v="11/10/2013"/>
    <s v="11/10/2013"/>
    <s v="11/10/2013"/>
    <s v="38"/>
    <s v="31/07/2018"/>
    <s v="899999053"/>
    <s v="FONTIC"/>
    <s v="Integrar esfuerzos técnicos, administrativos y financieros para promover la innovación en el país, a través de las tecnologías de la información, en la industria, el estado y los sectores productivos de Colombia."/>
    <n v="75341937556"/>
    <n v="74801937556"/>
    <n v="540000000"/>
    <n v="65123662758"/>
    <n v="65123662758"/>
    <n v="0"/>
    <m/>
    <n v="259456823.74000001"/>
    <n v="65123662758"/>
    <n v="65123662758"/>
    <n v="0"/>
    <m/>
    <n v="0"/>
    <n v="64943350824.940002"/>
    <n v="7099707741"/>
    <n v="57843643083.940002"/>
    <n v="57584186260.199997"/>
    <n v="0"/>
    <n v="0"/>
    <n v="0"/>
    <n v="0"/>
    <n v="180311933.06"/>
    <n v="37434137866.5"/>
    <n v="149139991.5"/>
    <n v="37284997875"/>
    <n v="0"/>
    <n v="0"/>
    <n v="0"/>
    <n v="0"/>
    <n v="20409505217.439999"/>
    <n v="118"/>
    <n v="27689524891.5"/>
    <n v="0"/>
    <n v="0"/>
    <n v="0"/>
    <n v="0"/>
    <n v="0"/>
    <n v="27689524891.5"/>
    <s v="OEN-G"/>
    <s v="0543_13"/>
    <s v="0543_13_SUB1"/>
    <s v="899999053"/>
    <s v="APO"/>
  </r>
  <r>
    <x v="280"/>
    <s v="10"/>
    <s v="2010"/>
    <s v="CONVENIOS DE APORTE"/>
    <s v="Dirección de Mentalidad y Cultura para la Ciencia, la Tecnología y la Innovación"/>
    <s v="Liquidado"/>
    <s v="ID SUBCTA: 582 - TIPO: 11.1. Cargue inicial en el MGI"/>
    <s v="10"/>
    <s v="OTRAS ENTIDADES"/>
    <s v="29/10/2010"/>
    <s v="14/03/2011"/>
    <s v="14/03/2011"/>
    <s v="17/02/2011"/>
    <s v="12"/>
    <s v="17/02/2012"/>
    <s v="890903858"/>
    <s v="Industria Nacional de Gaseosas"/>
    <s v="Aunar esfuerzos para fomentar la cultura ciudadana de ciencia, tecnología e innovación a través de la investigación en bienestar infantil y juvenil, desarrollando habilidades para la vida en niños y jóvenes, dotándolos de herramientas para la toma adecuada de decisiones, fomentando y reforzando los estilos de vida saludable y promoviendo valores y principios éticos y auto-responsables, encaminadas a evitar el reclutamiento a grupos delincuenciales al margen de la ley."/>
    <n v="70000000"/>
    <n v="70000000"/>
    <n v="0"/>
    <n v="70000000"/>
    <e v="#N/A"/>
    <e v="#N/A"/>
    <m/>
    <n v="278884.46000000002"/>
    <n v="70000000"/>
    <e v="#N/A"/>
    <e v="#N/A"/>
    <m/>
    <n v="0"/>
    <n v="69999999.989999995"/>
    <n v="1115.53"/>
    <n v="69998884.459999993"/>
    <n v="69032200"/>
    <n v="0"/>
    <n v="687800"/>
    <n v="0"/>
    <n v="0"/>
    <n v="0.01"/>
    <n v="69996128.799999997"/>
    <n v="276128.8"/>
    <n v="69032200"/>
    <n v="0"/>
    <n v="687800"/>
    <n v="0"/>
    <n v="0"/>
    <n v="2755.66"/>
    <n v="2"/>
    <n v="3871.2"/>
    <n v="-3871.2"/>
    <n v="-3871.2"/>
    <n v="0"/>
    <n v="0"/>
    <n v="0"/>
    <n v="0"/>
    <s v="OTENT"/>
    <s v="0010_10"/>
    <s v="SIN_PROYECT"/>
    <s v="890903858"/>
    <s v="APO"/>
  </r>
  <r>
    <x v="281"/>
    <s v="732"/>
    <s v="2013"/>
    <s v="CONVENIOS DE APORTE"/>
    <s v="Dirección de Fomento a la Investigación"/>
    <s v="Liquidado"/>
    <s v="ID SUBCTA: 640 - TIPO: 11.1. Cargue inicial en el MGI"/>
    <s v="732-13"/>
    <s v="OTRAS ENTIDADES"/>
    <s v="23/12/2013"/>
    <s v="23/12/2013"/>
    <s v="23/12/2013"/>
    <s v="27/12/2013"/>
    <s v="12"/>
    <s v="27/12/2014"/>
    <s v="899999054"/>
    <s v="ESAP"/>
    <s v="Aunar esfuerzos para orientar y gestionar políticas, lineamientos y estrategias para el fomento, el desarrollo y la consolidación de la investigación a través de la formulación e implmentación del sistema de investigaciones del país"/>
    <n v="949874786"/>
    <n v="949874786"/>
    <n v="0"/>
    <n v="949874786"/>
    <n v="949874786"/>
    <n v="0"/>
    <m/>
    <n v="3784361.7"/>
    <n v="949874786"/>
    <n v="949874786"/>
    <n v="0"/>
    <m/>
    <n v="0"/>
    <n v="603784361.70000005"/>
    <n v="0"/>
    <n v="603784361.70000005"/>
    <n v="600000000"/>
    <n v="0"/>
    <n v="0"/>
    <n v="0"/>
    <n v="0"/>
    <n v="346090424.30000001"/>
    <n v="602400000"/>
    <n v="2400000"/>
    <n v="600000000"/>
    <n v="0"/>
    <n v="0"/>
    <n v="0"/>
    <n v="0"/>
    <n v="1384361.7"/>
    <n v="1"/>
    <n v="347474786"/>
    <n v="-347474786"/>
    <n v="-347474786"/>
    <n v="0"/>
    <n v="0"/>
    <n v="0"/>
    <n v="0"/>
    <s v="OEN-G"/>
    <s v="0732_13"/>
    <s v="SIN_PROYECT"/>
    <s v="899999054"/>
    <s v="APO"/>
  </r>
  <r>
    <x v="279"/>
    <s v="543"/>
    <s v="2013"/>
    <s v="CONVENIOS DE APORTE"/>
    <s v="Dirección de Desarrollo Tecnológico e Innovación"/>
    <s v="En Ejecución"/>
    <s v="ID SUBCTA: 996 - TIPO: 10.1. Evaluadores nacionales"/>
    <s v="543 Evaluadores Nacionales"/>
    <s v="OTRAS ENTIDADES"/>
    <s v="11/10/2013"/>
    <s v="11/10/2013"/>
    <s v="11/10/2013"/>
    <s v="11/10/2013"/>
    <s v="38"/>
    <s v="31/07/2018"/>
    <s v="899999053"/>
    <s v="FONTIC"/>
    <s v="Integrar esfuerzos técnicos, administrativos y financieros para promover la innovación en el país, a través de las tecnologías de la información, en la industria, el estado y los sectores productivos de Colombia."/>
    <n v="75341937556"/>
    <n v="74801937556"/>
    <n v="540000000"/>
    <n v="36000000"/>
    <n v="36000000"/>
    <n v="0"/>
    <m/>
    <n v="143426.29"/>
    <n v="36000000"/>
    <n v="36000000"/>
    <n v="0"/>
    <m/>
    <n v="0"/>
    <n v="36000000"/>
    <n v="3397025.71"/>
    <n v="32602974.289999999"/>
    <n v="0"/>
    <n v="32459548"/>
    <n v="0"/>
    <n v="0"/>
    <n v="0"/>
    <n v="0"/>
    <n v="32589386.190000001"/>
    <n v="129838.19"/>
    <n v="0"/>
    <n v="32459548"/>
    <n v="0"/>
    <n v="0"/>
    <n v="0"/>
    <n v="13588.1"/>
    <n v="0"/>
    <n v="3410613.81"/>
    <n v="0"/>
    <n v="0"/>
    <n v="0"/>
    <n v="0"/>
    <n v="0"/>
    <n v="3410613.81"/>
    <s v="OEN-G"/>
    <s v="0543_13"/>
    <s v="0543_13_EVALNAC"/>
    <s v="899999053"/>
    <s v="APO"/>
  </r>
  <r>
    <x v="279"/>
    <s v="543"/>
    <s v="2013"/>
    <s v="CONVENIOS DE APORTE"/>
    <s v="Dirección de Desarrollo Tecnológico e Innovación"/>
    <s v="En Ejecución"/>
    <s v="ID SUBCTA: 989 - TIPO: 10.1. Evaluadores nacionales"/>
    <s v="543 Sub 1 FITI Evaluadores Nacionales"/>
    <s v="OTRAS ENTIDADES"/>
    <s v="11/10/2013"/>
    <s v="11/10/2013"/>
    <s v="11/10/2013"/>
    <s v="11/10/2013"/>
    <s v="38"/>
    <s v="31/07/2018"/>
    <s v="899999053"/>
    <s v="FONTIC"/>
    <s v="Integrar esfuerzos técnicos, administrativos y financieros para promover la innovación en el país, a través de las tecnologías de la información, en la industria, el estado y los sectores productivos de Colombia."/>
    <n v="75341937556"/>
    <n v="74801937556"/>
    <n v="540000000"/>
    <n v="19918359"/>
    <n v="19918359"/>
    <n v="0"/>
    <m/>
    <n v="79356.009999999995"/>
    <n v="19918359"/>
    <n v="19918359"/>
    <n v="0"/>
    <m/>
    <n v="0"/>
    <n v="19916359"/>
    <n v="5820379.9900000002"/>
    <n v="14095979.01"/>
    <n v="0"/>
    <n v="14016623"/>
    <n v="0"/>
    <n v="0"/>
    <n v="0"/>
    <n v="2000"/>
    <n v="14072689.49"/>
    <n v="56066.49"/>
    <n v="0"/>
    <n v="14016623"/>
    <n v="0"/>
    <n v="0"/>
    <n v="0"/>
    <n v="23289.52"/>
    <n v="0"/>
    <n v="5845669.5099999998"/>
    <n v="0"/>
    <n v="0"/>
    <n v="0"/>
    <n v="0"/>
    <n v="0"/>
    <n v="5845669.5099999998"/>
    <s v="OEN-G"/>
    <s v="0543_13"/>
    <s v="0543_13_SUB1EVA"/>
    <s v="899999053"/>
    <s v="APO"/>
  </r>
  <r>
    <x v="282"/>
    <s v="57"/>
    <s v="2012"/>
    <s v="CONVENIOS DE APORTE"/>
    <s v="Dirección de Fomento a la Investigación"/>
    <s v="En Ejecución"/>
    <s v="ID SUBCTA: 584 - TIPO: 11.1. Cargue inicial en el MGI"/>
    <s v="057-2012"/>
    <s v="OTRAS ENTIDADES"/>
    <s v="25/01/2013"/>
    <s v="25/01/2013"/>
    <s v="25/01/2013"/>
    <s v="25/01/2013"/>
    <s v="45"/>
    <s v="30/06/2017"/>
    <s v="899999050"/>
    <s v="Organizaciones Solidarias"/>
    <s v="El objeto del presente convenio es &quot;Aunar esfuerzos, experiencia y recursos humanos, tecnicos y financieros para el desarrollo del proyecto de inversion &quot;implemetancion del modelo de Micro-franquicias a traves de organizaciones solidarias como estrategia para la generacion de empredimientos y desarrollo integral en poblaciones vulnerables&quot;, garantizando la implementacion de las fases necesarias para el desarrollo del proyecto en terminos de los componentes de ciencia, tecnologia y adopcion del modelo solidario&quot;."/>
    <n v="6174375000"/>
    <n v="6174375000"/>
    <n v="0"/>
    <n v="6174375000"/>
    <n v="6174375000"/>
    <n v="0"/>
    <m/>
    <n v="0"/>
    <n v="6174375000"/>
    <n v="6174375000"/>
    <n v="0"/>
    <m/>
    <n v="0"/>
    <n v="6174375000"/>
    <n v="0"/>
    <n v="6174375000"/>
    <n v="6149998950"/>
    <n v="0"/>
    <n v="0"/>
    <n v="0"/>
    <n v="24376050"/>
    <n v="0"/>
    <n v="5814628415"/>
    <n v="0"/>
    <n v="5790252365"/>
    <n v="0"/>
    <n v="0"/>
    <n v="0"/>
    <n v="24376050"/>
    <n v="359746585"/>
    <n v="6"/>
    <n v="359746585"/>
    <n v="0"/>
    <n v="145193449.28"/>
    <n v="0"/>
    <n v="145193449.28"/>
    <n v="0"/>
    <n v="504940034.27999997"/>
    <s v="OEN-E"/>
    <s v="0057_12"/>
    <s v="SIN_PROYECT"/>
    <s v="899999050"/>
    <s v="APO"/>
  </r>
  <r>
    <x v="283"/>
    <s v="534"/>
    <s v="2012"/>
    <s v="CONVENIOS DE APORTE"/>
    <s v="Dirección de Fomento a la Investigación"/>
    <s v="En liquidación"/>
    <s v="ID SUBCTA: 635 - TIPO: 11.1. Cargue inicial en el MGI"/>
    <s v="534-12"/>
    <s v="OTRAS ENTIDADES"/>
    <s v="28/12/2012"/>
    <s v="28/12/2012"/>
    <s v="28/12/2012"/>
    <s v="28/12/2012"/>
    <s v="0"/>
    <s v="28/02/2014"/>
    <s v="899999403"/>
    <s v="Instituto Nacional de Salud"/>
    <s v="Desarrollar e implementar una convocatoria con todos sus componentes y requerimientos necesarios para identificar las fuentes y sisetemas de inormacion nacionales y departamentales asociados a alimentos de relevancia tecnico cientifica que sirva como  soporte para el desarrollo de los documentos de la UERIA (unidad de Evaluacion de riesgos de Inocuidad para los Alimentos)en el marco de la linea de investigacion  e innovacion en seguridad alimentaria y nutricional"/>
    <n v="216850000"/>
    <n v="196850000"/>
    <n v="20000000"/>
    <n v="196850000"/>
    <n v="196850000"/>
    <n v="0"/>
    <m/>
    <n v="0"/>
    <n v="196850000"/>
    <n v="196850000"/>
    <n v="0"/>
    <m/>
    <n v="0"/>
    <n v="196850000"/>
    <n v="0"/>
    <n v="196850000"/>
    <n v="196850000"/>
    <n v="0"/>
    <n v="0"/>
    <n v="0"/>
    <n v="0"/>
    <n v="0"/>
    <n v="196850000"/>
    <n v="0"/>
    <n v="196850000"/>
    <n v="0"/>
    <n v="0"/>
    <n v="0"/>
    <n v="0"/>
    <n v="0"/>
    <n v="1"/>
    <n v="0"/>
    <n v="0"/>
    <n v="0"/>
    <n v="0"/>
    <n v="0"/>
    <n v="0"/>
    <n v="0"/>
    <s v="OEN-E"/>
    <s v="0534_12"/>
    <s v="SIN_PROYECT"/>
    <s v="899999403"/>
    <s v="APO"/>
  </r>
  <r>
    <x v="284"/>
    <s v="507"/>
    <s v="2012"/>
    <s v="CONVENIOS DE APORTE"/>
    <s v="Dirección de Desarrollo Tecnológico e Innovación"/>
    <s v="En Ejecución"/>
    <s v="ID SUBCTA: 934 - TIPO: 10.1. Evaluadores nacionales"/>
    <s v="507 Evaluadores Nacionales"/>
    <s v="OTRAS ENTIDADES"/>
    <s v="28/12/2012"/>
    <s v="28/12/2012"/>
    <s v="28/12/2012"/>
    <s v="21/12/2012"/>
    <s v="48"/>
    <s v="21/12/2017"/>
    <s v="830000282"/>
    <s v="Upme"/>
    <s v="Aunar esfuerzos técnicos, administrativos y financieros por parte de la UPME y Colciencias con el fin de fortalecer el planeamiento integral minero energetico colombiano, aprovechando sinergias interinstitucionales entre la entidad encargada del planeamiento integral del sector y la encargada del Programa Nacional de Investigaciones en Energia y Mineria"/>
    <n v="6159085880"/>
    <n v="6059085880"/>
    <n v="100000000"/>
    <n v="4347095.4800000004"/>
    <n v="4347095.4800000004"/>
    <n v="0"/>
    <m/>
    <n v="17319.11"/>
    <n v="4347095.4800000004"/>
    <n v="4347095.4800000004"/>
    <n v="0"/>
    <m/>
    <n v="0"/>
    <n v="4347095.4800000004"/>
    <n v="0.37"/>
    <n v="4347095.1100000003"/>
    <n v="0"/>
    <n v="4329776"/>
    <n v="0"/>
    <n v="0"/>
    <n v="0"/>
    <n v="0"/>
    <n v="4347095.0999999996"/>
    <n v="17319.099999999999"/>
    <n v="0"/>
    <n v="4329776"/>
    <n v="0"/>
    <n v="0"/>
    <n v="0"/>
    <n v="0.01"/>
    <n v="0"/>
    <n v="0.38"/>
    <n v="0"/>
    <n v="0"/>
    <n v="0"/>
    <n v="0"/>
    <n v="0"/>
    <n v="0.38"/>
    <s v="OEN-G"/>
    <s v="0507_"/>
    <s v="0507_EVA"/>
    <s v="830000282"/>
    <s v="APO"/>
  </r>
  <r>
    <x v="285"/>
    <s v="257720"/>
    <s v="2013"/>
    <s v="CONVENIOS DE APORTE"/>
    <s v="Dirección de Fomento a la Investigación"/>
    <s v="En Ejecución"/>
    <s v="ID SUBCTA: 643 - TIPO: 11.1. Cargue inicial en el MGI"/>
    <s v="257/720-13"/>
    <s v="OTRAS ENTIDADES"/>
    <s v="19/12/2013"/>
    <s v="19/12/2013"/>
    <s v="19/12/2013"/>
    <s v="19/12/2013"/>
    <s v="36"/>
    <s v="19/12/2021"/>
    <s v="830127607"/>
    <s v="Agencia Nacional de Hidrocarburos ANH"/>
    <s v="Aunar recursos tecnicos, humanos y  financieros para asegurar la adquisicion, transferencia e implementacion  sistematica del conocimiento y el fortalecimiento de competencias para el desarrollo del conocimiento cientifico y tecnologico del sector  de hidrocarburos que contribuyan al desarrollo de competencias de alto nivel para la toma de decisiones relativas a la exploracion y explotacion de hidrocarburos mediante la realizacion de los contratos, programas, proyectos, convocatorias y en general, estudios tecnicos y actividades para el cumplimiento de los objetivos especificos del convenio"/>
    <n v="17028685259"/>
    <n v="16828685259"/>
    <n v="200000000"/>
    <n v="16413824702"/>
    <n v="16413824702"/>
    <n v="0"/>
    <m/>
    <n v="65393723.909999996"/>
    <n v="16413824702"/>
    <n v="16413824702"/>
    <n v="0"/>
    <m/>
    <n v="0"/>
    <n v="16413371064.91"/>
    <n v="0"/>
    <n v="16413371064.91"/>
    <n v="16317692891"/>
    <n v="30284450"/>
    <n v="0"/>
    <n v="0"/>
    <n v="0"/>
    <n v="453637.09"/>
    <n v="9641578988.2900009"/>
    <n v="38412665.289999999"/>
    <n v="9572881873"/>
    <n v="30284450"/>
    <n v="0"/>
    <n v="0"/>
    <n v="0"/>
    <n v="6771792076.6199999"/>
    <n v="14"/>
    <n v="6772245713.71"/>
    <n v="0"/>
    <n v="626512031.85000002"/>
    <n v="0"/>
    <n v="626512031.85000002"/>
    <n v="0"/>
    <n v="7398757745.5600004"/>
    <s v="OEN-G"/>
    <s v="257-720"/>
    <s v="SIN_PROYECT"/>
    <s v="830127607"/>
    <s v="APO"/>
  </r>
  <r>
    <x v="286"/>
    <s v="315"/>
    <s v="2013"/>
    <s v="CONVENIOS DE APORTE"/>
    <s v="Dirección de Desarrollo Tecnológico e Innovación"/>
    <s v="En Ejecución"/>
    <s v="ID SUBCTA: 605 - TIPO: 11.1. Cargue inicial en el MGI"/>
    <s v="315-13"/>
    <s v="OTRAS ENTIDADES"/>
    <s v="19/06/2013"/>
    <s v="19/06/2013"/>
    <s v="19/06/2013"/>
    <s v="19/06/2013"/>
    <s v="43"/>
    <s v="31/07/2018"/>
    <s v="899999053"/>
    <s v="FONTIC"/>
    <s v="Aunar esfurzos técnicos, administrativos y financieros para impulsar el objetivo 6 de la dimension 2 del Vive Plan Vive Digital, dentro de la Fase 3 de la iniciativa de Pais Vive Digital Regional mediante el fomento de la innovacion, la ciencia y la tecnologia en las regiones de Colombia."/>
    <n v="78519865000"/>
    <n v="77595949000"/>
    <n v="923916000"/>
    <n v="77595949000"/>
    <n v="77595949000"/>
    <n v="0"/>
    <m/>
    <n v="309147207.17000002"/>
    <n v="77595949000"/>
    <n v="77595949000"/>
    <n v="0"/>
    <m/>
    <n v="0"/>
    <n v="76991301099.169998"/>
    <n v="523872393"/>
    <n v="76467428706.169998"/>
    <n v="76156992799"/>
    <n v="1288700"/>
    <n v="0"/>
    <n v="0"/>
    <n v="0"/>
    <n v="604647900.83000004"/>
    <n v="70436147177.309998"/>
    <n v="280622100.31"/>
    <n v="70154236377"/>
    <n v="1288700"/>
    <n v="0"/>
    <n v="0"/>
    <n v="0"/>
    <n v="6031281528.8599997"/>
    <n v="29"/>
    <n v="7159801822.6899996"/>
    <n v="0"/>
    <n v="1128490775.9000001"/>
    <n v="0"/>
    <n v="1128490775.9000001"/>
    <n v="0"/>
    <n v="8288292598.5900002"/>
    <s v="OEN-G"/>
    <s v="0315_13"/>
    <s v="SIN_PROYECT"/>
    <s v="899999053"/>
    <s v="APO"/>
  </r>
  <r>
    <x v="287"/>
    <s v="268"/>
    <s v="2013"/>
    <s v="CONVENIOS DE APORTE"/>
    <s v="Dirección de Fomento a la Investigación"/>
    <s v="Vencido"/>
    <s v="ID SUBCTA: 599 - TIPO: 11.1. Cargue inicial en el MGI"/>
    <s v="268-13"/>
    <s v="OTRAS ENTIDADES"/>
    <s v="17/06/2013"/>
    <s v="17/06/2013"/>
    <s v="17/06/2013"/>
    <s v="17/06/2013"/>
    <s v="42"/>
    <s v="17/12/2016"/>
    <s v="899999306"/>
    <s v="COLDEPORTES"/>
    <s v="Aunar esfurzos para desarrollar el convenio interadministrativo 637 de 2012"/>
    <n v="1523591123"/>
    <n v="1523591123"/>
    <n v="0"/>
    <n v="1523591123"/>
    <n v="1523591123"/>
    <n v="0"/>
    <m/>
    <n v="6070084.1600000001"/>
    <n v="1523591123"/>
    <n v="1523591123"/>
    <n v="0"/>
    <m/>
    <n v="0"/>
    <n v="1521743123.1600001"/>
    <n v="0"/>
    <n v="1521743123.1600001"/>
    <n v="1487008039"/>
    <n v="28665000"/>
    <n v="0"/>
    <n v="0"/>
    <n v="0"/>
    <n v="1847999.84"/>
    <n v="1521735731.1600001"/>
    <n v="6062692.1600000001"/>
    <n v="1487008039"/>
    <n v="28665000"/>
    <n v="0"/>
    <n v="0"/>
    <n v="0"/>
    <n v="7392"/>
    <n v="11"/>
    <n v="1855391.84"/>
    <n v="-1855391.84"/>
    <n v="-1855391.84"/>
    <n v="0"/>
    <n v="0"/>
    <n v="0"/>
    <n v="0"/>
    <s v="OEN-G"/>
    <s v="0268_13"/>
    <s v="SIN_PROYECT"/>
    <s v="899999306"/>
    <s v="APO"/>
  </r>
  <r>
    <x v="285"/>
    <s v="257720"/>
    <s v="2013"/>
    <s v="CONVENIOS DE APORTE"/>
    <s v="Dirección de Fomento a la Investigación"/>
    <s v="En Ejecución"/>
    <s v="ID SUBCTA: 908 - TIPO: 10.1. Evaluadores nacionales"/>
    <s v="257/720-13 Evaluadores Nacionales"/>
    <s v="OTRAS ENTIDADES"/>
    <s v="19/12/2013"/>
    <s v="19/12/2013"/>
    <s v="19/12/2013"/>
    <s v="19/12/2013"/>
    <s v="36"/>
    <s v="19/12/2021"/>
    <s v="830127607"/>
    <s v="Agencia Nacional de Hidrocarburos ANH"/>
    <s v="Aunar recursos tecnicos, humanos y  financieros para asegurar la adquisicion, transferencia e implementacion  sistematica del conocimiento y el fortalecimiento de competencias para el desarrollo del conocimiento cientifico y tecnologico del sector  de hidrocarburos que contribuyan al desarrollo de competencias de alto nivel para la toma de decisiones relativas a la exploracion y explotacion de hidrocarburos mediante la realizacion de los contratos, programas, proyectos, convocatorias y en general, estudios tecnicos y actividades para el cumplimiento de los objetivos especificos del convenio"/>
    <n v="17028685259"/>
    <n v="16828685259"/>
    <n v="200000000"/>
    <n v="414860557"/>
    <n v="414860557"/>
    <n v="0"/>
    <m/>
    <n v="1652830.9"/>
    <n v="414860557"/>
    <n v="414860557"/>
    <n v="0"/>
    <m/>
    <n v="0"/>
    <n v="4410646.9000000004"/>
    <n v="2068362"/>
    <n v="2342284.9"/>
    <n v="0"/>
    <n v="689454"/>
    <n v="0"/>
    <n v="0"/>
    <n v="0"/>
    <n v="410449910.10000002"/>
    <n v="692211.82"/>
    <n v="2757.82"/>
    <n v="0"/>
    <n v="689454"/>
    <n v="0"/>
    <n v="0"/>
    <n v="0"/>
    <n v="1650073.08"/>
    <n v="0"/>
    <n v="414168345.18000001"/>
    <n v="0"/>
    <n v="0"/>
    <n v="0"/>
    <n v="0"/>
    <n v="0"/>
    <n v="414168345.18000001"/>
    <s v="OEN-G"/>
    <s v="257-720"/>
    <s v="257-720-EVAL"/>
    <s v="830127607"/>
    <s v="APO"/>
  </r>
  <r>
    <x v="288"/>
    <s v="593"/>
    <s v="2014"/>
    <s v="CONVENIOS DE APORTE"/>
    <s v="Dirección de Desarrollo Tecnológico e Innovación"/>
    <s v="En Ejecución"/>
    <s v="ID SUBCTA: 649 - TIPO: 11.1. Cargue inicial en el MGI"/>
    <s v="186/593-2014"/>
    <s v="OTRAS ENTIDADES"/>
    <s v="09/12/2014"/>
    <s v="09/12/2014"/>
    <s v="09/12/2014"/>
    <s v="11/12/2014"/>
    <s v="24"/>
    <s v="31/12/2017"/>
    <s v="899999034"/>
    <s v="SENA"/>
    <s v="Aunar esfuerzos tecnicos, administrativos y financieros que permitan promover, potenciar y fortalecer los programas de investigacion, desarrollo tecnologico productivo e innovacion del Sistema Nacional de Ciencias Tecnologia e Innovacion - SNCTel"/>
    <n v="25696750677"/>
    <n v="25161475677"/>
    <n v="535275000"/>
    <n v="25161475677"/>
    <n v="25161475677"/>
    <n v="0"/>
    <m/>
    <n v="100244923.02"/>
    <n v="25161475677"/>
    <n v="25161475677"/>
    <n v="0"/>
    <m/>
    <n v="0"/>
    <n v="21990159220.02"/>
    <n v="1338373199"/>
    <n v="20651786021.02"/>
    <n v="20551541098"/>
    <n v="0"/>
    <n v="0"/>
    <n v="0"/>
    <n v="0"/>
    <n v="3171316456.98"/>
    <n v="18705743552.709999"/>
    <n v="74524874.709999993"/>
    <n v="18631218678"/>
    <n v="0"/>
    <n v="0"/>
    <n v="0"/>
    <n v="0"/>
    <n v="1946042468.3099999"/>
    <n v="190"/>
    <n v="6455732124.29"/>
    <n v="0"/>
    <n v="611807632.50999999"/>
    <n v="0"/>
    <n v="611807632.50999999"/>
    <n v="0"/>
    <n v="7067539756.8000002"/>
    <s v="OEN-G"/>
    <s v="0593_14"/>
    <s v="SIN_PROYECT"/>
    <s v="899999034"/>
    <s v="APO"/>
  </r>
  <r>
    <x v="289"/>
    <s v="592"/>
    <s v="2014"/>
    <s v="CONVENIOS DE APORTE"/>
    <s v="Dirección de Desarrollo Tecnológico e Innovación"/>
    <s v="En Ejecución"/>
    <s v="ID SUBCTA: 648 - TIPO: 11.1. Cargue inicial en el MGI"/>
    <s v="592-14"/>
    <s v="OTRAS ENTIDADES"/>
    <s v="09/12/2014"/>
    <s v="09/12/2014"/>
    <s v="09/12/2014"/>
    <s v="09/12/2014"/>
    <s v="24"/>
    <s v="31/07/2018"/>
    <s v="899999053"/>
    <s v="FONTIC"/>
    <s v="Aunar esfuerzos tecnicos, administrativos, logisticos y financieros para la consolidacion de la iniciativa APPS.CO que permitan continuar con el desarrollo del ecosistema TIC, con la realizacion de estudios, celebracion de acuerdos y alianzas y otros mecanismos con entidades publicas y privadas, nacionales y extranjeras, en el desarrollo de soluciones que involucren las TIC, aplicaciones y contenidos digitales para que sean utilizadas por micro, pequeñas y medianas empresas colombianas y extranjeras de diversos sectores economicos."/>
    <n v="26411062025"/>
    <n v="25611062025"/>
    <n v="800000000"/>
    <n v="25611062025"/>
    <n v="25611062025"/>
    <n v="0"/>
    <m/>
    <n v="102036103.69"/>
    <n v="25611062025"/>
    <n v="25611062025"/>
    <n v="0"/>
    <m/>
    <n v="0"/>
    <n v="24993388288.689999"/>
    <n v="0"/>
    <n v="24993388288.689999"/>
    <n v="24891352185"/>
    <n v="0"/>
    <n v="0"/>
    <n v="0"/>
    <n v="0"/>
    <n v="617673736.30999994"/>
    <n v="23350231089.119999"/>
    <n v="93028809.120000005"/>
    <n v="23257202280"/>
    <n v="0"/>
    <n v="0"/>
    <n v="0"/>
    <n v="0"/>
    <n v="1643157199.5699999"/>
    <n v="25"/>
    <n v="2260830935.8800001"/>
    <n v="0"/>
    <n v="1105854011.9000001"/>
    <n v="0"/>
    <n v="1105854011.9000001"/>
    <n v="0"/>
    <n v="3366684947.7800002"/>
    <s v="OEN-G"/>
    <s v="0592_14"/>
    <s v="SIN_PROYECT"/>
    <s v="899999053"/>
    <s v="APO"/>
  </r>
  <r>
    <x v="290"/>
    <s v="589"/>
    <s v="2014"/>
    <s v="CONVENIOS DE APORTE"/>
    <s v="Dirección de Desarrollo Tecnológico e Innovación"/>
    <s v="En Ejecución"/>
    <s v="ID SUBCTA: 652 - TIPO: 11.1. Cargue inicial en el MGI"/>
    <s v="44842-589-2014"/>
    <s v="OTRAS ENTIDADES"/>
    <s v="29/12/2014"/>
    <s v="29/12/2014"/>
    <s v="29/12/2014"/>
    <s v="29/12/2014"/>
    <s v="36"/>
    <s v="29/12/2017"/>
    <s v="900457656"/>
    <s v="Banco de Comercio Exterior de Colombia SA"/>
    <s v="Aunar, esfuerzos técnicos, administrativos y financieros con el fin de promover y apoyar la cultura de la innovación empresarial, y la transferencia de tecnología, el emprendimiento y la innovación de alt impacto en la industria del país."/>
    <n v="6086716957.2399998"/>
    <n v="2873331274.2399998"/>
    <n v="3213385683"/>
    <n v="2873331274.2399998"/>
    <n v="2873331274.2399998"/>
    <n v="0"/>
    <m/>
    <n v="11447534.960000001"/>
    <n v="2873331274.2399998"/>
    <n v="2873331274.2399998"/>
    <n v="0"/>
    <m/>
    <n v="0"/>
    <n v="2872826617.96"/>
    <n v="0"/>
    <n v="2872826617.96"/>
    <n v="2861379083"/>
    <n v="0"/>
    <n v="0"/>
    <n v="0"/>
    <n v="0"/>
    <n v="504656.28"/>
    <n v="2714373592.4200001"/>
    <n v="10814237.42"/>
    <n v="2703559355"/>
    <n v="0"/>
    <n v="0"/>
    <n v="0"/>
    <n v="0"/>
    <n v="158453025.53999999"/>
    <n v="8"/>
    <n v="158957681.81999999"/>
    <n v="0"/>
    <n v="73942917.530000001"/>
    <n v="0"/>
    <n v="73942917.530000001"/>
    <n v="0"/>
    <n v="232900599.34999999"/>
    <s v="OEN-G"/>
    <s v="0589_14"/>
    <s v="SIN_PROYECT"/>
    <s v="900457656"/>
    <s v="APO"/>
  </r>
  <r>
    <x v="291"/>
    <s v="705"/>
    <s v="2014"/>
    <s v="CONVENIOS DE APORTE"/>
    <s v="Dirección de Desarrollo Tecnológico e Innovación"/>
    <s v="En Ejecución"/>
    <s v="ID SUBCTA: 646 - TIPO: 11.1. Cargue inicial en el MGI"/>
    <s v="705-14"/>
    <s v="OTRAS ENTIDADES"/>
    <s v="28/12/2014"/>
    <s v="28/12/2014"/>
    <s v="28/12/2014"/>
    <s v="26/12/2014"/>
    <s v="24"/>
    <s v="31/07/2018"/>
    <s v="899999053"/>
    <s v="FONTIC"/>
    <s v="Aunar esfuerzos tecnicos, administraticos y financieros para promover ciudades y territorios inteligentes en Colombia - C, mediante el fomento de actividades de innovacion, ciencia y tecnologia soportadas en TIC"/>
    <n v="69745803894"/>
    <n v="69745803894"/>
    <n v="756334430"/>
    <n v="65049370512"/>
    <n v="65049370512"/>
    <n v="0"/>
    <m/>
    <n v="259160838.69"/>
    <n v="65049370512"/>
    <n v="65049370512"/>
    <n v="0"/>
    <m/>
    <n v="0"/>
    <n v="65049370512"/>
    <n v="148314659.31"/>
    <n v="64901055852.690002"/>
    <n v="64641895014"/>
    <n v="0"/>
    <n v="0"/>
    <n v="0"/>
    <n v="0"/>
    <n v="0"/>
    <n v="62555359288"/>
    <n v="249224539"/>
    <n v="62306134749"/>
    <n v="0"/>
    <n v="0"/>
    <n v="0"/>
    <n v="0"/>
    <n v="2345696564.6900001"/>
    <n v="31"/>
    <n v="2494011224"/>
    <n v="0"/>
    <n v="536228033.16000003"/>
    <n v="0"/>
    <n v="536228033.16000003"/>
    <n v="0"/>
    <n v="3030239257.1700001"/>
    <s v="OEN-G"/>
    <s v="0705_14"/>
    <s v="SIN_PROYECT"/>
    <s v="899999053"/>
    <s v="APO"/>
  </r>
  <r>
    <x v="292"/>
    <s v="707"/>
    <s v="2014"/>
    <s v="CONVENIOS DE APORTE"/>
    <s v="Dirección de Fomento a la Investigación"/>
    <s v="En Ejecución"/>
    <s v="ID SUBCTA: 909 - TIPO: 10.1. Evaluadores nacionales"/>
    <s v="707-14/1030-14 Evaluadores Nacionales"/>
    <s v="OTRAS ENTIDADES"/>
    <s v="30/12/2014"/>
    <s v="30/12/2014"/>
    <s v="30/12/2014"/>
    <s v="30/12/2014"/>
    <s v="24"/>
    <s v="30/03/2018"/>
    <s v="899999001"/>
    <s v="Ministerio de Educación Nacional"/>
    <s v="Aunar esfuerzos tecnicos, financieros y administrativos para fomentar el desarrollo de la actividad investigadora en el area de educacion en las Instituciones de Educacion Superior - IES, que favorezca el desarrollo de programas y proyectos de investigacion desde los insumos qe provee el Sistema Nacional de Informacion de la Educacion Superior y los demas subsistemas del sector"/>
    <n v="435387637"/>
    <n v="435387637"/>
    <n v="0"/>
    <n v="2757820"/>
    <n v="2757820"/>
    <n v="0"/>
    <m/>
    <n v="0"/>
    <n v="2757820"/>
    <n v="2757820"/>
    <n v="0"/>
    <m/>
    <n v="0"/>
    <n v="2757820"/>
    <n v="0"/>
    <n v="2757820"/>
    <n v="0"/>
    <n v="2757820"/>
    <n v="0"/>
    <n v="0"/>
    <n v="0"/>
    <n v="0"/>
    <n v="2757820"/>
    <n v="0"/>
    <n v="0"/>
    <n v="2757820"/>
    <n v="0"/>
    <n v="0"/>
    <n v="0"/>
    <n v="0"/>
    <n v="0"/>
    <n v="0"/>
    <n v="0"/>
    <n v="0"/>
    <n v="0"/>
    <n v="0"/>
    <n v="0"/>
    <n v="0"/>
    <s v="OEN-E"/>
    <s v="0707_14"/>
    <s v="0707_14_EVAL"/>
    <s v="899999001"/>
    <s v="APO"/>
  </r>
  <r>
    <x v="292"/>
    <s v="707"/>
    <s v="2014"/>
    <s v="CONVENIOS DE APORTE"/>
    <s v="Dirección de Fomento a la Investigación"/>
    <s v="En Ejecución"/>
    <s v="ID SUBCTA: 647 - TIPO: 11.1. Cargue inicial en el MGI"/>
    <s v="707-14/1030-14"/>
    <s v="OTRAS ENTIDADES"/>
    <s v="30/12/2014"/>
    <s v="30/12/2014"/>
    <s v="30/12/2014"/>
    <s v="30/12/2014"/>
    <s v="24"/>
    <s v="30/03/2018"/>
    <s v="899999001"/>
    <s v="Ministerio de Educación Nacional"/>
    <s v="Aunar esfuerzos tecnicos, financieros y administrativos para fomentar el desarrollo de la actividad investigadora en el area de educacion en las Instituciones de Educacion Superior - IES, que favorezca el desarrollo de programas y proyectos de investigacion desde los insumos qe provee el Sistema Nacional de Informacion de la Educacion Superior y los demas subsistemas del sector"/>
    <n v="435387637"/>
    <n v="435387637"/>
    <n v="0"/>
    <n v="432629817"/>
    <n v="432629817"/>
    <n v="0"/>
    <m/>
    <n v="0"/>
    <n v="432629817"/>
    <n v="432629817"/>
    <n v="0"/>
    <m/>
    <n v="0"/>
    <n v="365445975"/>
    <n v="0"/>
    <n v="365445975"/>
    <n v="354492025"/>
    <n v="10953950"/>
    <n v="0"/>
    <n v="0"/>
    <n v="0"/>
    <n v="67183842"/>
    <n v="365445975"/>
    <n v="0"/>
    <n v="354492025"/>
    <n v="10953950"/>
    <n v="0"/>
    <n v="0"/>
    <n v="0"/>
    <n v="0"/>
    <n v="1"/>
    <n v="67183842"/>
    <n v="0"/>
    <n v="53268448.549999997"/>
    <n v="0"/>
    <n v="53268448.549999997"/>
    <n v="0"/>
    <n v="120452290.55"/>
    <s v="OEN-E"/>
    <s v="0707_14"/>
    <s v="0707_14_2"/>
    <s v="899999001"/>
    <s v="APO"/>
  </r>
  <r>
    <x v="291"/>
    <s v="705"/>
    <s v="2014"/>
    <s v="CONVENIOS DE APORTE"/>
    <s v="Dirección de Desarrollo Tecnológico e Innovación"/>
    <s v="En Ejecución"/>
    <s v="ID SUBCTA: 912 - TIPO: 6.3. Regionales"/>
    <s v="705-14 Adiciones"/>
    <s v="OTRAS ENTIDADES"/>
    <s v="28/12/2014"/>
    <s v="28/12/2014"/>
    <s v="28/12/2014"/>
    <s v="26/12/2014"/>
    <s v="24"/>
    <s v="31/07/2018"/>
    <s v="899999053"/>
    <s v="FONTIC"/>
    <s v="Aunar esfuerzos tecnicos, administraticos y financieros para promover ciudades y territorios inteligentes en Colombia - C, mediante el fomento de actividades de innovacion, ciencia y tecnologia soportadas en TIC"/>
    <n v="69745803894"/>
    <n v="69745803894"/>
    <n v="756334430"/>
    <n v="4696433382"/>
    <n v="4696433382"/>
    <n v="0"/>
    <m/>
    <n v="18710889.969999999"/>
    <n v="4696433382"/>
    <n v="4696433382"/>
    <n v="0"/>
    <m/>
    <n v="0"/>
    <n v="4683683381.9700003"/>
    <n v="0"/>
    <n v="4683683381.9700003"/>
    <n v="4664972492"/>
    <n v="0"/>
    <n v="0"/>
    <n v="0"/>
    <n v="0"/>
    <n v="12750000.029999999"/>
    <n v="4683632381.9700003"/>
    <n v="18659889.969999999"/>
    <n v="4664972492"/>
    <n v="0"/>
    <n v="0"/>
    <n v="0"/>
    <n v="0"/>
    <n v="51000"/>
    <n v="2"/>
    <n v="12801000.029999999"/>
    <n v="0"/>
    <n v="0"/>
    <n v="0"/>
    <n v="0"/>
    <n v="0"/>
    <n v="12801000.029999999"/>
    <s v="OEN-G"/>
    <s v="0705_14"/>
    <s v="705_14_AD"/>
    <s v="899999053"/>
    <s v="APO"/>
  </r>
  <r>
    <x v="293"/>
    <s v="265"/>
    <s v="2014"/>
    <s v="CONVENIOS DE APORTE"/>
    <s v="Dirección de Mentalidad y Cultura para la Ciencia, la Tecnología y la Innovación"/>
    <s v="En liquidación"/>
    <s v="ID SUBCTA: 597 - TIPO: 11.1. Cargue inicial en el MGI"/>
    <s v="265-14 IPSE"/>
    <s v="OTRAS ENTIDADES"/>
    <s v="24/01/2014"/>
    <s v="24/01/2014"/>
    <s v="24/01/2014"/>
    <s v="24/01/2014"/>
    <s v="22"/>
    <s v="24/11/2015"/>
    <s v="899999022"/>
    <s v="IPSE"/>
    <s v="Aunar esfuerzos técnicos, administrativos y economicos para fortalecer el programa &quot;Ideas para el Cambio&quot;  que hace parte del la estrategia nacional de apropiacion social de la ciencia, la tecnologia e innovacion , la cual se desarrolla a traves de las convocatotorias de innovacion abierta que buscan incentivar el desarrollo e implementacion de soluciones cientificas, tecnologicas e innovadoras de acceso a energia limpia y renovable en comunidades en condiciones de vulnerabilidad y pobreza de la region pacifica colombiana, en zonas no interconectadas ."/>
    <n v="300000000"/>
    <n v="0"/>
    <n v="300000000"/>
    <n v="0"/>
    <n v="0"/>
    <n v="0"/>
    <m/>
    <n v="0"/>
    <n v="0"/>
    <n v="0"/>
    <n v="0"/>
    <m/>
    <n v="0"/>
    <n v="0"/>
    <n v="0"/>
    <n v="0"/>
    <n v="0"/>
    <n v="0"/>
    <n v="0"/>
    <n v="0"/>
    <n v="0"/>
    <n v="0"/>
    <n v="0"/>
    <n v="0"/>
    <n v="0"/>
    <n v="0"/>
    <n v="0"/>
    <n v="0"/>
    <n v="0"/>
    <n v="0"/>
    <n v="0"/>
    <n v="0"/>
    <n v="0"/>
    <n v="0"/>
    <n v="0"/>
    <n v="0"/>
    <n v="0"/>
    <n v="0"/>
    <s v="OTENT"/>
    <s v="0265_14"/>
    <s v="0265_14_1"/>
    <s v="899999022"/>
    <s v="APO"/>
  </r>
  <r>
    <x v="294"/>
    <s v="15"/>
    <s v="2014"/>
    <s v="CONVENIOS DE APORTE"/>
    <s v="Dirección de Fomento a la Investigación"/>
    <s v="En Ejecución"/>
    <s v="ID SUBCTA: 943 - TIPO: 1.2. Programas y Proyectos de Desarrollo Tecnológico"/>
    <s v="0015-2014 Seguridad y Defensa"/>
    <s v="OTRAS ENTIDADES"/>
    <s v="21/01/2014"/>
    <s v="21/01/2014"/>
    <s v="21/01/2014"/>
    <s v="21/01/2014"/>
    <s v="60"/>
    <s v="30/06/2020"/>
    <s v="899999102"/>
    <s v="FUERZA AEREA COLOMBIANA"/>
    <s v="Aunar esfuerzos y recursos financieros para el desarrollo de proyectos de CTeI y formación académica de alto nivel"/>
    <n v="3529484707"/>
    <n v="3529484707"/>
    <n v="0"/>
    <n v="2529484707"/>
    <n v="2529484707"/>
    <n v="0"/>
    <m/>
    <n v="0"/>
    <n v="2529484707"/>
    <n v="2529484707"/>
    <n v="0"/>
    <m/>
    <n v="0"/>
    <n v="2529484707"/>
    <n v="69138280.379999995"/>
    <n v="2460346426.6199999"/>
    <n v="2460346426.6199999"/>
    <n v="0"/>
    <n v="0"/>
    <n v="0"/>
    <n v="0"/>
    <n v="0"/>
    <n v="1236166979.51"/>
    <n v="0"/>
    <n v="1236166979.51"/>
    <n v="0"/>
    <n v="0"/>
    <n v="0"/>
    <n v="0"/>
    <n v="1224179447.1099999"/>
    <n v="1"/>
    <n v="1293317727.49"/>
    <n v="0"/>
    <n v="0"/>
    <n v="0"/>
    <n v="0"/>
    <n v="0"/>
    <n v="1293317727.49"/>
    <s v="OEN-E"/>
    <s v="0015_14"/>
    <s v="0015_14_2"/>
    <s v="899999102"/>
    <s v="APO"/>
  </r>
  <r>
    <x v="294"/>
    <s v="15"/>
    <s v="2014"/>
    <s v="CONVENIOS DE APORTE"/>
    <s v="Dirección de Fomento a la Investigación"/>
    <s v="En Ejecución"/>
    <s v="ID SUBCTA: 583 - TIPO: 11.1. Cargue inicial en el MGI"/>
    <s v="0015-2014"/>
    <s v="OTRAS ENTIDADES"/>
    <s v="21/01/2014"/>
    <s v="21/01/2014"/>
    <s v="21/01/2014"/>
    <s v="21/01/2014"/>
    <s v="60"/>
    <s v="30/06/2020"/>
    <s v="899999102"/>
    <s v="FUERZA AEREA COLOMBIANA"/>
    <s v="Aunar esfuerzos y recursos financieros para el desarrollo de proyectos de CTeI y formación académica de alto nivel"/>
    <n v="3529484707"/>
    <n v="3529484707"/>
    <n v="0"/>
    <n v="1000000000"/>
    <n v="1000000000"/>
    <n v="0"/>
    <m/>
    <n v="0"/>
    <n v="1000000000"/>
    <n v="1000000000"/>
    <n v="0"/>
    <m/>
    <n v="0"/>
    <n v="1000000000"/>
    <n v="51125095"/>
    <n v="948874905"/>
    <n v="948874905"/>
    <n v="0"/>
    <n v="0"/>
    <n v="0"/>
    <n v="0"/>
    <n v="0"/>
    <n v="941110207"/>
    <n v="0"/>
    <n v="941110207"/>
    <n v="0"/>
    <n v="0"/>
    <n v="0"/>
    <n v="0"/>
    <n v="7764698"/>
    <n v="2"/>
    <n v="58889793"/>
    <n v="0"/>
    <n v="145928249.31999999"/>
    <n v="0"/>
    <n v="145928249.31999999"/>
    <n v="0"/>
    <n v="204818042.31999999"/>
    <s v="OEN-E"/>
    <s v="0015_14"/>
    <s v="SIN_PROYECT"/>
    <s v="899999102"/>
    <s v="APO"/>
  </r>
  <r>
    <x v="293"/>
    <s v="265"/>
    <s v="2014"/>
    <s v="CONVENIOS DE APORTE"/>
    <s v="Dirección de Mentalidad y Cultura para la Ciencia, la Tecnología y la Innovación"/>
    <s v="En liquidación"/>
    <s v="ID SUBCTA: 598 - TIPO: 11.1. Cargue inicial en el MGI"/>
    <s v="265-14 ISAGEN"/>
    <s v="OTRAS ENTIDADES"/>
    <s v="24/01/2014"/>
    <s v="24/01/2014"/>
    <s v="24/01/2014"/>
    <s v="24/01/2014"/>
    <s v="22"/>
    <s v="24/11/2015"/>
    <s v="811000740"/>
    <s v="ISAGEN"/>
    <s v="Aunar esfuerzos técnicos, administrativos y economicos para fortalecer el programa &quot;Ideas para el Cambio&quot;  que hace parte del la estrategia nacional de apropiacion social de la ciencia, la tecnologia e innovacion , la cual se desarrolla a traves de las convocatotorias de innovacion abierta que buscan incentivar el desarrollo e implementacion de soluciones cientificas, tecnologicas e innovadoras de acceso a energia limpia y renovable en comunidades en condiciones de vulnerabilidad y pobreza de la region pacifica colombiana, en zonas no interconectadas ."/>
    <n v="450000000"/>
    <n v="0"/>
    <n v="450000000"/>
    <n v="0"/>
    <n v="0"/>
    <n v="0"/>
    <m/>
    <n v="0"/>
    <n v="0"/>
    <n v="0"/>
    <n v="0"/>
    <m/>
    <n v="0"/>
    <n v="0"/>
    <n v="0"/>
    <n v="0"/>
    <n v="0"/>
    <n v="0"/>
    <n v="0"/>
    <n v="0"/>
    <n v="0"/>
    <n v="0"/>
    <n v="0"/>
    <n v="0"/>
    <n v="0"/>
    <n v="0"/>
    <n v="0"/>
    <n v="0"/>
    <n v="0"/>
    <n v="0"/>
    <n v="0"/>
    <n v="0"/>
    <n v="0"/>
    <n v="0"/>
    <n v="0"/>
    <n v="0"/>
    <n v="0"/>
    <n v="0"/>
    <s v="OTENT"/>
    <s v="0265_14"/>
    <s v="0265_14_2"/>
    <s v="811000740"/>
    <s v="APO"/>
  </r>
  <r>
    <x v="12"/>
    <s v="566"/>
    <s v="2014"/>
    <s v="CONVENIOS DE APORTE"/>
    <s v="Dirección de Fomento a la Investigación"/>
    <s v="En Ejecución"/>
    <s v="ID SUBCTA: 656 - TIPO: 11.1. Cargue inicial en el MGI"/>
    <s v="566-14 UDEA"/>
    <s v="OTRAS ENTIDADES"/>
    <s v="26/11/2014"/>
    <s v="26/11/2014"/>
    <s v="26/11/2014"/>
    <s v="26/11/2014"/>
    <s v="60"/>
    <s v="26/11/2019"/>
    <s v="890980040"/>
    <s v="UNIVERSIDAD DE ANTIOQUIA"/>
    <s v="Aunar esfuerzos para promover la investigacion aplicada en pro de vincular a las comunidades de investigadores de los institutos Max Planck y los investigadores colombianos"/>
    <n v="1000000000"/>
    <n v="1000000000"/>
    <n v="0"/>
    <n v="1000000000"/>
    <n v="1000000000"/>
    <n v="0"/>
    <m/>
    <n v="3984063.75"/>
    <n v="1000000000"/>
    <n v="1000000000"/>
    <n v="0"/>
    <m/>
    <n v="0"/>
    <n v="1000000000"/>
    <n v="0"/>
    <n v="1000000000"/>
    <n v="996015936.25"/>
    <n v="0"/>
    <n v="0"/>
    <n v="0"/>
    <n v="0"/>
    <n v="0.01"/>
    <n v="0"/>
    <n v="0"/>
    <n v="0"/>
    <n v="0"/>
    <n v="0"/>
    <n v="0"/>
    <n v="0"/>
    <n v="1000000000"/>
    <n v="1"/>
    <n v="1000000000"/>
    <n v="0"/>
    <n v="143632852.50999999"/>
    <n v="0"/>
    <n v="143632852.50999999"/>
    <n v="0"/>
    <n v="1143632852.51"/>
    <s v="OEN-G"/>
    <s v="566_14"/>
    <s v="566_14_3"/>
    <s v="890980040"/>
    <s v="APO"/>
  </r>
  <r>
    <x v="12"/>
    <s v="566"/>
    <s v="2014"/>
    <s v="CONVENIOS DE APORTE"/>
    <s v="Dirección de Fomento a la Investigación"/>
    <s v="En Ejecución"/>
    <s v="ID SUBCTA: 655 - TIPO: 11.1. Cargue inicial en el MGI"/>
    <s v="566-14 UNAL"/>
    <s v="OTRAS ENTIDADES"/>
    <s v="26/11/2014"/>
    <s v="26/11/2014"/>
    <s v="26/11/2014"/>
    <s v="26/11/2014"/>
    <s v="60"/>
    <s v="26/11/2019"/>
    <s v="899999063"/>
    <s v="UNIVERSIDAD NACIONAL DE COLOMBIA"/>
    <s v="Aunar esfuerzos para promover la investigacion aplicada en pro de vincular a las comunidades de investigadores de los institutos Max Planck y los investigadores colombianos"/>
    <n v="1000000000"/>
    <n v="1000000000"/>
    <n v="0"/>
    <n v="1000000000"/>
    <n v="1000000000"/>
    <n v="0"/>
    <m/>
    <n v="0"/>
    <n v="1000000000"/>
    <n v="1000000000"/>
    <n v="0"/>
    <m/>
    <n v="0"/>
    <n v="1000000000"/>
    <n v="0"/>
    <n v="1000000000"/>
    <n v="1000000000"/>
    <n v="0"/>
    <n v="0"/>
    <n v="0"/>
    <n v="0"/>
    <n v="0"/>
    <n v="0"/>
    <n v="0"/>
    <n v="0"/>
    <n v="0"/>
    <n v="0"/>
    <n v="0"/>
    <n v="0"/>
    <n v="1000000000"/>
    <n v="1"/>
    <n v="1000000000"/>
    <n v="0"/>
    <n v="143667160.84999999"/>
    <n v="0"/>
    <n v="143667160.84999999"/>
    <n v="0"/>
    <n v="1143667160.8499999"/>
    <s v="OEN-E"/>
    <s v="566_14"/>
    <s v="566_14_2"/>
    <s v="899999063"/>
    <s v="APO"/>
  </r>
  <r>
    <x v="295"/>
    <s v="408"/>
    <s v="2014"/>
    <s v="CONVENIOS DE APORTE"/>
    <s v="Dirección de Desarrollo Tecnológico e Innovación"/>
    <s v="En Ejecución"/>
    <s v="ID SUBCTA: 618 - TIPO: 11.1. Cargue inicial en el MGI"/>
    <s v="408-14"/>
    <s v="OTRAS ENTIDADES"/>
    <s v="23/01/2014"/>
    <s v="23/01/2014"/>
    <s v="23/01/2014"/>
    <s v="23/01/2014"/>
    <s v="36"/>
    <s v="31/07/2018"/>
    <s v="899999053"/>
    <s v="FONTIC"/>
    <s v="Integrar Esfuerzos técnicos, administrativos y financieros para desarrollar todas las actividades necesarias y suficientes con miras a la implementación y consolidación de todos los componentesdel Sistema I+D+i de TIC así como el pocisionamiento del mismo en el marco del Sitema Nacional de Ciencia, Tecnología e Innovación."/>
    <n v="25913900398"/>
    <n v="25696900398"/>
    <n v="217000000"/>
    <n v="25696900398"/>
    <n v="25696900398"/>
    <n v="0"/>
    <m/>
    <n v="102378089.23999999"/>
    <n v="25696900398"/>
    <n v="25696900398"/>
    <n v="0"/>
    <m/>
    <n v="0"/>
    <n v="25695586297"/>
    <n v="0"/>
    <n v="25695586297"/>
    <n v="25530706257.759998"/>
    <n v="62501950"/>
    <n v="0"/>
    <n v="0"/>
    <n v="0"/>
    <n v="1314101"/>
    <n v="23767137720.759998"/>
    <n v="94689791.719999999"/>
    <n v="23609945979.040001"/>
    <n v="62501950"/>
    <n v="0"/>
    <n v="0"/>
    <n v="0"/>
    <n v="1928448576.24"/>
    <n v="36"/>
    <n v="1929762677.24"/>
    <n v="0"/>
    <n v="619983655.78999996"/>
    <n v="0"/>
    <n v="619983655.78999996"/>
    <n v="0"/>
    <n v="2549746333.04"/>
    <s v="OEN-G"/>
    <s v="0408_14"/>
    <s v="SIN_PROYECT"/>
    <s v="899999053"/>
    <s v="APO"/>
  </r>
  <r>
    <x v="296"/>
    <s v="298"/>
    <s v="2011"/>
    <s v="CONVENIOS DE APORTE"/>
    <s v="Dirección de Mentalidad y Cultura para la Ciencia, la Tecnología y la Innovación"/>
    <s v="Vencido"/>
    <s v="ID SUBCTA: 603 - TIPO: 11.1. Cargue inicial en el MGI"/>
    <s v="298"/>
    <s v="OTRAS ENTIDADES"/>
    <s v="30/11/2011"/>
    <s v="29/12/2011"/>
    <s v="29/12/2011"/>
    <s v="30/11/2011"/>
    <s v="40"/>
    <s v="30/03/2015"/>
    <s v="899999068"/>
    <s v="Ecopetrol"/>
    <s v="Aunar esfuerzos entre Ecopetrol y Colciencias para fortalecer capacidades en la investigación, el desarrollo tecnológico y la innovación en el área de energía para el futuro  a partir de los espacios de formación para la primera infancia hasta la formación doctoral articular diferentes iniciativas nacionales en procura al desarrollo del país."/>
    <n v="3891687596.1999998"/>
    <n v="2600337596.1999998"/>
    <n v="1291350000"/>
    <n v="2492000000"/>
    <e v="#N/A"/>
    <e v="#N/A"/>
    <m/>
    <n v="9350562.0399999991"/>
    <n v="2492000000"/>
    <e v="#N/A"/>
    <e v="#N/A"/>
    <m/>
    <n v="0"/>
    <n v="2492000000"/>
    <n v="0"/>
    <n v="2492000000"/>
    <n v="2219653292"/>
    <n v="0"/>
    <n v="3822300"/>
    <n v="0"/>
    <n v="259173845.96000001"/>
    <n v="0"/>
    <n v="2492000000"/>
    <n v="9350662.0399999991"/>
    <n v="2219653192"/>
    <n v="0"/>
    <n v="3822300"/>
    <n v="0"/>
    <n v="259173845.96000001"/>
    <n v="0"/>
    <n v="17"/>
    <n v="0"/>
    <n v="0"/>
    <n v="0.01"/>
    <n v="0"/>
    <n v="0.01"/>
    <n v="0"/>
    <n v="0.01"/>
    <s v="OEN-G"/>
    <s v="0298_11"/>
    <s v="SIN_PROYECT"/>
    <s v="899999068"/>
    <s v="APO"/>
  </r>
  <r>
    <x v="297"/>
    <s v="227"/>
    <s v="2010"/>
    <s v="CONVENIOS DE APORTE"/>
    <s v="Dirección de Desarrollo Tecnológico e Innovación"/>
    <s v="Liquidado"/>
    <s v="ID SUBCTA: 590 - TIPO: 11.1. Cargue inicial en el MGI"/>
    <s v="227"/>
    <s v="OTRAS ENTIDADES"/>
    <s v="16/12/2010"/>
    <s v="08/02/2011"/>
    <s v="08/02/2011"/>
    <s v="30/12/2010"/>
    <s v="60"/>
    <s v="16/10/2016"/>
    <s v="899999054"/>
    <s v="ESAP"/>
    <s v="ESAP-DAFP-FIDUBOGOTA -Aunar esfuerzos por parte de Colciencias, el DAFP y la ESAP, para la consolidación y desarrollos científicos, tecnológicos e innovadores en los siguientes ejes transversales: servicios compartidos en procura de la eficiencia e innovación en la gestión pública; planeación estratégica del recurso humano; y, transparencia y democratización de la gestión pública."/>
    <n v="1400000000"/>
    <n v="1394422310"/>
    <n v="5577690"/>
    <n v="1394422310"/>
    <e v="#N/A"/>
    <e v="#N/A"/>
    <m/>
    <n v="5555467.3700000001"/>
    <n v="1394422310"/>
    <e v="#N/A"/>
    <e v="#N/A"/>
    <m/>
    <n v="0"/>
    <n v="1242256102.3699999"/>
    <n v="0"/>
    <n v="1242256102.3699999"/>
    <n v="1232878335"/>
    <n v="0"/>
    <n v="3822300"/>
    <n v="0"/>
    <n v="0"/>
    <n v="152166207.63"/>
    <n v="1239395687.1400001"/>
    <n v="4922603.1399999997"/>
    <n v="1230650784"/>
    <n v="0"/>
    <n v="3822300"/>
    <n v="0"/>
    <n v="0"/>
    <n v="2860415.23"/>
    <n v="2"/>
    <n v="155026622.86000001"/>
    <n v="0"/>
    <n v="7275447.2699999996"/>
    <n v="0"/>
    <n v="7275447.2699999996"/>
    <n v="0"/>
    <n v="162302070.13"/>
    <s v="OEN-G"/>
    <s v="0227_10"/>
    <s v="SIN_PROYECT"/>
    <s v="899999054"/>
    <s v="APO"/>
  </r>
  <r>
    <x v="298"/>
    <s v="9"/>
    <s v="2010"/>
    <s v="CONVENIOS DE APORTE"/>
    <s v="Dirección de Fomento a la Investigación"/>
    <s v="Liquidado"/>
    <s v="ID SUBCTA: 581 - TIPO: 11.1. Cargue inicial en el MGI"/>
    <s v="9"/>
    <s v="OTRAS ENTIDADES"/>
    <s v="26/08/2010"/>
    <s v="22/10/2010"/>
    <s v="22/10/2010"/>
    <s v="24/09/2010"/>
    <s v="24"/>
    <s v="24/09/2012"/>
    <s v="860024301"/>
    <s v="ICFES"/>
    <s v="Regular las relaciones entre las partes para la ejecución de recursos para “aunar esfuerzos para promover investigaciones en el área de la calidad y la evaluación educativa”."/>
    <n v="301203335"/>
    <n v="301203335"/>
    <n v="0"/>
    <n v="301203335"/>
    <e v="#N/A"/>
    <e v="#N/A"/>
    <m/>
    <n v="1200013.29"/>
    <n v="301203335"/>
    <e v="#N/A"/>
    <e v="#N/A"/>
    <m/>
    <n v="0"/>
    <n v="301203335"/>
    <n v="225.71"/>
    <n v="301203109.29000002"/>
    <n v="298384696"/>
    <n v="0"/>
    <n v="1618400"/>
    <n v="0"/>
    <n v="0"/>
    <n v="0"/>
    <n v="301203108.38"/>
    <n v="1200012.3799999999"/>
    <n v="298384696"/>
    <n v="0"/>
    <n v="1618400"/>
    <n v="0"/>
    <n v="0"/>
    <n v="0.91"/>
    <n v="7"/>
    <n v="226.62"/>
    <n v="-226.62"/>
    <n v="-226.61"/>
    <n v="0"/>
    <n v="0"/>
    <n v="0"/>
    <n v="0"/>
    <s v="OTENT"/>
    <s v="0009_10"/>
    <s v="SIN_PROYECT"/>
    <s v="860024301"/>
    <s v="APO"/>
  </r>
  <r>
    <x v="299"/>
    <s v="356"/>
    <s v="2011"/>
    <s v="CONVENIOS DE APORTE"/>
    <s v="Dirección de Desarrollo Tecnológico e Innovación"/>
    <s v="Vencido"/>
    <s v="ID SUBCTA: 614 - TIPO: 11.1. Cargue inicial en el MGI"/>
    <s v="356"/>
    <s v="OTRAS ENTIDADES"/>
    <s v="22/12/2011"/>
    <s v="29/12/2011"/>
    <s v="29/12/2011"/>
    <s v="27/12/2011"/>
    <s v="54"/>
    <s v="27/06/2016"/>
    <s v="830000282"/>
    <s v="Upme"/>
    <s v="Aunar esfuerzos técnicos, administrativos y financieros por parte de la UNIDAD DE PLANEACION MINERO ENERGETICA- UPME y el DEPARTAMENTO ADMINISTRATIVO DE CIENCIAS TECNOLOGIA E INNOVACION - COLCIENCIAS, con el fin de fortalecer el planeamiento minero y energético de Colombia, aprovechando una sinergia adecuada entre la institucionalidad del planeamiento minero energético y el Programa Nacional de Investigacion en Energía y Minería."/>
    <n v="1580000000"/>
    <n v="1540000000"/>
    <n v="40000000"/>
    <n v="1500000000"/>
    <e v="#N/A"/>
    <e v="#N/A"/>
    <m/>
    <n v="5976095.6200000001"/>
    <n v="1500000000"/>
    <e v="#N/A"/>
    <e v="#N/A"/>
    <m/>
    <n v="0"/>
    <n v="1499999999.6199999"/>
    <n v="0"/>
    <n v="1499999999.6199999"/>
    <n v="1486894104"/>
    <n v="3307500"/>
    <n v="3822300"/>
    <n v="0"/>
    <n v="0"/>
    <n v="0.38"/>
    <n v="1499999943.6199999"/>
    <n v="5976039.6200000001"/>
    <n v="1486894104"/>
    <n v="3307500"/>
    <n v="3822300"/>
    <n v="0"/>
    <n v="0"/>
    <n v="56"/>
    <n v="3"/>
    <n v="56.38"/>
    <n v="0"/>
    <n v="2383358.29"/>
    <n v="0"/>
    <n v="2383358.29"/>
    <n v="0"/>
    <n v="2383414.6800000002"/>
    <s v="OEN-G"/>
    <s v="0356_11"/>
    <s v="SIN_PROYECT"/>
    <s v="830000282"/>
    <s v="APO"/>
  </r>
  <r>
    <x v="300"/>
    <s v="431"/>
    <s v="2011"/>
    <s v="CONVENIOS DE APORTE"/>
    <s v="Dirección de Desarrollo Tecnológico e Innovación"/>
    <s v="Vencido"/>
    <s v="ID SUBCTA: 674 - TIPO: 11.1. Cargue inicial en el MGI"/>
    <s v="431"/>
    <s v="OTRAS ENTIDADES"/>
    <s v="29/12/2011"/>
    <s v="29/12/2011"/>
    <s v="29/12/2011"/>
    <s v="29/12/2011"/>
    <s v="60"/>
    <s v="31/12/2016"/>
    <s v="899999055"/>
    <s v="Ministerio de Transporte"/>
    <s v="Aunar esfuerzos técnicos, administrativo y financieros para realizar actividades de ciencia tecnología  e innovación  para el desarrollo de sistemas inteligentes de transporte, en el marco en lo dispuesto en el plan nacional de desarrollo 2010-2014, a través de los esfuerzos conjuntos del Ministerio de Transporte  y de Colciencias  en las siguientes líneas de trabajo: A) Investigación y desarrollo de nuevas tecnologías para la implementación de políticas  dirigidas al control y seguridad  en sector transito y transporte; B) Investigación y asistencia técnica  y tecnológica para la implementación, seguimiento y evaluación de la seguridad informática  del registro único  nacional de transito (RUNT); C) Investigación, diseño y desarrollo  de aplicativo para la recolección, depuración, organización, captura  y procesamiento de  información; presentación y reportes  y consulta de reportes  y consultas de la operación  autorizada  de vehículos  y movilización en el transporte de pasajeros."/>
    <n v="5500000000"/>
    <n v="5500000000"/>
    <n v="0"/>
    <n v="5500000000"/>
    <e v="#N/A"/>
    <e v="#N/A"/>
    <m/>
    <n v="0"/>
    <n v="5500000000"/>
    <e v="#N/A"/>
    <e v="#N/A"/>
    <m/>
    <n v="0"/>
    <n v="5495600000"/>
    <n v="0"/>
    <n v="5495600000"/>
    <n v="5473124009"/>
    <n v="21560000"/>
    <n v="0"/>
    <n v="0"/>
    <n v="915991"/>
    <n v="4400000"/>
    <n v="5476622033"/>
    <n v="0"/>
    <n v="5454146042"/>
    <n v="21560000"/>
    <n v="0"/>
    <n v="0"/>
    <n v="915991"/>
    <n v="18977967"/>
    <n v="8"/>
    <n v="23377967"/>
    <n v="0"/>
    <n v="14158693.539999999"/>
    <n v="0"/>
    <n v="14158693.539999999"/>
    <n v="0"/>
    <n v="37536660.539999999"/>
    <s v="OEN-E"/>
    <s v="0431_11"/>
    <s v="SIN_PROYECT"/>
    <s v="899999055"/>
    <s v="APO"/>
  </r>
  <r>
    <x v="80"/>
    <s v="375"/>
    <s v="2011"/>
    <s v="CONVENIOS DE APORTE"/>
    <s v="Dirección de Fomento a la Investigación"/>
    <s v="Liquidado"/>
    <s v="ID SUBCTA: 617 - TIPO: 11.1. Cargue inicial en el MGI"/>
    <s v="375 IEMP"/>
    <s v="OTRAS ENTIDADES"/>
    <s v="23/12/2011"/>
    <s v="29/12/2011"/>
    <s v="29/12/2011"/>
    <s v="29/12/2011"/>
    <s v="36"/>
    <s v="29/12/2014"/>
    <s v="830015728"/>
    <s v="ESAP Y IEMP"/>
    <s v="Aunar esfuerzos de orden académico y técnico  y financiero para el desarrollo de agendas comunes de investigación en temas de interés interinstitucional con fines de fortalecimiento de los procesos de modernización, descentralización y democratización  de la administración publica Colombiana, en dos líneas de investigación prioritariamente: 1) Buen gobierno y lucha contrato la corrupción y 2) Entidades territoriales y descentralización.  Adicionalmente, se desarrollaran actividades de ciencia tecnología  en temas relevantes en estas agendas conjuntas"/>
    <n v="185000000"/>
    <n v="185000000"/>
    <n v="0"/>
    <n v="185000000"/>
    <n v="185000000"/>
    <n v="0"/>
    <m/>
    <n v="0"/>
    <n v="185000000"/>
    <n v="185000000"/>
    <n v="0"/>
    <m/>
    <n v="0"/>
    <n v="185000000"/>
    <n v="0"/>
    <n v="185000000"/>
    <n v="124761905"/>
    <n v="0"/>
    <n v="0"/>
    <n v="0"/>
    <n v="60238095"/>
    <n v="0"/>
    <n v="185000000"/>
    <n v="0"/>
    <n v="124761905"/>
    <n v="0"/>
    <n v="0"/>
    <n v="0"/>
    <n v="60238095"/>
    <n v="0"/>
    <n v="1"/>
    <n v="0"/>
    <n v="0"/>
    <n v="0"/>
    <n v="0"/>
    <n v="0"/>
    <n v="0"/>
    <n v="0"/>
    <s v="OEN-E"/>
    <s v="0375_11"/>
    <s v="0375_11_3"/>
    <s v="830015728"/>
    <s v="APO"/>
  </r>
  <r>
    <x v="80"/>
    <s v="375"/>
    <s v="2011"/>
    <s v="CONVENIOS DE APORTE"/>
    <s v="Dirección de Fomento a la Investigación"/>
    <s v="Liquidado"/>
    <s v="ID SUBCTA: 616 - TIPO: 11.1. Cargue inicial en el MGI"/>
    <s v="375 Esap"/>
    <s v="OTRAS ENTIDADES"/>
    <s v="23/12/2011"/>
    <s v="29/12/2011"/>
    <s v="29/12/2011"/>
    <s v="29/12/2011"/>
    <s v="36"/>
    <s v="29/12/2014"/>
    <s v="899999054"/>
    <s v="ESAP"/>
    <s v="Aunar esfuerzos de orden académico y técnico  y financiero para el desarrollo de agendas comunes de investigación en temas de interés interinstitucional con fines de fortalecimiento de los procesos de modernización, descentralización y democratización  de la administración publica Colombiana, en dos líneas de investigación prioritariamente: 1) Buen gobierno y lucha contrato la corrupción y 2) Entidades territoriales y descentralización.  Adicionalmente, se desarrollaran actividades de ciencia tecnología  en temas relevantes en estas agendas conjuntas"/>
    <n v="1200000000"/>
    <n v="1200000000"/>
    <n v="0"/>
    <n v="1200000000"/>
    <n v="1200000000"/>
    <n v="0"/>
    <m/>
    <n v="4780876.49"/>
    <n v="1200000000"/>
    <n v="1200000000"/>
    <n v="0"/>
    <m/>
    <n v="0"/>
    <n v="1199769065.27"/>
    <n v="0"/>
    <n v="1199769065.27"/>
    <n v="1126411091"/>
    <n v="7254987.7800000003"/>
    <n v="3822300"/>
    <n v="0"/>
    <n v="57499810"/>
    <n v="230934.73"/>
    <n v="1199768141.54"/>
    <n v="4779952.76"/>
    <n v="1126411091"/>
    <n v="7254987.7800000003"/>
    <n v="3822300"/>
    <n v="0"/>
    <n v="57499810"/>
    <n v="923.74"/>
    <n v="7"/>
    <n v="231858.46"/>
    <n v="-231858.47"/>
    <n v="-231858.47"/>
    <n v="0"/>
    <n v="0"/>
    <n v="0"/>
    <n v="0"/>
    <s v="OEN-G"/>
    <s v="0375_11"/>
    <s v="0375_11_2"/>
    <s v="899999054"/>
    <s v="APO"/>
  </r>
  <r>
    <x v="301"/>
    <s v="333"/>
    <s v="2010"/>
    <s v="CONVENIOS DE APORTE"/>
    <s v="Dirección de Desarrollo Tecnológico e Innovación"/>
    <s v="Vencido"/>
    <s v="ID SUBCTA: 606 - TIPO: 11.1. Cargue inicial en el MGI"/>
    <s v="333"/>
    <s v="OTRAS ENTIDADES"/>
    <s v="24/12/2010"/>
    <s v="28/04/2011"/>
    <s v="28/04/2011"/>
    <s v="18/03/2011"/>
    <s v="36"/>
    <s v="18/03/2014"/>
    <s v="899999055"/>
    <s v="Ministerio de Transporte"/>
    <s v="Desarrollar un programa estratégico de Ciencia, Tecnología e Innovación en infraestructura, transporte y logística, a través de los esfuerzos conjuntos de MINISTERIO DE TRASPORTES y COLCIENCIAS orientados a promover la investigación y consolidación de capacidades propias del sector"/>
    <n v="1238000000"/>
    <n v="1238000000"/>
    <n v="0"/>
    <n v="1238000000"/>
    <e v="#N/A"/>
    <e v="#N/A"/>
    <m/>
    <n v="15289"/>
    <n v="1238000000"/>
    <e v="#N/A"/>
    <e v="#N/A"/>
    <m/>
    <n v="0"/>
    <n v="1237909106"/>
    <n v="0"/>
    <n v="1237909106"/>
    <n v="1226541517"/>
    <n v="7530000"/>
    <n v="3822300"/>
    <n v="0"/>
    <n v="0"/>
    <n v="90894"/>
    <n v="1233528062"/>
    <n v="15289"/>
    <n v="1222160473"/>
    <n v="7530000"/>
    <n v="3822300"/>
    <n v="0"/>
    <n v="0"/>
    <n v="4381044"/>
    <n v="2"/>
    <n v="4471938"/>
    <n v="0"/>
    <n v="1912274.76"/>
    <n v="0"/>
    <n v="1912274.76"/>
    <n v="0"/>
    <n v="6384212.7599999998"/>
    <s v="OEN-E"/>
    <s v="0333_10"/>
    <s v="SIN_PROYECT"/>
    <s v="899999055"/>
    <s v="APO"/>
  </r>
  <r>
    <x v="302"/>
    <s v="302"/>
    <s v="2010"/>
    <s v="CONVENIOS DE APORTE"/>
    <s v="Dirección de Mentalidad y Cultura para la Ciencia, la Tecnología y la Innovación"/>
    <s v="En Ejecución"/>
    <s v="ID SUBCTA: 604 - TIPO: 11.1. Cargue inicial en el MGI"/>
    <s v="302"/>
    <s v="OTRAS ENTIDADES"/>
    <s v="06/08/2010"/>
    <s v="16/12/2010"/>
    <s v="16/12/2010"/>
    <s v="06/08/2010"/>
    <s v="120"/>
    <s v="06/08/2020"/>
    <s v="899999053"/>
    <s v="FONTIC"/>
    <s v="Aunar esfuerzos por parte de COLCIENCIAS y EL FONTIC para integrar esfuerzos con el fin de establecer un Centro de Bioinformatica y Biología Computacional en Colombia, que involucre formas novedosas de organización, sostenibilidad, gobernabilidad y desempeño técnico-científico."/>
    <n v="4969681275"/>
    <n v="3969681275"/>
    <n v="1000000000"/>
    <n v="3969681275"/>
    <e v="#N/A"/>
    <e v="#N/A"/>
    <m/>
    <n v="15815463.25"/>
    <n v="3969681275"/>
    <e v="#N/A"/>
    <e v="#N/A"/>
    <m/>
    <n v="0"/>
    <n v="3969681275"/>
    <n v="63261.75"/>
    <n v="3969618013.25"/>
    <n v="3948161650"/>
    <n v="0"/>
    <n v="5640900"/>
    <n v="0"/>
    <n v="0"/>
    <n v="0"/>
    <n v="3969602916.5999999"/>
    <n v="15800366.6"/>
    <n v="3948161650"/>
    <n v="0"/>
    <n v="5640900"/>
    <n v="0"/>
    <n v="0"/>
    <n v="15096.65"/>
    <n v="2"/>
    <n v="78358.399999999994"/>
    <n v="-78358.399999999994"/>
    <n v="-78358.399999999994"/>
    <n v="0"/>
    <n v="0"/>
    <n v="0"/>
    <n v="0"/>
    <s v="OTENT"/>
    <s v="0302_10"/>
    <s v="SIN_PROYECT"/>
    <s v="899999053"/>
    <s v="APO"/>
  </r>
  <r>
    <x v="303"/>
    <s v="269"/>
    <s v="2010"/>
    <s v="CONVENIOS DE APORTE"/>
    <s v="Dirección de Fomento a la Investigación"/>
    <s v="En liquidación"/>
    <s v="ID SUBCTA: 601 - TIPO: 11.1. Cargue inicial en el MGI"/>
    <s v="269"/>
    <s v="OTRAS ENTIDADES"/>
    <s v="06/08/2010"/>
    <s v="08/02/2011"/>
    <s v="08/02/2011"/>
    <s v="30/12/2010"/>
    <s v="36"/>
    <s v="30/12/2013"/>
    <s v="899999001"/>
    <s v="Ministerio de Educación Nacional"/>
    <s v="Celebrar un Convenio Especial de Cooperación en ejecución del proyecto Fomento de la Calidad y la Innovación en Educación Superior, para aunar esfuerzos y administrar los recursos destinados a fomentar el desarrollo de la actividad investigadora, realizada en las Instituciones de Educación Superior - IES, ampliando el número de  IES beneficiarias, en el acuerdo suscrito entre COLCIENCIAS Y ELSEVIER, de conformidad con el Convenio Marco de Cooperación celebrado entre el Ministerio de Educación Nacional y  COLCIENCIAS Nº. 241 de 2010."/>
    <n v="4076236871"/>
    <n v="4076236871"/>
    <n v="0"/>
    <n v="3963836794"/>
    <e v="#N/A"/>
    <e v="#N/A"/>
    <m/>
    <n v="15776949.380000001"/>
    <n v="3963836794"/>
    <e v="#N/A"/>
    <e v="#N/A"/>
    <m/>
    <n v="0"/>
    <n v="3963836793.9200001"/>
    <n v="0"/>
    <n v="3963836793.9200001"/>
    <n v="3887261611.8000002"/>
    <n v="0"/>
    <n v="5869700"/>
    <n v="0"/>
    <n v="54928532.740000002"/>
    <n v="0.08"/>
    <n v="3963836793.9299998"/>
    <n v="15776949.380000001"/>
    <n v="3887261611.8099999"/>
    <n v="0"/>
    <n v="5869700"/>
    <n v="0"/>
    <n v="54928532.740000002"/>
    <n v="-0.01"/>
    <n v="15"/>
    <n v="7.0000000000000007E-2"/>
    <n v="0"/>
    <n v="0.01"/>
    <n v="0"/>
    <n v="0.01"/>
    <n v="0"/>
    <n v="0.08"/>
    <s v="OEN-G"/>
    <s v="0269_10"/>
    <s v="SIN_PROYECT"/>
    <s v="899999001"/>
    <s v="APO"/>
  </r>
  <r>
    <x v="304"/>
    <s v="344"/>
    <s v="2010"/>
    <s v="CONVENIOS DE APORTE"/>
    <s v="Dirección de Fomento a la Investigación"/>
    <s v="En Ejecución"/>
    <s v="ID SUBCTA: 610 - TIPO: 11.1. Cargue inicial en el MGI"/>
    <s v="344"/>
    <s v="OTRAS ENTIDADES"/>
    <s v="31/12/2010"/>
    <s v="08/04/2011"/>
    <s v="08/04/2011"/>
    <s v="29/07/2011"/>
    <s v="72"/>
    <s v="30/12/2018"/>
    <s v="899999001"/>
    <s v="Ministerio de Educación Nacional"/>
    <s v="Aunar esfuerzos para la cooperación entre el Ministerio de Educación Nacional y COLCIENCIAS para fortalecer estrategias y acciones orientadas a fomentar la investigación, la innovación y el desarrollo de las capacidades de Tecnología de la Información y las Comunicaciones en el sector educativo en el marco del proyecto &quot;ICT Educación Capability Building Project&quot; PROYECTO DE GENERACION DE CAPACIDAD EN TECNOLOGIAS DE LA INFORMACION Y LAS COMUNICACIONES EN LA EDUCACION"/>
    <n v="6498964265"/>
    <n v="6498964265"/>
    <n v="0"/>
    <n v="6300884025"/>
    <e v="#N/A"/>
    <e v="#N/A"/>
    <m/>
    <n v="0"/>
    <n v="6300884025"/>
    <e v="#N/A"/>
    <e v="#N/A"/>
    <m/>
    <n v="0"/>
    <n v="6300884025"/>
    <n v="160392040"/>
    <n v="6140491985"/>
    <n v="4232532281"/>
    <n v="0"/>
    <n v="3822300"/>
    <n v="0"/>
    <n v="1904137404"/>
    <n v="0"/>
    <n v="5747956222"/>
    <n v="0"/>
    <n v="3839996518"/>
    <n v="0"/>
    <n v="3822300"/>
    <n v="0"/>
    <n v="1904137404"/>
    <n v="392535763"/>
    <n v="17"/>
    <n v="552927803"/>
    <n v="0"/>
    <n v="19744640.190000001"/>
    <n v="0"/>
    <n v="19744640.190000001"/>
    <n v="0"/>
    <n v="572672443.19000006"/>
    <s v="OEN-E"/>
    <s v="0344_10"/>
    <s v="SIN_PROYECT"/>
    <s v="899999001"/>
    <s v="APO"/>
  </r>
  <r>
    <x v="305"/>
    <s v="498"/>
    <s v="2010"/>
    <s v="CONVENIOS DE APORTE"/>
    <s v="Dirección de Desarrollo Tecnológico e Innovación"/>
    <s v="En Ejecución"/>
    <s v="ID SUBCTA: 632 - TIPO: 11.1. Cargue inicial en el MGI"/>
    <s v="498 Liberación de Recursos No Desembolsados"/>
    <s v="OTRAS ENTIDADES"/>
    <s v="30/12/2010"/>
    <s v="30/12/2010"/>
    <s v="30/12/2010"/>
    <s v="23/03/2011"/>
    <s v="78"/>
    <s v="31/07/2018"/>
    <s v="899999053"/>
    <s v="FONTIC"/>
    <s v="Integrar esfuerzos técnicos, administrativos y financieros por parte del MINISTERIO - FONDO DE TECNOLOGIAS DE LA INFORMACION Y LAS COMUNICACIONES y el DEPARTAMENTO ADMINISTRATIVO DE CIENCIA, TECNOLOGIA E INNOVACION - COLCIENCIAS, para fomentar y financiar programas, proyectos y actividades de Ciencia, Tecnología e Innovación en la MYPIMES del sector TIC, además de invertir en fondos de capital de riesgo u otros instrumentos de apoyo financiero y no financiero, en el marco de la ley 1286 de 2009, y 1341 de 2009."/>
    <n v="46685763187"/>
    <n v="46505763187"/>
    <n v="180000000"/>
    <n v="1910293068"/>
    <n v="1910293068"/>
    <n v="0"/>
    <m/>
    <n v="7610729.3499999996"/>
    <n v="1910293068"/>
    <n v="1910293068"/>
    <n v="0"/>
    <m/>
    <n v="0"/>
    <n v="1910293068"/>
    <n v="1182682338.6500001"/>
    <n v="727610729.35000002"/>
    <n v="720000000"/>
    <n v="0"/>
    <n v="0"/>
    <n v="0"/>
    <n v="0"/>
    <n v="0"/>
    <n v="722880000"/>
    <n v="2880000"/>
    <n v="720000000"/>
    <n v="0"/>
    <n v="0"/>
    <n v="0"/>
    <n v="0"/>
    <n v="4730729.3499999996"/>
    <n v="2"/>
    <n v="1187413068"/>
    <n v="0"/>
    <n v="0"/>
    <n v="0"/>
    <n v="0"/>
    <n v="0"/>
    <n v="1187413068"/>
    <s v="OEN-G"/>
    <s v="0498_10"/>
    <s v="0498_10_RNT"/>
    <s v="899999053"/>
    <s v="APO"/>
  </r>
  <r>
    <x v="305"/>
    <s v="498"/>
    <s v="2010"/>
    <s v="CONVENIOS DE APORTE"/>
    <s v="Dirección de Desarrollo Tecnológico e Innovación"/>
    <s v="En Ejecución"/>
    <s v="ID SUBCTA: 631 - TIPO: 11.1. Cargue inicial en el MGI"/>
    <s v="498"/>
    <s v="OTRAS ENTIDADES"/>
    <s v="30/12/2010"/>
    <s v="30/12/2010"/>
    <s v="30/12/2010"/>
    <s v="23/03/2011"/>
    <s v="78"/>
    <s v="31/07/2018"/>
    <s v="899999053"/>
    <s v="FONTIC"/>
    <s v="Integrar esfuerzos técnicos, administrativos y financieros por parte del MINISTERIO - FONDO DE TECNOLOGIAS DE LA INFORMACION Y LAS COMUNICACIONES y el DEPARTAMENTO ADMINISTRATIVO DE CIENCIA, TECNOLOGIA E INNOVACION - COLCIENCIAS, para fomentar y financiar programas, proyectos y actividades de Ciencia, Tecnología e Innovación en la MYPIMES del sector TIC, además de invertir en fondos de capital de riesgo u otros instrumentos de apoyo financiero y no financiero, en el marco de la ley 1286 de 2009, y 1341 de 2009."/>
    <n v="46685763187"/>
    <n v="46505763187"/>
    <n v="180000000"/>
    <n v="43089470119"/>
    <e v="#N/A"/>
    <e v="#N/A"/>
    <m/>
    <n v="171671195.69"/>
    <n v="43089470119"/>
    <e v="#N/A"/>
    <e v="#N/A"/>
    <m/>
    <n v="0"/>
    <n v="42731060544.699997"/>
    <n v="46928403.009999998"/>
    <n v="42684132141.690002"/>
    <n v="42508749946"/>
    <n v="0"/>
    <n v="3711000"/>
    <n v="0"/>
    <n v="0"/>
    <n v="358409574.30000001"/>
    <n v="42548370481.379997"/>
    <n v="169500635.38"/>
    <n v="42375158846"/>
    <n v="0"/>
    <n v="3711000"/>
    <n v="0"/>
    <n v="0"/>
    <n v="135761660.31"/>
    <n v="30"/>
    <n v="541099637.62"/>
    <n v="0"/>
    <n v="441354999.38999999"/>
    <n v="0"/>
    <n v="441354999.38999999"/>
    <n v="0"/>
    <n v="982454637.00999999"/>
    <s v="OEN-G"/>
    <s v="0498_10"/>
    <s v="SIN_PROYECT"/>
    <s v="899999053"/>
    <s v="APO"/>
  </r>
  <r>
    <x v="306"/>
    <s v="488"/>
    <s v="2010"/>
    <s v="CONVENIOS DE APORTE"/>
    <s v="Dirección de Desarrollo Tecnológico e Innovación"/>
    <s v="Vencido"/>
    <s v="ID SUBCTA: 628 - TIPO: 11.1. Cargue inicial en el MGI"/>
    <s v="488"/>
    <s v="OTRAS ENTIDADES"/>
    <s v="24/12/2010"/>
    <s v="28/12/2010"/>
    <s v="28/12/2010"/>
    <s v="23/03/2011"/>
    <s v="58"/>
    <s v="31/12/2015"/>
    <s v="899999053"/>
    <s v="FONTIC"/>
    <s v="Integrar esfuerzos técnicos, administrativos y financieros por parte del ministerio - fondo para el fomento y fortalecimiento de la innovación y el desarrollo tecnológico de la industria nacional de las tecnologías de la información y las comunicaciones"/>
    <n v="35415839452990"/>
    <n v="35415794452990"/>
    <n v="45000000"/>
    <n v="35262002601"/>
    <e v="#N/A"/>
    <e v="#N/A"/>
    <m/>
    <n v="140486066.13999999"/>
    <n v="35262002601"/>
    <e v="#N/A"/>
    <e v="#N/A"/>
    <m/>
    <n v="0"/>
    <n v="35215686119.980003"/>
    <n v="0"/>
    <n v="35215686119.980003"/>
    <n v="23770974164.59"/>
    <n v="9229000"/>
    <n v="7533300"/>
    <n v="0"/>
    <n v="11287463589.25"/>
    <n v="46316481.020000003"/>
    <n v="35064354168.220001"/>
    <n v="139682572.38"/>
    <n v="23620445706.59"/>
    <n v="9229000"/>
    <n v="7533300"/>
    <n v="0"/>
    <n v="11287463589.25"/>
    <n v="151331951.75999999"/>
    <n v="62"/>
    <n v="197648432.78"/>
    <n v="0"/>
    <n v="90194332.950000003"/>
    <n v="83950740.599999994"/>
    <n v="6243592.3499999996"/>
    <n v="0"/>
    <n v="287842765.72000003"/>
    <s v="OEN-G"/>
    <s v="0488_10"/>
    <s v="SIN_PROYECT"/>
    <s v="899999053"/>
    <s v="APO"/>
  </r>
  <r>
    <x v="81"/>
    <s v="348"/>
    <s v="2012"/>
    <s v="CONVENIOS DE APORTE"/>
    <s v="Dirección Administrativa y Financiera"/>
    <s v="Liquidado"/>
    <s v="ID SUBCTA: 611 - TIPO: 11.1. Cargue inicial en el MGI"/>
    <s v="348 Anspe"/>
    <s v="OTRAS ENTIDADES"/>
    <s v="13/08/2012"/>
    <s v="25/10/2012"/>
    <s v="25/10/2012"/>
    <s v="13/08/2012"/>
    <s v="0"/>
    <s v="30/09/2014"/>
    <s v="900487473"/>
    <s v="Anspe"/>
    <s v="Aunar esfuerzos, tecnicos, administrativos y economicos entre la Agencia Nacional para la Superacion de la Pobreza Extrema ANSPE, el Departamento Administrativo de Ciencia y Tecnologia - Colciencias y Fidubogota como vocera del P.A. con el fin de promover la problematica de agua y pobreza en las comunidades que se encuentran en condicion de pobreza extrema."/>
    <n v="800000000"/>
    <n v="800000000"/>
    <n v="0"/>
    <n v="800000000"/>
    <n v="800000000"/>
    <n v="0"/>
    <m/>
    <n v="0"/>
    <n v="800000000"/>
    <n v="800000000"/>
    <n v="0"/>
    <m/>
    <n v="0"/>
    <n v="800000000"/>
    <n v="0"/>
    <n v="800000000"/>
    <n v="800000000"/>
    <n v="0"/>
    <n v="0"/>
    <n v="0"/>
    <n v="0"/>
    <n v="0"/>
    <n v="800000000"/>
    <n v="0"/>
    <n v="800000000"/>
    <n v="0"/>
    <n v="0"/>
    <n v="0"/>
    <n v="0"/>
    <n v="0"/>
    <n v="9"/>
    <n v="0"/>
    <n v="0"/>
    <n v="0"/>
    <n v="0"/>
    <n v="0"/>
    <n v="0"/>
    <n v="0"/>
    <s v="OEN-E"/>
    <s v="0348_12"/>
    <s v="0348_12_1"/>
    <s v="900487473"/>
    <s v="APO"/>
  </r>
  <r>
    <x v="89"/>
    <s v="342"/>
    <s v="2012"/>
    <s v="CONVENIOS DE APORTE"/>
    <s v="Dirección de Desarrollo Tecnológico e Innovación"/>
    <s v="En Ejecución"/>
    <s v="ID SUBCTA: 608 - TIPO: 11.1. Cargue inicial en el MGI"/>
    <s v="342 Ecopetrol"/>
    <s v="OTRAS ENTIDADES"/>
    <s v="20/09/2012"/>
    <s v="28/09/2012"/>
    <s v="28/09/2012"/>
    <s v="20/09/2012"/>
    <s v="72"/>
    <s v="20/09/2018"/>
    <s v="899999068"/>
    <s v="Ecopetrol"/>
    <s v="Aunar esfuerzos, tecnicos, administrativos y financieros por parte de ECOPETROL y COLCIENCIAS, para el desarrollo de la convocatoria 531 de 2011 en lo relacionado a la FINANCIACION, SEGUIMIENTO DE LOS PROYECTOS FINANCIABLES."/>
    <n v="21313940000"/>
    <n v="21313940000"/>
    <n v="0"/>
    <n v="21313940000"/>
    <n v="21313940000"/>
    <n v="0"/>
    <m/>
    <n v="84916095.620000005"/>
    <n v="21313940000"/>
    <n v="21313940000"/>
    <n v="0"/>
    <m/>
    <n v="0"/>
    <n v="21313939999.619999"/>
    <n v="0"/>
    <n v="21313939999.619999"/>
    <n v="21229023904"/>
    <n v="0"/>
    <n v="0"/>
    <n v="0"/>
    <n v="0"/>
    <n v="0.38"/>
    <n v="21220869900.41"/>
    <n v="84545298.409999996"/>
    <n v="21136324602"/>
    <n v="0"/>
    <n v="0"/>
    <n v="0"/>
    <n v="0"/>
    <n v="93070099.209999993"/>
    <n v="9"/>
    <n v="93070099.590000004"/>
    <n v="0"/>
    <n v="622542373.30999994"/>
    <n v="0"/>
    <n v="622542373.30999994"/>
    <n v="0"/>
    <n v="715612472.89999998"/>
    <s v="OEN-G"/>
    <s v="0342_12"/>
    <s v="0342_12_2"/>
    <s v="899999068"/>
    <s v="APO"/>
  </r>
  <r>
    <x v="88"/>
    <s v="265"/>
    <s v="2012"/>
    <s v="CONVENIOS DE APORTE"/>
    <s v="Dirección de Desarrollo Tecnológico e Innovación"/>
    <s v="Liquidado"/>
    <s v="ID SUBCTA: 595 - TIPO: 11.1. Cargue inicial en el MGI"/>
    <s v="265-12 Cementos Argos"/>
    <s v="OTRAS ENTIDADES"/>
    <s v="22/08/2012"/>
    <s v="23/08/2012"/>
    <s v="23/08/2012"/>
    <s v="23/08/2012"/>
    <s v="36"/>
    <s v="23/08/2015"/>
    <s v="890100251"/>
    <s v="Argos"/>
    <s v="Aunar esfurzos técnicos, administrativos y financieros por parte de Argos y Colciencias con el fin de apoyar la investigación y el desarrollo tecnologico y la innovación orientados a suplir las necesidades de nuevos materiales cementales y aplicaciones para obras de infraestructura el el pais."/>
    <n v="616900000"/>
    <n v="616900000"/>
    <n v="0"/>
    <n v="616900000"/>
    <n v="616900000"/>
    <n v="0"/>
    <m/>
    <n v="2457768.92"/>
    <n v="616900000"/>
    <n v="616900000"/>
    <n v="0"/>
    <m/>
    <n v="0"/>
    <n v="616618383.91999996"/>
    <n v="0"/>
    <n v="616618383.91999996"/>
    <n v="604215615"/>
    <n v="9945000"/>
    <n v="0"/>
    <n v="0"/>
    <n v="0"/>
    <n v="281616.08"/>
    <n v="616617257.46000004"/>
    <n v="2456642.46"/>
    <n v="604215615"/>
    <n v="9945000"/>
    <n v="0"/>
    <n v="0"/>
    <n v="0"/>
    <n v="1126.46"/>
    <n v="2"/>
    <n v="282742.53999999998"/>
    <n v="-282742.53999999998"/>
    <n v="-282742.53999999998"/>
    <n v="0"/>
    <n v="0"/>
    <n v="0"/>
    <n v="0"/>
    <s v="OEN-G"/>
    <s v="0265_12"/>
    <s v="0265_12_1"/>
    <s v="890100251"/>
    <s v="APO"/>
  </r>
  <r>
    <x v="84"/>
    <s v="427"/>
    <s v="2012"/>
    <s v="CONVENIOS DE APORTE"/>
    <s v="Dirección de Fomento a la Investigación"/>
    <s v="Vencido"/>
    <s v="ID SUBCTA: 620 - TIPO: 11.1. Cargue inicial en el MGI"/>
    <s v="427-12 INS"/>
    <s v="OTRAS ENTIDADES"/>
    <s v="21/11/2012"/>
    <s v="22/11/2012"/>
    <s v="22/11/2012"/>
    <s v="13/12/2012"/>
    <s v="42"/>
    <s v="13/06/2016"/>
    <s v="899999403"/>
    <s v="Instituto Nacional de Salud"/>
    <s v="Aunar esfuerzos para realizar el desarrrollo e implementacion de una convocatoria con todos sus componentes y requerimientos necesarios para el diseño e implementacion del Observatorio Nacional de Salud según las caracteristicas que le son asignadas por la ley 1438 de 2011."/>
    <n v="2571623356"/>
    <n v="2500000000"/>
    <n v="71623356"/>
    <n v="2500000000"/>
    <n v="2500000000"/>
    <n v="0"/>
    <m/>
    <n v="0"/>
    <n v="2500000000"/>
    <n v="2500000000"/>
    <n v="0"/>
    <m/>
    <n v="0"/>
    <n v="2500000000"/>
    <n v="0"/>
    <n v="2500000000"/>
    <n v="2499937440"/>
    <n v="0"/>
    <n v="0"/>
    <n v="0"/>
    <n v="62560"/>
    <n v="0"/>
    <n v="2500000000"/>
    <n v="0"/>
    <n v="2499937440"/>
    <n v="0"/>
    <n v="0"/>
    <n v="0"/>
    <n v="62560"/>
    <n v="0"/>
    <n v="2"/>
    <n v="0"/>
    <n v="0"/>
    <n v="55288475.009999998"/>
    <n v="0"/>
    <n v="55288475.009999998"/>
    <n v="0"/>
    <n v="55288475.009999998"/>
    <s v="OEN-E"/>
    <s v="0427_12"/>
    <s v="0427_12_2"/>
    <s v="899999403"/>
    <s v="APO"/>
  </r>
  <r>
    <x v="284"/>
    <s v="507"/>
    <s v="2012"/>
    <s v="CONVENIOS DE APORTE"/>
    <s v="Dirección de Desarrollo Tecnológico e Innovación"/>
    <s v="En Ejecución"/>
    <s v="ID SUBCTA: 634 - TIPO: 11.1. Cargue inicial en el MGI"/>
    <s v="507"/>
    <s v="OTRAS ENTIDADES"/>
    <s v="28/12/2012"/>
    <s v="28/12/2012"/>
    <s v="28/12/2012"/>
    <s v="21/12/2012"/>
    <s v="48"/>
    <s v="21/12/2017"/>
    <s v="830000282"/>
    <s v="Upme"/>
    <s v="Aunar esfuerzos técnicos, administrativos y financieros por parte de la UPME y Colciencias con el fin de fortalecer el planeamiento integral minero energetico colombiano, aprovechando sinergias interinstitucionales entre la entidad encargada del planeamiento integral del sector y la encargada del Programa Nacional de Investigaciones en Energia y Mineria"/>
    <n v="6159085880"/>
    <n v="6059085880"/>
    <n v="100000000"/>
    <n v="6025652904.5200005"/>
    <e v="#N/A"/>
    <e v="#N/A"/>
    <m/>
    <n v="24006585.280000001"/>
    <n v="6025652904.5200005"/>
    <e v="#N/A"/>
    <e v="#N/A"/>
    <m/>
    <n v="0"/>
    <n v="6025652904.5200005"/>
    <n v="28498929.559999999"/>
    <n v="5997153974.96"/>
    <n v="5957736189.6800003"/>
    <n v="15411200"/>
    <n v="0"/>
    <n v="0"/>
    <n v="0"/>
    <n v="0"/>
    <n v="5960080650.2399998"/>
    <n v="23745341.239999998"/>
    <n v="5920924109"/>
    <n v="15411200"/>
    <n v="0"/>
    <n v="0"/>
    <n v="0"/>
    <n v="37073324.719999999"/>
    <n v="9"/>
    <n v="65572254.280000001"/>
    <n v="0"/>
    <n v="434333828.35000002"/>
    <n v="0"/>
    <n v="434333828.35000002"/>
    <n v="0"/>
    <n v="499906082.63"/>
    <s v="OEN-G"/>
    <s v="0507_"/>
    <s v="SIN_PROYECT"/>
    <s v="830000282"/>
    <s v="APO"/>
  </r>
  <r>
    <x v="307"/>
    <s v="475"/>
    <s v="2012"/>
    <s v="CONVENIOS DE APORTE"/>
    <s v="Dirección de Fomento a la Investigación"/>
    <s v="Vencido"/>
    <s v="ID SUBCTA: 625 - TIPO: 11.1. Cargue inicial en el MGI"/>
    <s v="475-12"/>
    <s v="OTRAS ENTIDADES"/>
    <s v=""/>
    <s v="18/03/2013"/>
    <s v="18/03/2013"/>
    <s v="18/03/2013"/>
    <s v="48"/>
    <s v="18/03/2015"/>
    <s v="900492141"/>
    <s v="Centro de Memoria Historica"/>
    <s v="Aunar esfuerzos económicos, técnicos y administrativos para promover la actividad investigativaen derechos humanos y memoria historica definiendo los elementos generales para el plan museológico y la estrategia participativa del Museo Nacional de Memoria Historica."/>
    <n v="2216680660"/>
    <n v="2216680660"/>
    <n v="0"/>
    <n v="2200000000"/>
    <n v="2200000000"/>
    <n v="0"/>
    <m/>
    <n v="0"/>
    <n v="2200000000"/>
    <n v="2200000000"/>
    <n v="0"/>
    <m/>
    <n v="0"/>
    <n v="2200000000"/>
    <n v="0"/>
    <n v="2200000000"/>
    <n v="2196304000"/>
    <n v="3696000"/>
    <n v="0"/>
    <n v="0"/>
    <n v="0"/>
    <n v="0"/>
    <n v="2200000000"/>
    <n v="0"/>
    <n v="2196304000"/>
    <n v="3696000"/>
    <n v="0"/>
    <n v="0"/>
    <n v="0"/>
    <n v="0"/>
    <n v="8"/>
    <n v="0"/>
    <n v="0"/>
    <n v="109270765.53"/>
    <n v="0"/>
    <n v="109270765.53"/>
    <n v="0"/>
    <n v="109270765.53"/>
    <s v="OEN-E"/>
    <s v="0475_12"/>
    <s v="SIN_PROYECT"/>
    <s v="900492141"/>
    <s v="APO"/>
  </r>
  <r>
    <x v="24"/>
    <s v="4421721"/>
    <s v="2012"/>
    <s v="CONVENIOS DE APORTE"/>
    <s v="Dirección de Fomento a la Investigación"/>
    <s v="Vencido"/>
    <s v="ID SUBCTA: 645 - TIPO: 11.1. Cargue inicial en el MGI"/>
    <s v="442/1721 Artesanias"/>
    <s v="OTRAS ENTIDADES"/>
    <s v="15/11/2012"/>
    <s v="16/11/2012"/>
    <s v="16/11/2012"/>
    <s v="16/11/2012"/>
    <s v="48"/>
    <s v="16/11/2016"/>
    <s v="830034348"/>
    <s v="Ministerio de Cultura"/>
    <s v="Aunar esfuerzos, experiencia  y recursos humanos, técnicos y financieros  para el desarrollo de convocatorias para la conformación de bancos de proyectos de investigación en temas prioritarios para el desarrollo del sector artístico y cultural en el país"/>
    <n v="545000000"/>
    <n v="545000000"/>
    <n v="0"/>
    <n v="545000000"/>
    <n v="545000000"/>
    <n v="0"/>
    <m/>
    <n v="0"/>
    <n v="545000000"/>
    <n v="545000000"/>
    <n v="0"/>
    <m/>
    <n v="0"/>
    <n v="545000000"/>
    <n v="0"/>
    <n v="545000000"/>
    <n v="541095559"/>
    <n v="0"/>
    <n v="0"/>
    <n v="0"/>
    <n v="3904441"/>
    <n v="0"/>
    <n v="545000000"/>
    <n v="0"/>
    <n v="541095559"/>
    <n v="0"/>
    <n v="0"/>
    <n v="0"/>
    <n v="3904441"/>
    <n v="0"/>
    <n v="6"/>
    <n v="0"/>
    <n v="0"/>
    <n v="0"/>
    <n v="0"/>
    <n v="0"/>
    <n v="0"/>
    <n v="0"/>
    <s v="OEN-E"/>
    <s v="442-1721"/>
    <s v="442-1721_2"/>
    <s v="830034348"/>
    <s v="APO"/>
  </r>
  <r>
    <x v="308"/>
    <s v="99"/>
    <s v="2011"/>
    <s v="CONVENIOS DE APORTE"/>
    <s v="Dirección de Desarrollo Tecnológico e Innovación"/>
    <s v="En Ejecución"/>
    <s v="ID SUBCTA: 587 - TIPO: 11.1. Cargue inicial en el MGI"/>
    <s v="99 Reintegros y Saldos no Desembolsados"/>
    <s v="OTRAS ENTIDADES"/>
    <s v="26/05/2011"/>
    <s v="23/06/2011"/>
    <s v="23/06/2011"/>
    <s v="08/08/2011"/>
    <s v="64"/>
    <s v="31/07/2018"/>
    <s v="899999053"/>
    <s v="FONTIC"/>
    <s v="Aunar esfuerzos técnicos, administrativos y financieros para impulsar la iniciativa de país vive digital regional mediante el fomento  de la innovación en, la ciencia y la tecnología en las regiones de Colombia"/>
    <n v="73718127951.369995"/>
    <n v="73718127951.369995"/>
    <n v="0"/>
    <n v="1637401226.3699999"/>
    <n v="1637401226.3699999"/>
    <n v="0"/>
    <m/>
    <n v="6523510.8600000003"/>
    <n v="1637401226.3699999"/>
    <n v="1637401226.3699999"/>
    <n v="0"/>
    <m/>
    <n v="0"/>
    <n v="1637401225.8599999"/>
    <n v="5765375"/>
    <n v="1631635850.8599999"/>
    <n v="1625112340"/>
    <n v="0"/>
    <n v="0"/>
    <n v="0"/>
    <n v="0"/>
    <n v="0.51"/>
    <n v="1178060905.4300001"/>
    <n v="4693469.74"/>
    <n v="1173367435.6900001"/>
    <n v="0"/>
    <n v="0"/>
    <n v="0"/>
    <n v="0"/>
    <n v="453574945.43000001"/>
    <n v="1"/>
    <n v="459340320.94"/>
    <n v="0"/>
    <n v="0"/>
    <n v="0"/>
    <n v="0"/>
    <n v="0"/>
    <n v="459340320.94"/>
    <s v="OEN-G"/>
    <s v="0099_11"/>
    <s v="0099_11_RNT"/>
    <s v="899999053"/>
    <s v="APO"/>
  </r>
  <r>
    <x v="308"/>
    <s v="99"/>
    <s v="2011"/>
    <s v="CONVENIOS DE APORTE"/>
    <s v="Dirección de Desarrollo Tecnológico e Innovación"/>
    <s v="En Ejecución"/>
    <s v="ID SUBCTA: 586 - TIPO: 11.1. Cargue inicial en el MGI"/>
    <s v="99"/>
    <s v="OTRAS ENTIDADES"/>
    <s v="26/05/2011"/>
    <s v="23/06/2011"/>
    <s v="23/06/2011"/>
    <s v="08/08/2011"/>
    <s v="64"/>
    <s v="31/07/2018"/>
    <s v="899999053"/>
    <s v="FONTIC"/>
    <s v="Aunar esfuerzos técnicos, administrativos y financieros para impulsar la iniciativa de país vive digital regional mediante el fomento  de la innovación en, la ciencia y la tecnología en las regiones de Colombia"/>
    <n v="73718127951.369995"/>
    <n v="73718127951.369995"/>
    <n v="0"/>
    <n v="68184401340"/>
    <e v="#N/A"/>
    <e v="#N/A"/>
    <m/>
    <n v="271651001.35000002"/>
    <n v="68184401340"/>
    <e v="#N/A"/>
    <e v="#N/A"/>
    <m/>
    <n v="0"/>
    <n v="68179449581.25"/>
    <n v="525985387"/>
    <n v="67653464194.25"/>
    <n v="67329426292.900002"/>
    <n v="40920000"/>
    <n v="11466900"/>
    <n v="0"/>
    <n v="0"/>
    <n v="4951758.75"/>
    <n v="65300356843"/>
    <n v="260163244.09999999"/>
    <n v="64987806698.900002"/>
    <n v="40920000"/>
    <n v="11466900"/>
    <n v="0"/>
    <n v="0"/>
    <n v="2353107351.2600002"/>
    <n v="42"/>
    <n v="2884044497"/>
    <n v="0"/>
    <n v="297998653.55000001"/>
    <n v="13736863.65"/>
    <n v="284261789.89999998"/>
    <n v="617425.30000000005"/>
    <n v="3181425725.2600002"/>
    <s v="OEN-G"/>
    <s v="0099_11"/>
    <s v="SIN_PROYECT"/>
    <s v="899999053"/>
    <s v="APO"/>
  </r>
  <r>
    <x v="309"/>
    <s v="436"/>
    <s v="2011"/>
    <s v="CONVENIOS DE APORTE"/>
    <s v="Dirección de Desarrollo Tecnológico e Innovación"/>
    <s v="Vencido"/>
    <s v="ID SUBCTA: 621 - TIPO: 11.1. Cargue inicial en el MGI"/>
    <s v="436"/>
    <s v="OTRAS ENTIDADES"/>
    <s v="29/12/2011"/>
    <s v="29/12/2011"/>
    <s v="29/12/2011"/>
    <s v="29/12/2011"/>
    <s v="42"/>
    <s v="28/02/2017"/>
    <s v="800194600"/>
    <s v="Corpoica"/>
    <s v="Integrar esfuerzos, administrativos y financieros por parte de Corpoica - Colciencias para llevar a cabo las actividades  tendientes al financiamiento  del componente No. 5 Convenio No. 0069 de 2011 denominado &quot;Financiación inicial de la Agenda Nacional de Programas Estratégicos a través  del Fondo Francisco Jose de Caldas ( Colciencias) equivalentes a los &quot;cierres de brechas tecnológicas&quot; previamente priorizados por los Consejos de Cadenas."/>
    <n v="11952000000"/>
    <n v="11952000000"/>
    <n v="0"/>
    <n v="11952000000"/>
    <e v="#N/A"/>
    <e v="#N/A"/>
    <m/>
    <n v="47617529.880000003"/>
    <n v="11952000000"/>
    <e v="#N/A"/>
    <e v="#N/A"/>
    <m/>
    <n v="0"/>
    <n v="11941016010"/>
    <n v="0"/>
    <n v="11941016010"/>
    <n v="7547458453"/>
    <n v="57697500"/>
    <n v="0"/>
    <n v="0"/>
    <n v="4288242527.1199999"/>
    <n v="10983990"/>
    <n v="11937207087.09"/>
    <n v="47558593.969999999"/>
    <n v="7543708466"/>
    <n v="57697500"/>
    <n v="0"/>
    <n v="0"/>
    <n v="4288242527.1199999"/>
    <n v="3808922.91"/>
    <n v="31"/>
    <n v="14792912.91"/>
    <n v="0"/>
    <n v="11193957.77"/>
    <n v="112694"/>
    <n v="11081263.77"/>
    <n v="0"/>
    <n v="25986870.68"/>
    <s v="OEN-G"/>
    <s v="0436_11"/>
    <s v="SIN_PROYECT"/>
    <s v="800194600"/>
    <s v="APO"/>
  </r>
  <r>
    <x v="310"/>
    <s v="199"/>
    <s v="2012"/>
    <s v="CONVENIOS DE APORTE"/>
    <s v="Dirección de Desarrollo Tecnológico e Innovación"/>
    <s v="En Ejecución"/>
    <s v="ID SUBCTA: 588 - TIPO: 11.1. Cargue inicial en el MGI"/>
    <s v="199"/>
    <s v="OTRAS ENTIDADES"/>
    <s v="13/07/2012"/>
    <s v="13/07/2012"/>
    <s v="13/07/2012"/>
    <s v="13/07/2012"/>
    <s v="41"/>
    <s v="31/07/2018"/>
    <s v="899999053"/>
    <s v="FONTIC"/>
    <s v="Aunar esfuerzos técnicos  administrativos, financieros  para impulsar  el objetivo 6 de la dimensión 2 del paln vive digital, dentro  de la iniciativa  de país vive digital regional, mediante el fomento de la innovación, la ciencia la tecnología  en las regiones de Colombia."/>
    <n v="105847869692"/>
    <n v="104447869692"/>
    <n v="1400000000"/>
    <n v="100997869692"/>
    <e v="#N/A"/>
    <e v="#N/A"/>
    <m/>
    <n v="402381950.95999998"/>
    <n v="100997869692"/>
    <e v="#N/A"/>
    <e v="#N/A"/>
    <m/>
    <n v="0"/>
    <n v="100811908752.96001"/>
    <n v="847491834"/>
    <n v="99964416918.960007"/>
    <n v="99515362468"/>
    <n v="46672500"/>
    <n v="0"/>
    <n v="0"/>
    <n v="0"/>
    <n v="185960939.03999999"/>
    <n v="94026170223.320007"/>
    <n v="374606255.87"/>
    <n v="93604891467.449997"/>
    <n v="46672500"/>
    <n v="0"/>
    <n v="0"/>
    <n v="0"/>
    <n v="5938246695.6400003"/>
    <n v="61"/>
    <n v="6971699468.6800003"/>
    <n v="0"/>
    <n v="3526913900.1199999"/>
    <n v="21505000"/>
    <n v="3505408900.1199999"/>
    <n v="0"/>
    <n v="10498613368.799999"/>
    <s v="OEN-G"/>
    <s v="0199_12"/>
    <s v="SIN_PROYECT"/>
    <s v="899999053"/>
    <s v="APO"/>
  </r>
  <r>
    <x v="311"/>
    <s v="2441"/>
    <s v="2012"/>
    <s v="CONVENIOS DE APORTE"/>
    <s v="Dirección de Fomento a la Investigación"/>
    <s v="En Ejecución"/>
    <s v="ID SUBCTA: 641 - TIPO: 11.1. Cargue inicial en el MGI"/>
    <s v="2441-12"/>
    <s v="OTRAS ENTIDADES"/>
    <s v="28/12/2012"/>
    <s v="28/12/2012"/>
    <s v="28/12/2012"/>
    <s v="24/12/2015"/>
    <s v="36"/>
    <s v="24/12/2017"/>
    <s v="830034348"/>
    <s v="Ministerio de Cultura"/>
    <s v="Aunar esfuerzos técnicos, financieros  y administrativos para el desarrollo del potencial cultural productivo de la poblacion en condiciones de vulnerabilidad, extrema probreza y/o desplazamiento forzado desde una persectiva de innovacion mediante el favorecimiento de un entorno para la generacion de ingresos bsado en la oferta formativa pra el emprendimiento."/>
    <n v="15745521484"/>
    <n v="15745521484"/>
    <n v="0"/>
    <n v="14973070208"/>
    <n v="14973070208"/>
    <n v="0"/>
    <m/>
    <n v="59653666.170000002"/>
    <n v="14973070208"/>
    <n v="14973070208"/>
    <n v="0"/>
    <m/>
    <n v="0"/>
    <n v="14713835041.17"/>
    <n v="0"/>
    <n v="14713835041.17"/>
    <n v="14654181375"/>
    <n v="0"/>
    <n v="0"/>
    <n v="0"/>
    <n v="0"/>
    <n v="259235166.83000001"/>
    <n v="13722570038.780001"/>
    <n v="54671593.780000001"/>
    <n v="13667898445"/>
    <n v="0"/>
    <n v="0"/>
    <n v="0"/>
    <n v="0"/>
    <n v="991265002.38999999"/>
    <n v="9"/>
    <n v="1250500169.22"/>
    <n v="0"/>
    <n v="722696937.25999999"/>
    <n v="0"/>
    <n v="722696937.25999999"/>
    <n v="0"/>
    <n v="1973197106.48"/>
    <s v="OEN-G"/>
    <s v="2441_12"/>
    <s v="SIN_PROYECT"/>
    <s v="830034348"/>
    <s v="APO"/>
  </r>
  <r>
    <x v="87"/>
    <s v="238"/>
    <s v="2012"/>
    <s v="CONVENIOS DE APORTE"/>
    <s v="Dirección de Desarrollo Tecnológico e Innovación"/>
    <s v="En liquidación"/>
    <s v="ID SUBCTA: 594 - TIPO: 11.1. Cargue inicial en el MGI"/>
    <s v="238-12 Bancoldex"/>
    <s v="OTRAS ENTIDADES"/>
    <s v="10/08/2012"/>
    <s v="17/08/2012"/>
    <s v="17/08/2012"/>
    <s v="10/08/2012"/>
    <s v="0"/>
    <s v="31/08/2014"/>
    <s v="899999296"/>
    <s v="COLCIENCIAS"/>
    <s v="Aunar esfuerzos para apoyar a las mico, pequeñas y medianas empresas colombianas, con fines de lucro, pertenecientes al programa de transformacion productiva en la generacion y consolidacion de capacidades en Gestiòn de la innovación  y avanzar en la sistematizaciòn de las practicas de investigacion, desarrollo e innovacion para constituir las mismas en rutinas permanentes en la administracion de los negocios al interior de las empresas antese mencionadas."/>
    <n v="12947000"/>
    <n v="12947000"/>
    <n v="0"/>
    <n v="12947000"/>
    <n v="12947000"/>
    <n v="0"/>
    <m/>
    <n v="51581.67"/>
    <n v="12947000"/>
    <n v="12947000"/>
    <n v="0"/>
    <m/>
    <n v="0"/>
    <n v="12946793.67"/>
    <n v="0"/>
    <n v="12946793.67"/>
    <n v="12895212"/>
    <n v="0"/>
    <n v="0"/>
    <n v="0"/>
    <n v="0"/>
    <n v="206.33"/>
    <n v="10347035.25"/>
    <n v="41223.25"/>
    <n v="10305812"/>
    <n v="0"/>
    <n v="0"/>
    <n v="0"/>
    <n v="0"/>
    <n v="2599758.4300000002"/>
    <n v="1"/>
    <n v="2599964.75"/>
    <n v="0"/>
    <n v="910626.32"/>
    <n v="0"/>
    <n v="910626.32"/>
    <n v="0"/>
    <n v="3510591.07"/>
    <s v="OEN-G"/>
    <s v="0238_12"/>
    <s v="0238_12_2"/>
    <s v="830053105"/>
    <s v="APO"/>
  </r>
  <r>
    <x v="312"/>
    <s v="237"/>
    <s v="2012"/>
    <s v="CONVENIOS DE APORTE"/>
    <s v="Dirección de Fomento a la Investigación"/>
    <s v="Liquidado"/>
    <s v="ID SUBCTA: 592 - TIPO: 11.1. Cargue inicial en el MGI"/>
    <s v="237"/>
    <s v="OTRAS ENTIDADES"/>
    <s v="24/07/2012"/>
    <s v="24/07/2012"/>
    <s v="24/07/2012"/>
    <s v="24/07/2012"/>
    <s v="0"/>
    <s v="21/12/2012"/>
    <s v="830015728"/>
    <s v="ESAP Y IEMP"/>
    <s v="Aunar esfuerzos de orden académico y técnico y financiero para el desarrollo del Congreso Internacional  de Investigación  sobre gestión pública: Innovación para el buen gobierno  y el servicio a la Ciudadanía.  Esta actividad de ciencia y tecnología, contribuye al desarrollo  y divulgación  en temas referentes a la agenda conjunta de investigación interistitucional orientada al fortalecimiento  de los procesos de modernización, descentralización  u democratización de la administración pública Colombiana en dos líneas prioritariamente:  (1) Buen gobierno y Lucha contra la corrupción y (2) Entidades terrioriales  descentralizadas."/>
    <n v="501999840"/>
    <n v="501999840"/>
    <n v="0"/>
    <n v="500000000"/>
    <e v="#N/A"/>
    <e v="#N/A"/>
    <m/>
    <n v="0"/>
    <n v="500000000"/>
    <e v="#N/A"/>
    <e v="#N/A"/>
    <m/>
    <n v="0"/>
    <n v="500000000"/>
    <n v="40000"/>
    <n v="499960000"/>
    <n v="499960000"/>
    <n v="0"/>
    <n v="0"/>
    <n v="0"/>
    <n v="0"/>
    <n v="0"/>
    <n v="499960000"/>
    <n v="0"/>
    <n v="499960000"/>
    <n v="0"/>
    <n v="0"/>
    <n v="0"/>
    <n v="0"/>
    <n v="0"/>
    <n v="1"/>
    <n v="40000"/>
    <n v="-40000"/>
    <n v="-40000"/>
    <n v="0"/>
    <n v="0"/>
    <n v="0"/>
    <n v="0"/>
    <s v="OTENT"/>
    <s v="0237_12"/>
    <s v="SIN_PROYECT"/>
    <s v="830015728"/>
    <s v="APO"/>
  </r>
  <r>
    <x v="313"/>
    <s v="708"/>
    <s v="2014"/>
    <s v="CONVENIOS DE APORTE"/>
    <s v="Dirección de Fomento a la Investigación"/>
    <s v="En Ejecución"/>
    <s v="ID SUBCTA: 650 - TIPO: 11.1. Cargue inicial en el MGI"/>
    <s v="708-14"/>
    <s v="OTRAS ENTIDADES"/>
    <s v="30/12/2014"/>
    <s v="30/12/2014"/>
    <s v="30/12/2014"/>
    <s v="30/12/2014"/>
    <s v="48"/>
    <s v="30/12/2018"/>
    <s v="806007887"/>
    <s v="Artesanias de Colombia S.A."/>
    <s v="Aunar esfuerzos tecnicos y financieros para apoyar el desarrollo de investigaciones en temas relacionados con la actividad artesanal enmarcadas en las lineas de Economia, innovacion, Competitividad y Sostenibilidad y Diversidad Etnica y Cultural del Programa de Ciencias Sociales y humanas de Colciencias"/>
    <n v="214262932.66999999"/>
    <n v="184262932.66999999"/>
    <n v="30000000"/>
    <n v="184262932.66999999"/>
    <n v="184262932.66999999"/>
    <n v="0"/>
    <m/>
    <n v="0"/>
    <n v="184262932.66999999"/>
    <n v="184262932.66999999"/>
    <n v="0"/>
    <m/>
    <n v="0"/>
    <n v="184262932.66999999"/>
    <n v="0"/>
    <n v="184262932.66999999"/>
    <n v="184262932.66999999"/>
    <n v="0"/>
    <n v="0"/>
    <n v="0"/>
    <n v="0"/>
    <n v="0"/>
    <n v="184262932.66999999"/>
    <n v="0"/>
    <n v="184262932.66999999"/>
    <n v="0"/>
    <n v="0"/>
    <n v="0"/>
    <n v="0"/>
    <n v="0"/>
    <n v="1"/>
    <n v="0"/>
    <n v="0"/>
    <n v="11126827.35"/>
    <n v="0"/>
    <n v="11126827.35"/>
    <n v="0"/>
    <n v="11126827.35"/>
    <s v="OEN-E"/>
    <s v="0708_14"/>
    <s v="SIN_PROYECT"/>
    <s v="806007887"/>
    <s v="APO"/>
  </r>
  <r>
    <x v="314"/>
    <s v="696"/>
    <s v="2016"/>
    <s v="CONVENIOS DE APORTE"/>
    <s v="Dirección de Fomento a la Investigación"/>
    <s v="En Ejecución"/>
    <s v="ID SUBCTA: 946 - TIPO: 10.1. Evaluadores nacionales"/>
    <s v="696/321-2016 ANH Evaluadores Nacionales"/>
    <s v="OTRAS ENTIDADES"/>
    <s v=""/>
    <s v="17/11/2016"/>
    <s v="17/11/2016"/>
    <s v="17/11/2016"/>
    <s v="36"/>
    <s v="17/11/2019"/>
    <s v="830127607"/>
    <s v="Agencia Nacional de Hidrocarburos ANH"/>
    <s v="Aunar recursos técnicos, humanos y financieros para el Fortalecimiento en investigación y desarrollo experimental del conocimiento científico y tecnoló-gico en proyectos para incrementar el factor de recobro de hidrocarburos"/>
    <n v="13614999999"/>
    <n v="13614999999"/>
    <n v="0"/>
    <n v="45751324"/>
    <n v="45751324"/>
    <n v="0"/>
    <m/>
    <n v="182276.19"/>
    <n v="45751324"/>
    <n v="45751324"/>
    <n v="0"/>
    <m/>
    <n v="0"/>
    <n v="4608578.1900000004"/>
    <n v="0"/>
    <n v="4608578.1900000004"/>
    <n v="0"/>
    <n v="4426302"/>
    <n v="0"/>
    <n v="0"/>
    <n v="0"/>
    <n v="41142745.810000002"/>
    <n v="4444007.21"/>
    <n v="17705.21"/>
    <n v="0"/>
    <n v="4426302"/>
    <n v="0"/>
    <n v="0"/>
    <n v="0"/>
    <n v="164570.98000000001"/>
    <n v="0"/>
    <n v="41307316.789999999"/>
    <n v="0"/>
    <n v="0"/>
    <n v="0"/>
    <n v="0"/>
    <n v="0"/>
    <n v="41307316.789999999"/>
    <s v="OEN-G"/>
    <s v="696-321_20"/>
    <s v="696-321_EVA"/>
    <s v="830127607"/>
    <s v="APO"/>
  </r>
  <r>
    <x v="314"/>
    <s v="696"/>
    <s v="2016"/>
    <s v="CONVENIOS DE APORTE"/>
    <s v="Dirección de Fomento a la Investigación"/>
    <s v="En Ejecución"/>
    <s v="ID SUBCTA: 985 - TIPO: 10.2. Evaluadores internacionales"/>
    <s v="696/321-2016 ANH Evaluadores Internacionales"/>
    <s v="OTRAS ENTIDADES"/>
    <s v=""/>
    <s v="17/11/2016"/>
    <s v="17/11/2016"/>
    <s v="17/11/2016"/>
    <s v="36"/>
    <s v="17/11/2019"/>
    <s v="830127607"/>
    <s v="Agencia Nacional de Hidrocarburos ANH"/>
    <s v="Aunar recursos técnicos, humanos y financieros para el Fortalecimiento en investigación y desarrollo experimental del conocimiento científico y tecnoló-gico en proyectos para incrementar el factor de recobro de hidrocarburos"/>
    <n v="13614999999"/>
    <n v="13614999999"/>
    <n v="0"/>
    <n v="5055924.4400000004"/>
    <n v="5055924.4399999995"/>
    <n v="0"/>
    <m/>
    <n v="20143.13"/>
    <n v="5055924.4400000004"/>
    <n v="5055924.4400000004"/>
    <n v="0"/>
    <m/>
    <n v="0"/>
    <n v="5055924.4400000004"/>
    <n v="389754.75"/>
    <n v="4666169.6900000004"/>
    <n v="0"/>
    <n v="3904224"/>
    <n v="0"/>
    <n v="741802.56"/>
    <n v="0"/>
    <n v="0"/>
    <n v="4664610.67"/>
    <n v="18584.11"/>
    <n v="0"/>
    <n v="3904224"/>
    <n v="0"/>
    <n v="741802.56"/>
    <n v="0"/>
    <n v="1559.02"/>
    <n v="0"/>
    <n v="391313.77"/>
    <n v="0"/>
    <n v="0"/>
    <n v="0"/>
    <n v="0"/>
    <n v="0"/>
    <n v="391313.77"/>
    <s v="OEN-G"/>
    <s v="696-321_20"/>
    <s v="696-321_EVAINTER"/>
    <s v="830127607"/>
    <s v="APO"/>
  </r>
  <r>
    <x v="314"/>
    <s v="696"/>
    <s v="2016"/>
    <s v="CONVENIOS DE APORTE"/>
    <s v="Dirección de Fomento a la Investigación"/>
    <s v="En Ejecución"/>
    <s v="ID SUBCTA: 945 - TIPO: 1.2. Programas y Proyectos de Desarrollo Tecnológico"/>
    <s v="696/321-2016 ANH"/>
    <s v="OTRAS ENTIDADES"/>
    <s v=""/>
    <s v="17/11/2016"/>
    <s v="17/11/2016"/>
    <s v="17/11/2016"/>
    <s v="36"/>
    <s v="17/11/2019"/>
    <s v="830127607"/>
    <s v="Agencia Nacional de Hidrocarburos ANH"/>
    <s v="Aunar recursos técnicos, humanos y financieros para el Fortalecimiento en investigación y desarrollo experimental del conocimiento científico y tecnoló-gico en proyectos para incrementar el factor de recobro de hidrocarburos"/>
    <n v="13614999999"/>
    <n v="13614999999"/>
    <n v="0"/>
    <n v="7864192750.5600004"/>
    <n v="13564192750.560001"/>
    <n v="-5700000000.000001"/>
    <s v="no esta sumando mgi "/>
    <n v="31331445.219999999"/>
    <n v="7864192750.5600004"/>
    <n v="13564192750.560001"/>
    <n v="-5700000000.000001"/>
    <s v="no esta cogiendo mgi"/>
    <n v="0"/>
    <n v="7677347579.2200003"/>
    <n v="0"/>
    <n v="7677347579.2200003"/>
    <n v="7646016134"/>
    <n v="0"/>
    <n v="0"/>
    <n v="0"/>
    <n v="0"/>
    <n v="186845171.34"/>
    <n v="3836431114.1100001"/>
    <n v="15284586.109999999"/>
    <n v="3821146528"/>
    <n v="0"/>
    <n v="0"/>
    <n v="0"/>
    <n v="0"/>
    <n v="3840916465.1100001"/>
    <n v="3"/>
    <n v="4027761636.4499998"/>
    <n v="0"/>
    <n v="469743072.81999999"/>
    <n v="0"/>
    <n v="469743072.81999999"/>
    <n v="0"/>
    <n v="4497504709.2700005"/>
    <s v="OEN-G"/>
    <s v="696-321_20"/>
    <s v="SIN_PROYECT"/>
    <s v="830127607"/>
    <s v="APO"/>
  </r>
  <r>
    <x v="315"/>
    <s v="774"/>
    <s v="2016"/>
    <s v="CONVENIOS DE APORTE"/>
    <s v="Dirección de Desarrollo Tecnológico e Innovación"/>
    <s v="En Ejecución"/>
    <s v="ID SUBCTA: 948 - TIPO: 1.2. Programas y Proyectos de Desarrollo Tecnológico"/>
    <s v="774-16"/>
    <s v="OTRAS ENTIDADES"/>
    <s v=""/>
    <s v="26/12/2016"/>
    <s v="26/12/2016"/>
    <s v="26/12/2016"/>
    <s v="24"/>
    <s v="31/07/2018"/>
    <s v="899999053"/>
    <s v="FONTIC"/>
    <s v="Aunar esfuerzos técnicos, administrativos y financieros para fortalecer la estrategia de Investigación, Desarrollo e Innovación e impulsar el valor agregado de las actividades I+D+i de TIC en sectores competitivos."/>
    <n v="8415000000"/>
    <n v="8415000000"/>
    <n v="0"/>
    <n v="8356690848"/>
    <n v="12557227906.299999"/>
    <n v="-4200537058.2999992"/>
    <s v="no esta sumando mgi "/>
    <n v="33293589.039999999"/>
    <n v="8357227906.3000002"/>
    <n v="8357227906.3000002"/>
    <n v="0"/>
    <m/>
    <n v="-537058.30000000005"/>
    <n v="8025974018.4700003"/>
    <n v="1403626030"/>
    <n v="6622347988.4700003"/>
    <n v="6589054399.4300003"/>
    <n v="0"/>
    <n v="0"/>
    <n v="0"/>
    <n v="0"/>
    <n v="330716829.52999997"/>
    <n v="3127991754.1399999"/>
    <n v="12462118.539999999"/>
    <n v="3115529635.5999999"/>
    <n v="0"/>
    <n v="0"/>
    <n v="0"/>
    <n v="0"/>
    <n v="3494356234.3299999"/>
    <n v="25"/>
    <n v="5229236152.1599998"/>
    <n v="0"/>
    <n v="384568677.32999998"/>
    <n v="0"/>
    <n v="384568677.32999998"/>
    <n v="0"/>
    <n v="5613804829.4899998"/>
    <s v="OEN-G"/>
    <s v="774_16"/>
    <s v="SIN_PROYECT"/>
    <s v="800131648"/>
    <s v="APO"/>
  </r>
  <r>
    <x v="316"/>
    <s v="676"/>
    <s v="2016"/>
    <s v="CONVENIOS DE APORTE"/>
    <s v="Dirección de Mentalidad y Cultura para la Ciencia, la Tecnología y la Innovación"/>
    <s v="En Ejecución"/>
    <s v="ID SUBCTA: 929 - TIPO: 5.1. Programas, proyectos y actividades de Apropiación Social en población infantil y juvenil"/>
    <s v="676-16 SED"/>
    <s v="OTRAS ENTIDADES"/>
    <s v=""/>
    <s v="19/10/2016"/>
    <s v="19/10/2016"/>
    <s v="19/10/2016"/>
    <s v="14"/>
    <s v="31/12/2017"/>
    <s v="899999061"/>
    <s v="ALCALDIA DE BOGOTA Y OTRAS ENTIDADES DISTRITALES"/>
    <s v="Aunar esfuerzos técnicos, administrativos y financieros con el fin de fomentar y fortalecer habilidades, competencias y capacidades investigativas en niños, niñas, jóvenes y maestros de las instituciones educativas del distrito, mediante el Programa Ondas de COLCIENCIAS, en articulación con las estrategias pedagógicas propuestas por la Secretaría de Educación del Distrito en el marco del proyecto estratégico de la Jornada Única y Uso del Tiempo Escolar."/>
    <n v="2000000000"/>
    <n v="2000000000"/>
    <n v="0"/>
    <n v="2000000000"/>
    <n v="2000000000"/>
    <n v="0"/>
    <m/>
    <n v="7968127.4900000002"/>
    <n v="2000000000"/>
    <n v="2000000000"/>
    <n v="0"/>
    <m/>
    <n v="0"/>
    <n v="2000000000"/>
    <n v="0"/>
    <n v="2000000000"/>
    <n v="1992031872.51"/>
    <n v="0"/>
    <n v="0"/>
    <n v="0"/>
    <n v="0"/>
    <n v="0"/>
    <n v="1556200000"/>
    <n v="6200000"/>
    <n v="1550000000"/>
    <n v="0"/>
    <n v="0"/>
    <n v="0"/>
    <n v="0"/>
    <n v="443800000"/>
    <n v="2"/>
    <n v="443800000"/>
    <n v="0"/>
    <n v="62117464.640000001"/>
    <n v="0"/>
    <n v="62117464.640000001"/>
    <n v="0"/>
    <n v="505917464.63999999"/>
    <s v="OEN-G"/>
    <s v="676_16_SED"/>
    <s v="SIN_PROYECT"/>
    <s v="899999061"/>
    <s v="APO"/>
  </r>
  <r>
    <x v="317"/>
    <s v="730"/>
    <s v="2016"/>
    <s v="CONVENIOS DE APORTE"/>
    <s v="Dirección de Fomento a la Investigación"/>
    <s v="En Ejecución"/>
    <s v="ID SUBCTA: 944 - TIPO: 1.1. Programas y Proyectos de Investigación"/>
    <s v="730/327-2016 ANH"/>
    <s v="OTRAS ENTIDADES"/>
    <s v=""/>
    <s v="05/12/2016"/>
    <s v="05/12/2016"/>
    <s v="05/12/2016"/>
    <s v="60"/>
    <s v="03/12/2021"/>
    <s v="830127607"/>
    <s v="Agencia Nacional de Hidrocarburos ANH"/>
    <s v="Aunar recursos técnicos, humanos y financieros para el desarrollo del conocimiento científico y tecnológico, el fortalecimiento de la investigación y desarrollo experimental en proyectos para generar nuevo conocimiento científico y tecnológico del sector de los hidrocarburos y las geociencias, que contribuyan al desarrollo de competencias de alto nivel para la toma de decisiones relativas a la exploración y explotación de hidrocarburos, que incluyan medidas ambientalmente sostenibles y apropiación social del conocimiento, mediante la realización de contratos, programas, proyectos, convocatorias y en general estudios técnicos y actividades para el cumplimiento de los objetivos específicos del convenio."/>
    <n v="38245604932"/>
    <n v="38245604932"/>
    <n v="0"/>
    <n v="35069218000"/>
    <n v="35069218000"/>
    <n v="0"/>
    <m/>
    <n v="139718000"/>
    <n v="35069218000"/>
    <n v="35069218000"/>
    <n v="0"/>
    <m/>
    <n v="0"/>
    <n v="35069218000"/>
    <n v="20965000000"/>
    <n v="14104218000"/>
    <n v="13964500000"/>
    <n v="0"/>
    <n v="0"/>
    <n v="0"/>
    <n v="0"/>
    <n v="0"/>
    <n v="0"/>
    <n v="0"/>
    <n v="0"/>
    <n v="0"/>
    <n v="0"/>
    <n v="0"/>
    <n v="0"/>
    <n v="14104218000"/>
    <n v="2"/>
    <n v="35069218000"/>
    <n v="0"/>
    <n v="2351923630.2199998"/>
    <n v="0"/>
    <n v="2351923630.2199998"/>
    <n v="0"/>
    <n v="37421141630.220001"/>
    <s v="OEN-G"/>
    <s v="730-327_20"/>
    <s v="SIN_PROYECT"/>
    <s v="830127607"/>
    <s v="APO"/>
  </r>
  <r>
    <x v="318"/>
    <s v="677"/>
    <s v="2017"/>
    <s v="CONVENIOS DE APORTE"/>
    <s v="Dirección de Fomento a la Investigación"/>
    <s v="En Ejecución"/>
    <s v="ID SUBCTA: 1012 - TIPO: 10.2. Evaluadores internacionales"/>
    <s v="677-2017 Evaluadores Internacionales"/>
    <s v="OTRAS ENTIDADES"/>
    <s v=""/>
    <s v="26/09/2017"/>
    <s v="26/09/2017"/>
    <s v="26/09/2017"/>
    <s v="62"/>
    <s v="01/12/2022"/>
    <s v="899999035"/>
    <s v="ICETEX - INSTITUTO COLOMBIANO DE CRÉDITO EDUCATIVO"/>
    <s v="Aunar esfuerzos técnicos y financieros para el desarrollo y financiamiento de los proyectos de Ciencia, Tecnología e Innovación, que respondan a los lineamientos de¡ Componente de Ecosistema Científico de¡ programa Colombia Científica."/>
    <n v="160000000000"/>
    <n v="160000000000"/>
    <n v="0"/>
    <n v="715000000"/>
    <n v="715000000"/>
    <n v="0"/>
    <m/>
    <n v="2848605.58"/>
    <n v="0"/>
    <n v="0"/>
    <n v="0"/>
    <m/>
    <n v="715000000"/>
    <n v="2848605.58"/>
    <n v="0"/>
    <n v="2848605.58"/>
    <n v="0"/>
    <n v="0"/>
    <n v="0"/>
    <n v="0"/>
    <n v="0"/>
    <n v="712151394.41999996"/>
    <n v="0"/>
    <n v="0"/>
    <n v="0"/>
    <n v="0"/>
    <n v="0"/>
    <n v="0"/>
    <n v="0"/>
    <n v="2848605.58"/>
    <n v="0"/>
    <n v="0"/>
    <n v="0"/>
    <n v="0"/>
    <n v="0"/>
    <n v="0"/>
    <n v="0"/>
    <n v="0"/>
    <s v="COL-G"/>
    <s v="677_17"/>
    <s v="677_2017_1"/>
    <s v="830053105"/>
    <s v="APO"/>
  </r>
  <r>
    <x v="319"/>
    <s v="779"/>
    <s v="2016"/>
    <s v="CONVENIOS DE APORTE"/>
    <s v="Dirección de Fomento a la Investigación"/>
    <s v="En Ejecución"/>
    <s v="ID SUBCTA: 949 - TIPO: 1.1. Programas y Proyectos de Investigación"/>
    <s v="779-16"/>
    <s v="OTRAS ENTIDADES"/>
    <s v=""/>
    <s v="29/12/2016"/>
    <s v="29/12/2016"/>
    <s v="29/12/2016"/>
    <s v="36"/>
    <s v="29/12/2019"/>
    <s v="899999020"/>
    <s v="Departamento Administrativo de la Función Pública"/>
    <s v="El objeto del convenio es:  Aunar esfuerzos técnicos y financieros entre el Departamento Administrativo de la Función Pública y Colciencias para desarrollar actividades de ciencia, tecnología e innovación en temas relacionados con Gestión Pública."/>
    <n v="755000000"/>
    <n v="755000000"/>
    <n v="0"/>
    <n v="755000000"/>
    <n v="755000000"/>
    <n v="0"/>
    <m/>
    <n v="0"/>
    <n v="755000000"/>
    <n v="755000000"/>
    <n v="0"/>
    <m/>
    <n v="0"/>
    <n v="755000000"/>
    <n v="88944400"/>
    <n v="666055600"/>
    <n v="666055600"/>
    <n v="0"/>
    <n v="0"/>
    <n v="0"/>
    <n v="0"/>
    <n v="0"/>
    <n v="333027800"/>
    <n v="0"/>
    <n v="333027800"/>
    <n v="0"/>
    <n v="0"/>
    <n v="0"/>
    <n v="0"/>
    <n v="333027800"/>
    <n v="1"/>
    <n v="421972200"/>
    <n v="0"/>
    <n v="39090279.890000001"/>
    <n v="0"/>
    <n v="39090279.890000001"/>
    <n v="0"/>
    <n v="461062479.88999999"/>
    <s v="OEN-E"/>
    <s v="779_16"/>
    <s v="SIN_PROYECT"/>
    <s v="899999020"/>
    <s v="APO"/>
  </r>
  <r>
    <x v="318"/>
    <s v="677"/>
    <s v="2017"/>
    <s v="CONVENIOS DE APORTE"/>
    <s v="Dirección de Fomento a la Investigación"/>
    <s v="En Ejecución"/>
    <s v="ID SUBCTA: 1013 - TIPO: 1.1. Programas y Proyectos de Investigación"/>
    <s v="677-2017"/>
    <s v="OTRAS ENTIDADES"/>
    <s v=""/>
    <s v="26/09/2017"/>
    <s v="26/09/2017"/>
    <s v="26/09/2017"/>
    <s v="62"/>
    <s v="01/12/2022"/>
    <s v="899999035"/>
    <s v="ICETEX - INSTITUTO COLOMBIANO DE CRÉDITO EDUCATIVO"/>
    <s v="Aunar esfuerzos técnicos y financieros para el desarrollo y financiamiento de los proyectos de Ciencia, Tecnología e Innovación, que respondan a los lineamientos de¡ Componente de Ecosistema Científico de¡ programa Colombia Científica."/>
    <n v="160000000000"/>
    <n v="160000000000"/>
    <n v="0"/>
    <n v="159285000000"/>
    <n v="159285000000"/>
    <n v="0"/>
    <m/>
    <n v="634601593.63"/>
    <n v="0"/>
    <n v="0"/>
    <n v="0"/>
    <m/>
    <n v="159285000000"/>
    <n v="159285000000"/>
    <n v="158650398406.37"/>
    <n v="634601593.63"/>
    <n v="0"/>
    <n v="0"/>
    <n v="0"/>
    <n v="0"/>
    <n v="0"/>
    <n v="0"/>
    <n v="0"/>
    <n v="0"/>
    <n v="0"/>
    <n v="0"/>
    <n v="0"/>
    <n v="0"/>
    <n v="0"/>
    <n v="634601593.63"/>
    <n v="0"/>
    <n v="0"/>
    <n v="0"/>
    <n v="0"/>
    <n v="0"/>
    <n v="0"/>
    <n v="0"/>
    <n v="0"/>
    <s v="COL-G"/>
    <s v="677_17"/>
    <s v="SIN_PROYECT"/>
    <s v="830053105"/>
    <s v="APO"/>
  </r>
  <r>
    <x v="317"/>
    <s v="730"/>
    <s v="2016"/>
    <s v="CONVENIOS DE APORTE"/>
    <s v="Dirección de Fomento a la Investigación"/>
    <s v="En Ejecución"/>
    <s v="ID SUBCTA: 986 - TIPO: 5.1. Programas, proyectos y actividades de Apropiación Social en población infantil y juvenil"/>
    <s v="730/327-2016 ANH 2"/>
    <s v="OTRAS ENTIDADES"/>
    <s v=""/>
    <s v="05/12/2016"/>
    <s v="05/12/2016"/>
    <s v="05/12/2016"/>
    <s v="60"/>
    <s v="03/12/2021"/>
    <s v="830127607"/>
    <s v="Agencia Nacional de Hidrocarburos ANH"/>
    <s v="Aunar recursos técnicos, humanos y financieros para el desarrollo del conocimiento científico y tecnológico, el fortalecimiento de la investigación y desarrollo experimental en proyectos para generar nuevo conocimiento científico y tecnológico del sector de los hidrocarburos y las geociencias, que contribuyan al desarrollo de competencias de alto nivel para la toma de decisiones relativas a la exploración y explotación de hidrocarburos, que incluyan medidas ambientalmente sostenibles y apropiación social del conocimiento, mediante la realización de contratos, programas, proyectos, convocatorias y en general estudios técnicos y actividades para el cumplimiento de los objetivos específicos del convenio."/>
    <n v="38245604932"/>
    <n v="38245604932"/>
    <n v="0"/>
    <n v="3176386932"/>
    <n v="3176386932"/>
    <n v="0"/>
    <m/>
    <n v="12654928.02"/>
    <n v="3176386932"/>
    <n v="3176386932"/>
    <n v="0"/>
    <m/>
    <n v="0"/>
    <n v="3176386932"/>
    <n v="0"/>
    <n v="3176386932"/>
    <n v="3163732003.98"/>
    <n v="0"/>
    <n v="0"/>
    <n v="0"/>
    <n v="0"/>
    <n v="0"/>
    <n v="1111735426.2"/>
    <n v="4429224.8099999996"/>
    <n v="1107306201.3900001"/>
    <n v="0"/>
    <n v="0"/>
    <n v="0"/>
    <n v="0"/>
    <n v="2064651505.8"/>
    <n v="1"/>
    <n v="2064651505.8"/>
    <n v="0"/>
    <n v="0"/>
    <n v="0"/>
    <n v="0"/>
    <n v="0"/>
    <n v="2064651505.8"/>
    <s v="OEN-G"/>
    <s v="730-327_20"/>
    <s v="730-327_16"/>
    <s v="830127607"/>
    <s v="APO"/>
  </r>
  <r>
    <x v="315"/>
    <s v="774"/>
    <s v="2016"/>
    <s v="CONVENIOS DE APORTE"/>
    <s v="Dirección de Desarrollo Tecnológico e Innovación"/>
    <s v="En Ejecución"/>
    <s v="ID SUBCTA: 1000 - TIPO: 10.1. Evaluadores nacionales"/>
    <s v="774-16 Evaluadores Nacionales"/>
    <s v="OTRAS ENTIDADES"/>
    <s v=""/>
    <s v="26/12/2016"/>
    <s v="26/12/2016"/>
    <s v="26/12/2016"/>
    <s v="24"/>
    <s v="31/07/2018"/>
    <s v="899999053"/>
    <s v="FONTIC"/>
    <s v="Aunar esfuerzos técnicos, administrativos y financieros para fortalecer la estrategia de Investigación, Desarrollo e Innovación e impulsar el valor agregado de las actividades I+D+i de TIC en sectores competitivos."/>
    <n v="8415000000"/>
    <n v="8415000000"/>
    <n v="0"/>
    <n v="58309152"/>
    <n v="57772093.700000003"/>
    <n v="537058.29999999702"/>
    <s v="no esta sumando mgi LA SUBCUENTA"/>
    <n v="232307.38"/>
    <n v="57772093.700000003"/>
    <n v="57772093.700000003"/>
    <n v="0"/>
    <m/>
    <n v="537058.30000000005"/>
    <n v="58309152"/>
    <n v="534918.62"/>
    <n v="57774233.380000003"/>
    <n v="0"/>
    <n v="57541926"/>
    <n v="0"/>
    <n v="0"/>
    <n v="0"/>
    <n v="0"/>
    <n v="57772093.700000003"/>
    <n v="230167.7"/>
    <n v="0"/>
    <n v="57541926"/>
    <n v="0"/>
    <n v="0"/>
    <n v="0"/>
    <n v="2139.6799999999998"/>
    <n v="0"/>
    <n v="0"/>
    <n v="0"/>
    <n v="0"/>
    <n v="0"/>
    <n v="0"/>
    <n v="0"/>
    <n v="0"/>
    <s v="OEN-G"/>
    <s v="774_16"/>
    <s v="774_16_EVA"/>
    <s v="800131648"/>
    <s v="APO"/>
  </r>
  <r>
    <x v="320"/>
    <s v="437"/>
    <s v="2012"/>
    <s v="CONVENIOS DE APORTE"/>
    <s v="Dirección de Desarrollo Tecnológico e Innovación"/>
    <s v="En Ejecución"/>
    <s v="ID SUBCTA: 623 - TIPO: 11.1. Cargue inicial en el MGI"/>
    <s v="437-Ecopetrol"/>
    <s v="OTRAS ENTIDADES"/>
    <s v="30/11/2012"/>
    <s v="30/11/2012"/>
    <s v="30/11/2012"/>
    <s v="30/11/2012"/>
    <s v="60"/>
    <s v="30/11/2020"/>
    <s v="899999068"/>
    <s v="Ecopetrol"/>
    <s v="Aunar esfuerzos tecnicos, administrativos y financieros por parte de Ecopetrol y Colciencias, para el desarrollo de la convocatoria 559 de 2012 en lo relacionado a la Financiacion, seguimiento de los proyectos Financiables."/>
    <n v="6124096000"/>
    <n v="6024096000"/>
    <n v="100000000"/>
    <n v="6000000000"/>
    <n v="6000000000"/>
    <n v="0"/>
    <m/>
    <n v="23904382.469999999"/>
    <n v="6000000000"/>
    <n v="6000000000"/>
    <n v="0"/>
    <m/>
    <n v="0"/>
    <n v="5999904382.4700003"/>
    <n v="0"/>
    <n v="5999904382.4700003"/>
    <n v="5976000000"/>
    <n v="0"/>
    <n v="0"/>
    <n v="0"/>
    <n v="0"/>
    <n v="95617.53"/>
    <n v="5999904000"/>
    <n v="23904000"/>
    <n v="5976000000"/>
    <n v="0"/>
    <n v="0"/>
    <n v="0"/>
    <n v="0"/>
    <n v="382.47"/>
    <n v="8"/>
    <n v="96000"/>
    <n v="0"/>
    <n v="586944988.57000005"/>
    <n v="0"/>
    <n v="586944988.57000005"/>
    <n v="0"/>
    <n v="587040988.57000005"/>
    <s v="OEN-G"/>
    <s v="0437_12"/>
    <s v="SIN_PROYECT"/>
    <s v="899999068"/>
    <s v="APO"/>
  </r>
  <r>
    <x v="321"/>
    <s v="999"/>
    <s v="2015"/>
    <s v="CONVENIOS DE APORTE"/>
    <s v="Oficina de Internacionalización"/>
    <s v="Vencido"/>
    <s v="ID SUBCTA: 657 - TIPO: 11.1. Cargue inicial en el MGI"/>
    <s v="UNASUR"/>
    <s v="OTRAS ENTIDADES"/>
    <s v="11/11/2015"/>
    <s v="20/11/2015"/>
    <s v="20/11/2015"/>
    <s v="11/11/2015"/>
    <s v="12"/>
    <s v="11/11/2016"/>
    <s v="899999296"/>
    <s v="COLCIENCIAS"/>
    <s v="La presente carta de compromiso de ejecución, tiene por finalidad precautelar el adecuadfo empleo de los recursos asignados y propender a una eficaz administración y control del proyecto &quot;Primera feria y encuentro internacional de avances, desarrollos y experiencias en ciencia, tecnología e innovacion en la Biodiversidad del sur&quot;. aprobado por el consejo de ministras y ministros de realciones exteriores por resolucion CMRE/RE 3 2013."/>
    <n v="229884300"/>
    <n v="229884300"/>
    <n v="0"/>
    <n v="229884300"/>
    <n v="229884300"/>
    <n v="0"/>
    <m/>
    <n v="0"/>
    <n v="229884300"/>
    <n v="229884300"/>
    <n v="0"/>
    <m/>
    <n v="0"/>
    <n v="229884300"/>
    <n v="0"/>
    <n v="229884300"/>
    <n v="229884300"/>
    <n v="0"/>
    <n v="0"/>
    <n v="0"/>
    <n v="0"/>
    <n v="0"/>
    <n v="229884300"/>
    <n v="0"/>
    <n v="229884300"/>
    <n v="0"/>
    <n v="0"/>
    <n v="0"/>
    <n v="0"/>
    <n v="0"/>
    <n v="1"/>
    <n v="0"/>
    <n v="0"/>
    <n v="4881851.34"/>
    <n v="0"/>
    <n v="4881851.34"/>
    <n v="0"/>
    <n v="4881851.34"/>
    <s v="COL-E"/>
    <s v="UNASUR"/>
    <s v="SIN_PROYECT"/>
    <s v="830053105"/>
    <s v="APO"/>
  </r>
  <r>
    <x v="322"/>
    <s v="427"/>
    <s v="2015"/>
    <s v="CONVENIOS DE APORTE"/>
    <s v="Dirección de Mentalidad y Cultura para la Ciencia, la Tecnología y la Innovación"/>
    <s v="En Ejecución"/>
    <s v="ID SUBCTA: 653 - TIPO: 11.1. Cargue inicial en el MGI"/>
    <s v="427-15 SED"/>
    <s v="OTRAS ENTIDADES"/>
    <s v="14/05/2015"/>
    <s v="21/05/2015"/>
    <s v="21/05/2015"/>
    <s v="14/05/2015"/>
    <s v="0"/>
    <s v="30/06/2016"/>
    <s v="899999061"/>
    <s v="ALCALDIA DE BOGOTA Y OTRAS ENTIDADES DISTRITALES"/>
    <s v="Aunar esfuerzos para la apropiación social de la ciencia, la tecnologia y el desarrollo del pensamiento cientifico y tecnologico en los niños, niñas y jovenes de los colegios publicos de la ciudad de Bogota, medianteel apoyo a los centros de interes en el marco de la Politica Educativa &quot;Curriculo para la Excelencia Academica y la Formación integral 40x40 de la SED y el Programa &quot;Ondas&quot; de COLCIENCIAS&quot;"/>
    <n v="500000000"/>
    <n v="500000000"/>
    <n v="0"/>
    <n v="500000000"/>
    <n v="500000000"/>
    <n v="0"/>
    <m/>
    <n v="1992031.87"/>
    <n v="500000000"/>
    <n v="500000000"/>
    <n v="0"/>
    <m/>
    <n v="0"/>
    <n v="499999999.87"/>
    <n v="0"/>
    <n v="499999999.87"/>
    <n v="498007968"/>
    <n v="0"/>
    <n v="0"/>
    <n v="0"/>
    <n v="0"/>
    <n v="0.13"/>
    <n v="499999999.87"/>
    <n v="1992031.87"/>
    <n v="498007968"/>
    <n v="0"/>
    <n v="0"/>
    <n v="0"/>
    <n v="0"/>
    <n v="0"/>
    <n v="1"/>
    <n v="0.13"/>
    <n v="0"/>
    <n v="15057754.58"/>
    <n v="0"/>
    <n v="15057754.58"/>
    <n v="0"/>
    <n v="15057754.710000001"/>
    <s v="OEN-G"/>
    <s v="427_2015"/>
    <s v="SIN_PROYECT"/>
    <s v="830034348"/>
    <s v="APO"/>
  </r>
  <r>
    <x v="323"/>
    <s v="452"/>
    <s v="2015"/>
    <s v="CONVENIOS DE APORTE"/>
    <s v="Dirección de Desarrollo Tecnológico e Innovación"/>
    <s v="En Ejecución"/>
    <s v="ID SUBCTA: 654 - TIPO: 11.1. Cargue inicial en el MGI"/>
    <s v="452-15"/>
    <s v="OTRAS ENTIDADES"/>
    <s v="23/06/2015"/>
    <s v="23/06/2015"/>
    <s v="23/06/2015"/>
    <s v="26/06/2015"/>
    <s v="12"/>
    <s v="31/07/2018"/>
    <s v="899999053"/>
    <s v="FONTIC"/>
    <s v="Aunar esfuerzos tecnicos, administrativos y financieros buscando promover proyectos enmarcados en la promocion del ecosistema digital que conlleven la implementación de Actividades de ciencia, tecnologia e innovacion en las regiones de Colombia."/>
    <n v="29524462151"/>
    <n v="28884462151"/>
    <n v="640000000"/>
    <n v="28884462151"/>
    <n v="28884462151"/>
    <n v="0"/>
    <m/>
    <n v="115077538.45"/>
    <n v="28884462151"/>
    <n v="28884462151"/>
    <n v="0"/>
    <m/>
    <n v="0"/>
    <n v="28881182974.450001"/>
    <n v="818650000"/>
    <n v="28062532974.450001"/>
    <n v="27947455436"/>
    <n v="0"/>
    <n v="0"/>
    <n v="0"/>
    <n v="0"/>
    <n v="3279176.55"/>
    <n v="24582290109.799999"/>
    <n v="97937410.799999997"/>
    <n v="24484352699"/>
    <n v="0"/>
    <n v="0"/>
    <n v="0"/>
    <n v="0"/>
    <n v="3480242864.6500001"/>
    <n v="14"/>
    <n v="4302172041.1999998"/>
    <n v="0"/>
    <n v="362360703.31999999"/>
    <n v="0"/>
    <n v="362360703.31999999"/>
    <n v="0"/>
    <n v="4664532744.5200005"/>
    <s v="OEN-G"/>
    <s v="0452_15"/>
    <s v="SIN_PROYECT"/>
    <s v="899999053"/>
    <s v="APO"/>
  </r>
  <r>
    <x v="11"/>
    <s v="334"/>
    <s v="2015"/>
    <s v="CONVENIOS DE APORTE"/>
    <s v="Dirección de Fomento a la Investigación"/>
    <s v="En Ejecución"/>
    <s v="ID SUBCTA: 651 - TIPO: 11.1. Cargue inicial en el MGI"/>
    <s v="334-2015 British Council"/>
    <s v="OTRAS ENTIDADES"/>
    <s v="27/03/2015"/>
    <s v="27/03/2015"/>
    <s v="27/03/2015"/>
    <s v="27/03/2015"/>
    <s v="48"/>
    <s v="27/06/2019"/>
    <s v="899999066"/>
    <s v="British Council"/>
    <s v="Financiar de mnera conjunta entre las partes, la formación de personas colombianas para la realización de estudios doctorales en el Reino Unido."/>
    <n v="8563573840"/>
    <n v="4368000000"/>
    <n v="4195573840"/>
    <n v="4368000000"/>
    <n v="4368000000"/>
    <n v="0"/>
    <m/>
    <n v="17402390.440000001"/>
    <n v="4368000000"/>
    <n v="4368000000"/>
    <n v="0"/>
    <m/>
    <n v="0"/>
    <n v="4368000000"/>
    <n v="0"/>
    <n v="4368000000"/>
    <n v="4350597609.5600004"/>
    <n v="0"/>
    <n v="0"/>
    <n v="0"/>
    <n v="0"/>
    <n v="0"/>
    <n v="3782742772.3400002"/>
    <n v="15070688.34"/>
    <n v="3767672084"/>
    <n v="0"/>
    <n v="0"/>
    <n v="0"/>
    <n v="0"/>
    <n v="585257227.65999997"/>
    <n v="1"/>
    <n v="585257227.65999997"/>
    <n v="0"/>
    <n v="89671635.670000002"/>
    <n v="0"/>
    <n v="89671635.670000002"/>
    <n v="0"/>
    <n v="674928863.34000003"/>
    <s v="OEN-G"/>
    <s v="0334_15"/>
    <s v="0334_15_2"/>
    <s v="899999066"/>
    <s v="APO"/>
  </r>
  <r>
    <x v="1"/>
    <s v=""/>
    <m/>
    <m/>
    <m/>
    <m/>
    <m/>
    <m/>
    <s v="OTRAS ENTIDADES"/>
    <s v=""/>
    <m/>
    <m/>
    <m/>
    <m/>
    <m/>
    <m/>
    <m/>
    <m/>
    <n v="37096509548225.898"/>
    <n v="37077570846656.898"/>
    <n v="20451370429"/>
    <n v="931109614109.28003"/>
    <e v="#N/A"/>
    <e v="#N/A"/>
    <m/>
    <n v="3580440205.6799998"/>
    <n v="771109614109.28003"/>
    <e v="#N/A"/>
    <e v="#N/A"/>
    <m/>
    <n v="160000000000"/>
    <n v="923345150255.75"/>
    <n v="193967283955.70999"/>
    <n v="729377866300.04004"/>
    <n v="707319236234.94995"/>
    <n v="477043410.77999997"/>
    <n v="59461800"/>
    <n v="741802.56"/>
    <n v="17940942846.07"/>
    <n v="7764463853.5299997"/>
    <n v="644454235019.66003"/>
    <n v="2453393260.5999999"/>
    <n v="623522651899.65002"/>
    <n v="477043410.77999997"/>
    <n v="59461800"/>
    <n v="741802.56"/>
    <n v="17940942846.07"/>
    <n v="84923631280.389999"/>
    <n v="927"/>
    <n v="126655379089.62"/>
    <n v="-349967235.06999999"/>
    <n v="15721577192.110001"/>
    <n v="120680356.92"/>
    <n v="15950864070.26"/>
    <n v="617425.30000000005"/>
    <n v="142376338856.42999"/>
    <s v=""/>
    <m/>
    <m/>
    <m/>
    <m/>
  </r>
  <r>
    <x v="56"/>
    <s v="259"/>
    <s v="2011"/>
    <s v="CONVENIOS DE APORTE"/>
    <s v="Dirección Administrativa y Financiera"/>
    <s v="Liquidado"/>
    <s v="ID SUBCTA: 675 - TIPO: 11.1. Cargue inicial en el MGI"/>
    <s v="259 Total otras deducciones"/>
    <s v="OTROS"/>
    <s v="12/10/2011"/>
    <s v="08/11/2011"/>
    <s v="08/11/2011"/>
    <s v="08/11/2011"/>
    <s v="23"/>
    <s v="13/09/2013"/>
    <s v="899999296"/>
    <s v="COLCIENCIAS"/>
    <s v="Regular las relaciones entre las partes para la ejecución de los recursos  SENA 2011destinados a financiar programas, proyectos y actividades  para fomentar la apropiación  social de la ciencia, tecnología y la innovación  en el marco del proyecto &quot;Apoyo al fomento y desarrollo de la apropiación social  de la ciencia, la tecnología y la innovación  con clasificación presupuestal 3101000-12 y con recursos nación correspondientes al rubro 520-1000-1, de acuerdo al plan operativo del convenio SENA - Colciencias 070 de 2011 y a lo estipulado  en el plan estratégico  de la entidad."/>
    <n v="2140500000"/>
    <n v="2140500000"/>
    <n v="0"/>
    <n v="0"/>
    <e v="#N/A"/>
    <e v="#N/A"/>
    <m/>
    <n v="0"/>
    <n v="0"/>
    <e v="#N/A"/>
    <e v="#N/A"/>
    <m/>
    <n v="0"/>
    <n v="0"/>
    <n v="0"/>
    <n v="0"/>
    <n v="0"/>
    <n v="0"/>
    <n v="0"/>
    <n v="0"/>
    <n v="0"/>
    <n v="0"/>
    <n v="0"/>
    <n v="0"/>
    <n v="0"/>
    <n v="0"/>
    <n v="0"/>
    <n v="0"/>
    <n v="0"/>
    <n v="0"/>
    <n v="0"/>
    <n v="0"/>
    <n v="0"/>
    <n v="0"/>
    <n v="0"/>
    <n v="0"/>
    <n v="0"/>
    <n v="0"/>
    <s v=""/>
    <s v=""/>
    <s v=""/>
    <s v=""/>
    <s v=""/>
  </r>
  <r>
    <x v="324"/>
    <s v="616-16 Rendimientos Generados"/>
    <s v="2017"/>
    <s v="CUENTA"/>
    <s v=""/>
    <s v="En Ejecución"/>
    <s v="ID SUBCTA: 967 - TIPO: 1.1. Programas y Proyectos de Investigación"/>
    <s v="Rendimientos Generados 616-16"/>
    <s v="OTROS"/>
    <s v=""/>
    <s v=""/>
    <s v=""/>
    <s v=""/>
    <s v=""/>
    <s v=""/>
    <s v="899999296"/>
    <s v="COLCIENCIAS"/>
    <s v=""/>
    <n v="0"/>
    <n v="0"/>
    <n v="0"/>
    <n v="0"/>
    <e v="#N/A"/>
    <e v="#N/A"/>
    <m/>
    <n v="0"/>
    <n v="0"/>
    <e v="#N/A"/>
    <e v="#N/A"/>
    <m/>
    <n v="0"/>
    <n v="0"/>
    <n v="0"/>
    <n v="0"/>
    <n v="0"/>
    <n v="0"/>
    <n v="0"/>
    <n v="0"/>
    <n v="0"/>
    <n v="0"/>
    <n v="0"/>
    <n v="0"/>
    <n v="0"/>
    <n v="0"/>
    <n v="0"/>
    <n v="0"/>
    <n v="0"/>
    <n v="0"/>
    <n v="0"/>
    <n v="0"/>
    <n v="0"/>
    <n v="42824390.630000003"/>
    <n v="0"/>
    <n v="42824390.630000003"/>
    <n v="0"/>
    <n v="42824390.630000003"/>
    <s v=""/>
    <s v=""/>
    <s v=""/>
    <s v=""/>
    <s v=""/>
  </r>
  <r>
    <x v="38"/>
    <s v="R Total"/>
    <s v="2010"/>
    <s v="CUENTA"/>
    <s v=""/>
    <s v="En Ejecución"/>
    <s v="ID SUBCTA: 704 - TIPO: 11.1. Cargue inicial en el MGI"/>
    <s v="R Total Rendimientos Generados"/>
    <s v="OTROS"/>
    <s v=""/>
    <s v=""/>
    <s v=""/>
    <s v=""/>
    <s v=""/>
    <s v=""/>
    <s v="899999296"/>
    <s v="COLCIENCIAS"/>
    <s v=""/>
    <n v="0"/>
    <n v="0"/>
    <n v="0"/>
    <n v="0"/>
    <e v="#N/A"/>
    <e v="#N/A"/>
    <m/>
    <n v="0"/>
    <n v="0"/>
    <e v="#N/A"/>
    <e v="#N/A"/>
    <m/>
    <n v="0"/>
    <n v="0"/>
    <n v="0"/>
    <n v="0"/>
    <n v="0"/>
    <n v="0"/>
    <n v="0"/>
    <n v="0"/>
    <n v="0"/>
    <n v="0"/>
    <n v="0"/>
    <n v="0"/>
    <n v="0"/>
    <n v="0"/>
    <n v="0"/>
    <n v="0"/>
    <n v="0"/>
    <n v="0"/>
    <n v="0"/>
    <n v="0"/>
    <n v="0"/>
    <n v="0"/>
    <n v="0"/>
    <n v="0"/>
    <n v="0"/>
    <n v="0"/>
    <s v="COL-E"/>
    <s v="000R_10"/>
    <s v="SIN_PROYECT"/>
    <s v="830053105"/>
    <s v="APO"/>
  </r>
  <r>
    <x v="82"/>
    <s v="391"/>
    <s v="2012"/>
    <s v="CONVENIOS DE APORTE"/>
    <s v="Dirección de Desarrollo Tecnológico e Innovación"/>
    <s v="En Ejecución"/>
    <s v="ID SUBCTA: 667 - TIPO: 11.1. Cargue inicial en el MGI"/>
    <s v="391 Total Rendimientos Generados"/>
    <s v="OTROS"/>
    <s v="30/10/2012"/>
    <s v="31/10/2012"/>
    <s v="31/10/2012"/>
    <s v="30/10/2012"/>
    <s v="60"/>
    <s v="30/04/2019"/>
    <s v="899999296"/>
    <s v="COLCIENCIAS"/>
    <s v="Regular las relaciones entre las partes para la ejecución de recursos de inversion de Colciencias destinadlos a financiar programas, proyectos y actividades de ciencia , tecnologia e innovacion, en el marco del proyecto  Apoyo  a la innovacion y el desarrrollo productivo de Colombia"/>
    <n v="55479586310"/>
    <n v="55479586310"/>
    <n v="0"/>
    <n v="0"/>
    <e v="#N/A"/>
    <e v="#N/A"/>
    <m/>
    <n v="0"/>
    <n v="0"/>
    <e v="#N/A"/>
    <e v="#N/A"/>
    <m/>
    <n v="0"/>
    <n v="0"/>
    <n v="0"/>
    <n v="0"/>
    <n v="0"/>
    <n v="0"/>
    <n v="0"/>
    <n v="0"/>
    <n v="0"/>
    <n v="0"/>
    <n v="0"/>
    <n v="0"/>
    <n v="0"/>
    <n v="0"/>
    <n v="0"/>
    <n v="0"/>
    <n v="0"/>
    <n v="0"/>
    <n v="0"/>
    <n v="0"/>
    <n v="0"/>
    <n v="0"/>
    <n v="0"/>
    <n v="0"/>
    <n v="0"/>
    <n v="0"/>
    <s v="COL-E"/>
    <s v="0391_12"/>
    <s v="0391_12_4"/>
    <s v="830053105"/>
    <s v="APO"/>
  </r>
  <r>
    <x v="38"/>
    <s v="R Total"/>
    <s v="2010"/>
    <s v="CUENTA"/>
    <s v=""/>
    <s v="En Ejecución"/>
    <s v="ID SUBCTA: 705 - TIPO: 11.1. Cargue inicial en el MGI"/>
    <s v="R Total Reintegros"/>
    <s v="OTROS"/>
    <s v=""/>
    <s v=""/>
    <s v=""/>
    <s v=""/>
    <s v=""/>
    <s v=""/>
    <s v="899999296"/>
    <s v="COLCIENCIAS"/>
    <s v=""/>
    <n v="0"/>
    <n v="0"/>
    <n v="0"/>
    <n v="0"/>
    <e v="#N/A"/>
    <e v="#N/A"/>
    <m/>
    <n v="0"/>
    <n v="0"/>
    <e v="#N/A"/>
    <e v="#N/A"/>
    <m/>
    <n v="0"/>
    <n v="0"/>
    <n v="0"/>
    <n v="0"/>
    <n v="0"/>
    <n v="0"/>
    <n v="0"/>
    <n v="0"/>
    <n v="0"/>
    <n v="0"/>
    <n v="0"/>
    <n v="0"/>
    <n v="0"/>
    <n v="0"/>
    <n v="0"/>
    <n v="0"/>
    <n v="0"/>
    <n v="0"/>
    <n v="0"/>
    <n v="0"/>
    <n v="0"/>
    <n v="0"/>
    <n v="0"/>
    <n v="0"/>
    <n v="0"/>
    <n v="0"/>
    <s v="COL-E"/>
    <s v="000R_10"/>
    <s v="SIN_PROYECT"/>
    <s v="830053105"/>
    <s v="APO"/>
  </r>
  <r>
    <x v="325"/>
    <s v="397-264-317 Total Rendimientos Generados"/>
    <s v="2017"/>
    <s v="CUENTA"/>
    <s v=""/>
    <s v="En Ejecución"/>
    <s v="ID SUBCTA: 983 - TIPO: 1.1. Programas y Proyectos de Investigación"/>
    <s v="397-264-317 Total Rendimientos Generados"/>
    <s v="OTROS"/>
    <s v=""/>
    <s v=""/>
    <s v=""/>
    <s v=""/>
    <s v=""/>
    <s v=""/>
    <s v="899999296"/>
    <s v="COLCIENCIAS"/>
    <s v=""/>
    <n v="0"/>
    <n v="0"/>
    <n v="0"/>
    <n v="0"/>
    <e v="#N/A"/>
    <e v="#N/A"/>
    <m/>
    <n v="0"/>
    <n v="0"/>
    <e v="#N/A"/>
    <e v="#N/A"/>
    <m/>
    <n v="0"/>
    <n v="0"/>
    <n v="0"/>
    <n v="0"/>
    <n v="0"/>
    <n v="0"/>
    <n v="0"/>
    <n v="0"/>
    <n v="0"/>
    <n v="0"/>
    <n v="0"/>
    <n v="0"/>
    <n v="0"/>
    <n v="0"/>
    <n v="0"/>
    <n v="0"/>
    <n v="0"/>
    <n v="0"/>
    <n v="0"/>
    <n v="0"/>
    <n v="0"/>
    <n v="0"/>
    <n v="0"/>
    <n v="0"/>
    <n v="0"/>
    <n v="0"/>
    <s v=""/>
    <s v=""/>
    <s v=""/>
    <s v=""/>
    <s v=""/>
  </r>
  <r>
    <x v="38"/>
    <s v="R Total"/>
    <s v="2010"/>
    <s v="CUENTA"/>
    <s v=""/>
    <s v="En Ejecución"/>
    <s v="ID SUBCTA: 695 - TIPO: 11.1. Cargue inicial en el MGI"/>
    <s v="Articulo 26 ley 1286"/>
    <s v="OTROS"/>
    <s v=""/>
    <s v=""/>
    <s v=""/>
    <s v=""/>
    <s v=""/>
    <s v=""/>
    <s v="899999296"/>
    <s v="COLCIENCIAS"/>
    <s v=""/>
    <n v="0"/>
    <n v="0"/>
    <n v="0"/>
    <n v="0"/>
    <n v="0"/>
    <n v="0"/>
    <m/>
    <n v="0"/>
    <n v="0"/>
    <n v="0"/>
    <n v="0"/>
    <m/>
    <n v="0"/>
    <n v="0"/>
    <n v="0"/>
    <n v="0"/>
    <n v="0"/>
    <n v="0"/>
    <n v="0"/>
    <n v="0"/>
    <n v="0"/>
    <n v="0"/>
    <n v="0"/>
    <n v="0"/>
    <n v="0"/>
    <n v="0"/>
    <n v="0"/>
    <n v="0"/>
    <n v="0"/>
    <n v="0"/>
    <n v="0"/>
    <n v="0"/>
    <n v="0"/>
    <n v="0"/>
    <n v="0"/>
    <n v="0"/>
    <n v="0"/>
    <n v="0"/>
    <s v="COL-E"/>
    <s v="000R_10"/>
    <s v="000R_10_15"/>
    <s v="830053105"/>
    <s v="APO"/>
  </r>
  <r>
    <x v="78"/>
    <s v="368"/>
    <s v="2011"/>
    <s v="CONVENIOS DE APORTE"/>
    <s v="Dirección General"/>
    <s v="Liquidado"/>
    <s v="ID SUBCTA: 677 - TIPO: 11.1. Cargue inicial en el MGI"/>
    <s v="368-257-343 Total Reintegros"/>
    <s v="OTROS"/>
    <s v="22/12/2011"/>
    <s v="22/12/2011"/>
    <s v="22/12/2011"/>
    <s v="22/12/2011"/>
    <s v="36"/>
    <s v="22/12/2014"/>
    <s v="899999296"/>
    <s v="COLCIENCIAS"/>
    <s v="Regular las relaciones entre las partes para la ejecución e recursos de COLCIENCIAS provenientes del Crédito BID 2335/OC-CO"/>
    <n v="8825032381.7399998"/>
    <n v="8825032381.7399998"/>
    <n v="0"/>
    <n v="0"/>
    <e v="#N/A"/>
    <e v="#N/A"/>
    <m/>
    <n v="0"/>
    <n v="0"/>
    <e v="#N/A"/>
    <e v="#N/A"/>
    <m/>
    <n v="0"/>
    <n v="0"/>
    <n v="0"/>
    <n v="0"/>
    <n v="0"/>
    <n v="0"/>
    <n v="0"/>
    <n v="0"/>
    <n v="0"/>
    <n v="0"/>
    <n v="0"/>
    <n v="0"/>
    <n v="0"/>
    <n v="0"/>
    <n v="0"/>
    <n v="0"/>
    <n v="0"/>
    <n v="0"/>
    <n v="0"/>
    <n v="0"/>
    <n v="0"/>
    <n v="0"/>
    <n v="0"/>
    <n v="0"/>
    <n v="0"/>
    <n v="0"/>
    <s v="COL-E"/>
    <s v="BID"/>
    <s v="SIN_PROYECT"/>
    <s v="830053105"/>
    <s v="APO"/>
  </r>
  <r>
    <x v="326"/>
    <s v="368-257-343 Total Rendimientos Generados"/>
    <s v="2017"/>
    <s v="CUENTA"/>
    <s v=""/>
    <s v="En Ejecución"/>
    <s v="ID SUBCTA: 958 - TIPO: 1.1. Programas y Proyectos de Investigación"/>
    <s v="368-257-343 Total Rendimientos Generados"/>
    <s v="OTROS"/>
    <s v=""/>
    <s v=""/>
    <s v=""/>
    <s v=""/>
    <s v=""/>
    <s v=""/>
    <s v="899999296"/>
    <s v="COLCIENCIAS"/>
    <s v=""/>
    <n v="0"/>
    <n v="0"/>
    <n v="0"/>
    <n v="0"/>
    <e v="#N/A"/>
    <e v="#N/A"/>
    <m/>
    <n v="0"/>
    <n v="0"/>
    <e v="#N/A"/>
    <e v="#N/A"/>
    <m/>
    <n v="0"/>
    <n v="0"/>
    <n v="0"/>
    <n v="0"/>
    <n v="0"/>
    <n v="0"/>
    <n v="0"/>
    <n v="0"/>
    <n v="0"/>
    <n v="0"/>
    <n v="0"/>
    <n v="0"/>
    <n v="0"/>
    <n v="0"/>
    <n v="0"/>
    <n v="0"/>
    <n v="0"/>
    <n v="0"/>
    <n v="0"/>
    <n v="0"/>
    <n v="0"/>
    <n v="101941619"/>
    <n v="0"/>
    <n v="101941619"/>
    <n v="0"/>
    <n v="101941619"/>
    <s v=""/>
    <s v=""/>
    <s v=""/>
    <s v=""/>
    <s v=""/>
  </r>
  <r>
    <x v="83"/>
    <s v="392"/>
    <s v="2012"/>
    <s v="CONVENIOS DE APORTE"/>
    <s v="Dirección de Desarrollo Tecnológico e Innovación"/>
    <s v="En Ejecución"/>
    <s v="ID SUBCTA: 508 - TIPO: 11.1. Cargue inicial en el MGI"/>
    <s v="392-12 Sub 3 Convocatoria 564-Propiedad Intelectual"/>
    <s v="OTROS"/>
    <s v="30/10/2012"/>
    <s v="02/11/2012"/>
    <s v="02/11/2012"/>
    <s v="02/11/2012"/>
    <s v="60"/>
    <s v="02/05/2019"/>
    <s v="899999296"/>
    <s v="COLCIENCIAS"/>
    <s v="El objeto del convenio es regular las relaciones entre las partes para la ejecucion de los recursos de inversiòn de Colciencias destinados a financiar programas, proyectos y actividadesde ciencia, tecnologia e innovaciòn presentados en el marco del proyecto &quot;Apoyo a la Innovaciòn y el Desarrollo Productivo de Colombia&quot;"/>
    <n v="15037808800"/>
    <n v="15037808800"/>
    <n v="0"/>
    <n v="0"/>
    <n v="0"/>
    <n v="0"/>
    <m/>
    <n v="0"/>
    <n v="0"/>
    <n v="0"/>
    <n v="0"/>
    <m/>
    <n v="0"/>
    <n v="0"/>
    <n v="0"/>
    <n v="0"/>
    <n v="0"/>
    <n v="0"/>
    <n v="0"/>
    <n v="0"/>
    <n v="0"/>
    <n v="0"/>
    <n v="0"/>
    <n v="0"/>
    <n v="0"/>
    <n v="0"/>
    <n v="0"/>
    <n v="0"/>
    <n v="0"/>
    <n v="0"/>
    <n v="0"/>
    <n v="0"/>
    <n v="0"/>
    <n v="0"/>
    <n v="0"/>
    <n v="0"/>
    <n v="0"/>
    <n v="0"/>
    <s v="COL-E"/>
    <s v="0392_12"/>
    <s v="0392_12_2"/>
    <s v="830053105"/>
    <s v="APO"/>
  </r>
  <r>
    <x v="83"/>
    <s v="392"/>
    <s v="2012"/>
    <s v="CONVENIOS DE APORTE"/>
    <s v="Dirección de Desarrollo Tecnológico e Innovación"/>
    <s v="En Ejecución"/>
    <s v="ID SUBCTA: 672 - TIPO: 11.1. Cargue inicial en el MGI"/>
    <s v="Subtotal 392 Rendimientos Generados"/>
    <s v="OTROS"/>
    <s v="30/10/2012"/>
    <s v="02/11/2012"/>
    <s v="02/11/2012"/>
    <s v="02/11/2012"/>
    <s v="60"/>
    <s v="02/05/2019"/>
    <s v="899999296"/>
    <s v="COLCIENCIAS"/>
    <s v="El objeto del convenio es regular las relaciones entre las partes para la ejecucion de los recursos de inversiòn de Colciencias destinados a financiar programas, proyectos y actividadesde ciencia, tecnologia e innovaciòn presentados en el marco del proyecto &quot;Apoyo a la Innovaciòn y el Desarrollo Productivo de Colombia&quot;"/>
    <n v="15037808800"/>
    <n v="15037808800"/>
    <n v="0"/>
    <n v="0"/>
    <e v="#N/A"/>
    <e v="#N/A"/>
    <m/>
    <n v="0"/>
    <n v="0"/>
    <e v="#N/A"/>
    <e v="#N/A"/>
    <m/>
    <n v="0"/>
    <n v="0"/>
    <n v="0"/>
    <n v="0"/>
    <n v="0"/>
    <n v="0"/>
    <n v="0"/>
    <n v="0"/>
    <n v="0"/>
    <n v="0"/>
    <n v="0"/>
    <n v="0"/>
    <n v="0"/>
    <n v="0"/>
    <n v="0"/>
    <n v="0"/>
    <n v="0"/>
    <n v="0"/>
    <n v="0"/>
    <n v="0"/>
    <n v="0"/>
    <n v="0"/>
    <n v="0"/>
    <n v="0"/>
    <n v="0"/>
    <n v="0"/>
    <s v="COL-E"/>
    <s v="0392_12"/>
    <s v="0392_12_9"/>
    <s v="830053105"/>
    <s v="APO"/>
  </r>
  <r>
    <x v="56"/>
    <s v="259"/>
    <s v="2011"/>
    <s v="CONVENIOS DE APORTE"/>
    <s v="Dirección Administrativa y Financiera"/>
    <s v="Liquidado"/>
    <s v="ID SUBCTA: 676 - TIPO: 11.1. Cargue inicial en el MGI"/>
    <s v="259 Total Rendimientos"/>
    <s v="OTROS"/>
    <s v="12/10/2011"/>
    <s v="08/11/2011"/>
    <s v="08/11/2011"/>
    <s v="08/11/2011"/>
    <s v="23"/>
    <s v="13/09/2013"/>
    <s v="899999296"/>
    <s v="COLCIENCIAS"/>
    <s v="Regular las relaciones entre las partes para la ejecución de los recursos  SENA 2011destinados a financiar programas, proyectos y actividades  para fomentar la apropiación  social de la ciencia, tecnología y la innovación  en el marco del proyecto &quot;Apoyo al fomento y desarrollo de la apropiación social  de la ciencia, la tecnología y la innovación  con clasificación presupuestal 3101000-12 y con recursos nación correspondientes al rubro 520-1000-1, de acuerdo al plan operativo del convenio SENA - Colciencias 070 de 2011 y a lo estipulado  en el plan estratégico  de la entidad."/>
    <n v="2140500000"/>
    <n v="2140500000"/>
    <n v="0"/>
    <n v="0"/>
    <e v="#N/A"/>
    <e v="#N/A"/>
    <m/>
    <n v="0"/>
    <n v="0"/>
    <e v="#N/A"/>
    <e v="#N/A"/>
    <m/>
    <n v="0"/>
    <n v="0"/>
    <n v="0"/>
    <n v="0"/>
    <n v="0"/>
    <n v="0"/>
    <n v="0"/>
    <n v="0"/>
    <n v="0"/>
    <n v="0"/>
    <n v="0"/>
    <n v="0"/>
    <n v="0"/>
    <n v="0"/>
    <n v="0"/>
    <n v="0"/>
    <n v="0"/>
    <n v="0"/>
    <n v="0"/>
    <n v="0"/>
    <n v="0"/>
    <n v="0"/>
    <n v="0"/>
    <n v="0"/>
    <n v="0"/>
    <n v="0"/>
    <s v="COL-E"/>
    <s v="0259_11"/>
    <s v="SIN_PROYECT"/>
    <s v="830053105"/>
    <s v="APO"/>
  </r>
  <r>
    <x v="38"/>
    <s v="R Total"/>
    <s v="2010"/>
    <s v="CUENTA"/>
    <s v=""/>
    <s v="En Ejecución"/>
    <s v="ID SUBCTA: 702 - TIPO: 11.1. Cargue inicial en el MGI"/>
    <s v="Art. 26 Sub Contrapartida ANH"/>
    <s v="OTROS"/>
    <s v=""/>
    <s v=""/>
    <s v=""/>
    <s v=""/>
    <s v=""/>
    <s v=""/>
    <s v="899999296"/>
    <s v="COLCIENCIAS"/>
    <s v=""/>
    <n v="0"/>
    <n v="0"/>
    <n v="0"/>
    <n v="0"/>
    <n v="0"/>
    <n v="0"/>
    <m/>
    <n v="0"/>
    <n v="0"/>
    <n v="0"/>
    <n v="0"/>
    <m/>
    <n v="0"/>
    <n v="0"/>
    <n v="0"/>
    <n v="0"/>
    <n v="0"/>
    <n v="0"/>
    <n v="0"/>
    <n v="0"/>
    <n v="0"/>
    <n v="0"/>
    <n v="0"/>
    <n v="0"/>
    <n v="0"/>
    <n v="0"/>
    <n v="0"/>
    <n v="0"/>
    <n v="0"/>
    <n v="0"/>
    <n v="0"/>
    <n v="0"/>
    <n v="0"/>
    <n v="0"/>
    <n v="0"/>
    <n v="0"/>
    <n v="0"/>
    <n v="0"/>
    <s v="COL-E"/>
    <s v="000R_10"/>
    <s v="000R_10_8"/>
    <s v="830053105"/>
    <s v="APO"/>
  </r>
  <r>
    <x v="83"/>
    <s v="392"/>
    <s v="2012"/>
    <s v="CONVENIOS DE APORTE"/>
    <s v="Dirección de Desarrollo Tecnológico e Innovación"/>
    <s v="En Ejecución"/>
    <s v="ID SUBCTA: 513 - TIPO: 11.1. Cargue inicial en el MGI"/>
    <s v="392-12 Sub 8 Convocatoria 565-UEE"/>
    <s v="OTROS"/>
    <s v="30/10/2012"/>
    <s v="02/11/2012"/>
    <s v="02/11/2012"/>
    <s v="02/11/2012"/>
    <s v="60"/>
    <s v="02/05/2019"/>
    <s v="899999296"/>
    <s v="COLCIENCIAS"/>
    <s v="El objeto del convenio es regular las relaciones entre las partes para la ejecucion de los recursos de inversiòn de Colciencias destinados a financiar programas, proyectos y actividadesde ciencia, tecnologia e innovaciòn presentados en el marco del proyecto &quot;Apoyo a la Innovaciòn y el Desarrollo Productivo de Colombia&quot;"/>
    <n v="15037808800"/>
    <n v="15037808800"/>
    <n v="0"/>
    <n v="0"/>
    <n v="0"/>
    <n v="0"/>
    <m/>
    <n v="0"/>
    <n v="0"/>
    <n v="0"/>
    <n v="0"/>
    <m/>
    <n v="0"/>
    <n v="0"/>
    <n v="0"/>
    <n v="0"/>
    <n v="0"/>
    <n v="0"/>
    <n v="0"/>
    <n v="0"/>
    <n v="0"/>
    <n v="0"/>
    <n v="0"/>
    <n v="0"/>
    <n v="0"/>
    <n v="0"/>
    <n v="0"/>
    <n v="0"/>
    <n v="0"/>
    <n v="0"/>
    <n v="0"/>
    <n v="0"/>
    <n v="0"/>
    <n v="0"/>
    <n v="0"/>
    <n v="0"/>
    <n v="0"/>
    <n v="0"/>
    <s v="COL-E"/>
    <s v="0392_12"/>
    <s v="0392_12_7"/>
    <s v="830053105"/>
    <s v="APO"/>
  </r>
  <r>
    <x v="13"/>
    <s v="437"/>
    <s v="2015"/>
    <s v="CONVENIOS DE APORTE"/>
    <s v="Dirección de Fomento a la Investigación"/>
    <s v="En Ejecución"/>
    <s v="ID SUBCTA: 669 - TIPO: 11.1. Cargue inicial en el MGI"/>
    <s v="437-15 Total Rendimientos Generados"/>
    <s v="OTROS"/>
    <s v="26/05/2015"/>
    <s v="26/05/2015"/>
    <s v="26/05/2015"/>
    <s v="26/05/2015"/>
    <s v="60"/>
    <s v="26/05/2020"/>
    <s v="899999296"/>
    <s v="COLCIENCIAS"/>
    <s v="Aunar Esfuerzos para apoyar la financiación de actividades programas y proyectyos de Ctel en Colombia, que permitan consolidar la comunicada investigativa e innovativa."/>
    <n v="41567997427"/>
    <n v="41567997427"/>
    <n v="0"/>
    <n v="0"/>
    <e v="#N/A"/>
    <e v="#N/A"/>
    <m/>
    <n v="0"/>
    <n v="0"/>
    <e v="#N/A"/>
    <e v="#N/A"/>
    <m/>
    <n v="0"/>
    <n v="0"/>
    <n v="0"/>
    <n v="0"/>
    <n v="0"/>
    <n v="0"/>
    <n v="0"/>
    <n v="0"/>
    <n v="0"/>
    <n v="0"/>
    <n v="0"/>
    <n v="0"/>
    <n v="0"/>
    <n v="0"/>
    <n v="0"/>
    <n v="0"/>
    <n v="0"/>
    <n v="0"/>
    <n v="0"/>
    <n v="0"/>
    <n v="0"/>
    <n v="0"/>
    <n v="0"/>
    <n v="0"/>
    <n v="0"/>
    <n v="0"/>
    <s v="COL-E"/>
    <s v="437_15"/>
    <s v="437_15_7"/>
    <s v="830053105"/>
    <s v="APO"/>
  </r>
  <r>
    <x v="43"/>
    <s v="715"/>
    <s v="2015"/>
    <s v="CONVENIOS DE APORTE"/>
    <s v="Dirección de Fomento a la Investigación"/>
    <s v="Vencido"/>
    <s v="ID SUBCTA: 670 - TIPO: 11.1. Cargue inicial en el MGI"/>
    <s v="715-15 Total Rendimientos Generados"/>
    <s v="OTROS"/>
    <s v="28/07/2015"/>
    <s v="28/07/2015"/>
    <s v="28/07/2015"/>
    <s v="28/07/2015"/>
    <s v="24"/>
    <s v="28/07/2017"/>
    <s v="899999296"/>
    <s v="COLCIENCIAS"/>
    <s v="Apoyar el reconocimiento economico de pares evaluadores que realizar el proceso de evaluacion de programas, proyectos y demas actividades de ciencia, tencnologia e innvavion"/>
    <n v="2108000000"/>
    <n v="2108000000"/>
    <n v="0"/>
    <n v="0"/>
    <e v="#N/A"/>
    <e v="#N/A"/>
    <m/>
    <n v="0"/>
    <n v="0"/>
    <e v="#N/A"/>
    <e v="#N/A"/>
    <m/>
    <n v="0"/>
    <n v="0"/>
    <n v="0"/>
    <n v="0"/>
    <n v="0"/>
    <n v="0"/>
    <n v="0"/>
    <n v="0"/>
    <n v="0"/>
    <n v="0"/>
    <n v="0"/>
    <n v="0"/>
    <n v="0"/>
    <n v="0"/>
    <n v="0"/>
    <n v="0"/>
    <n v="0"/>
    <n v="0"/>
    <n v="0"/>
    <n v="0"/>
    <n v="0"/>
    <n v="0"/>
    <n v="0"/>
    <n v="0"/>
    <n v="0"/>
    <n v="0"/>
    <s v="COL-E"/>
    <s v="715_15"/>
    <s v="715_15_1"/>
    <s v="830053105"/>
    <s v="APO"/>
  </r>
  <r>
    <x v="36"/>
    <s v="306"/>
    <s v="2016"/>
    <s v="CONVENIOS DE APORTE"/>
    <s v="Dirección de Fomento a la Investigación"/>
    <s v="En Ejecución"/>
    <s v="ID SUBCTA: 678 - TIPO: 11.1. Cargue inicial en el MGI"/>
    <s v="306-16 Total Rendimientos Generados"/>
    <s v="OTROS"/>
    <s v="07/03/2016"/>
    <s v="07/03/2016"/>
    <s v="07/03/2016"/>
    <s v="07/03/2016"/>
    <s v="60"/>
    <s v="07/03/2021"/>
    <s v="899999296"/>
    <s v="COLCIENCIAS"/>
    <s v="Aunar esfuerzos para fomentar la financiación de actividades, programas y proyectos de Ciencia, Tecnología e Innovación que permitan mejorar la calidad y el impacto de la invbestigación en Colombia, en el marco del Proyecto de Inversión Apoyo Financiero y Técnico para el Fortalecimiento de Capacidades Institucionales del SNCTel."/>
    <n v="33265524680"/>
    <n v="33265524680"/>
    <n v="0"/>
    <n v="0"/>
    <e v="#N/A"/>
    <e v="#N/A"/>
    <m/>
    <n v="0"/>
    <n v="0"/>
    <e v="#N/A"/>
    <e v="#N/A"/>
    <m/>
    <n v="0"/>
    <n v="0"/>
    <n v="0"/>
    <n v="0"/>
    <n v="0"/>
    <n v="0"/>
    <n v="0"/>
    <n v="0"/>
    <n v="0"/>
    <n v="0"/>
    <n v="0"/>
    <n v="0"/>
    <n v="0"/>
    <n v="0"/>
    <n v="0"/>
    <n v="0"/>
    <n v="0"/>
    <n v="0"/>
    <n v="0"/>
    <n v="0"/>
    <n v="0"/>
    <n v="0"/>
    <n v="0"/>
    <n v="0"/>
    <n v="0"/>
    <n v="0"/>
    <s v="COL-E"/>
    <s v="306_16"/>
    <s v="SIN_PROYECT"/>
    <s v="830053105"/>
    <s v="APO"/>
  </r>
  <r>
    <x v="29"/>
    <s v="348"/>
    <s v="2013"/>
    <s v="CONVENIOS DE APORTE"/>
    <s v="Dirección de Desarrollo Tecnológico e Innovación"/>
    <s v="En Ejecución"/>
    <s v="ID SUBCTA: 665 - TIPO: 11.1. Cargue inicial en el MGI"/>
    <s v="348-13 Total Rendimientos Generados"/>
    <s v="OTROS"/>
    <s v="24/07/2013"/>
    <s v="24/07/2013"/>
    <s v="24/07/2013"/>
    <s v="24/07/2013"/>
    <s v="60"/>
    <s v="24/07/2018"/>
    <s v="899999296"/>
    <s v="COLCIENCIAS"/>
    <s v="Regular las relaciones entre las partes para la ejecución de recursos de inversion de Colciencias destinados a financiar programas, proyectos y actividades de CT+I y desarrollo tecnologico, presentados en el marco del proyecto &quot;Apoyo a la Innovacion y el Desarrollo Productivo de Colombia&quot; clasificacion presupuestal 4101000109&quot;, de acuerdo al Plan de Accion de la Direccion de Desarrollo Tecnologico e Innovacion en la vigencia 2013."/>
    <n v="19021766672"/>
    <n v="19021766672"/>
    <n v="0"/>
    <n v="0"/>
    <e v="#N/A"/>
    <e v="#N/A"/>
    <m/>
    <n v="0"/>
    <n v="0"/>
    <e v="#N/A"/>
    <e v="#N/A"/>
    <m/>
    <n v="0"/>
    <n v="0"/>
    <n v="0"/>
    <n v="0"/>
    <n v="0"/>
    <n v="0"/>
    <n v="0"/>
    <n v="0"/>
    <n v="0"/>
    <n v="0"/>
    <n v="0"/>
    <n v="0"/>
    <n v="0"/>
    <n v="0"/>
    <n v="0"/>
    <n v="0"/>
    <n v="0"/>
    <n v="0"/>
    <n v="0"/>
    <n v="0"/>
    <n v="0"/>
    <n v="0"/>
    <n v="0"/>
    <n v="0"/>
    <n v="0"/>
    <n v="0"/>
    <s v="COL-E"/>
    <s v="0348_13"/>
    <s v="0348_13_5"/>
    <s v="830053105"/>
    <s v="APO"/>
  </r>
  <r>
    <x v="3"/>
    <s v="226"/>
    <s v="2014"/>
    <s v="CONVENIOS DE APORTE"/>
    <s v="Dirección de Fomento a la Investigación"/>
    <s v="En Ejecución"/>
    <s v="ID SUBCTA: 467 - TIPO: 11.1. Cargue inicial en el MGI"/>
    <s v="226-14 Rendimientos Generados"/>
    <s v="OTROS"/>
    <s v="24/01/2014"/>
    <s v="24/01/2014"/>
    <s v="24/01/2014"/>
    <s v="24/01/2014"/>
    <s v="60"/>
    <s v="24/01/2022"/>
    <s v="899999296"/>
    <s v="COLCIENCIAS"/>
    <s v="Aunar esfuerzos técnicos, economicos, capcidades y experiencia para la ejecución de los recursos de inversión de COLCIENCIAS, en el marco del proyecto &quot;Apoyo financiero y tecnico al fortalecimiento de capacidades institucionales del sistema nacional de ciencia, tecnología e innovación&quot;, clasificación presupuestal BPIN 4101000108."/>
    <n v="45197202226"/>
    <n v="45197202226"/>
    <n v="0"/>
    <n v="0"/>
    <e v="#N/A"/>
    <e v="#N/A"/>
    <m/>
    <n v="0"/>
    <n v="0"/>
    <e v="#N/A"/>
    <e v="#N/A"/>
    <m/>
    <n v="0"/>
    <n v="0"/>
    <n v="0"/>
    <n v="0"/>
    <n v="0"/>
    <n v="0"/>
    <n v="0"/>
    <n v="0"/>
    <n v="0"/>
    <n v="0"/>
    <n v="0"/>
    <n v="0"/>
    <n v="0"/>
    <n v="0"/>
    <n v="0"/>
    <n v="0"/>
    <n v="0"/>
    <n v="0"/>
    <n v="0"/>
    <n v="0"/>
    <n v="0"/>
    <n v="0"/>
    <n v="0"/>
    <n v="0"/>
    <n v="0"/>
    <n v="0"/>
    <s v="COL-E"/>
    <s v="0226_14"/>
    <s v="0226_14_6"/>
    <s v="830053105"/>
    <s v="APO"/>
  </r>
  <r>
    <x v="19"/>
    <s v="317"/>
    <s v="2013"/>
    <s v="CONVENIOS DE APORTE"/>
    <s v="Dirección General"/>
    <s v="Liquidado"/>
    <s v="ID SUBCTA: 522 - TIPO: 11.1. Cargue inicial en el MGI"/>
    <s v="317-13 Sub 3.4 Innovación Abierta"/>
    <s v="OTROS"/>
    <s v="20/06/2013"/>
    <s v="20/06/2013"/>
    <s v="20/06/2013"/>
    <s v="20/06/2013"/>
    <s v="28"/>
    <s v="30/06/2016"/>
    <s v="899999296"/>
    <s v="COLCIENCIAS"/>
    <s v="Regular las relaciones entre las partes para la ejecución de recursos de inversion de Colciencias provenientes del credito BIRF 7944-CO"/>
    <n v="18188236052"/>
    <n v="18188236052"/>
    <n v="0"/>
    <n v="0"/>
    <n v="0"/>
    <n v="0"/>
    <m/>
    <n v="0"/>
    <n v="0"/>
    <n v="0"/>
    <n v="0"/>
    <m/>
    <n v="0"/>
    <n v="0"/>
    <n v="0"/>
    <n v="0"/>
    <n v="0"/>
    <n v="0"/>
    <n v="0"/>
    <n v="0"/>
    <n v="0"/>
    <n v="0"/>
    <n v="0"/>
    <n v="0"/>
    <n v="0"/>
    <n v="0"/>
    <n v="0"/>
    <n v="0"/>
    <n v="0"/>
    <n v="0"/>
    <n v="0"/>
    <n v="0"/>
    <n v="0"/>
    <n v="0"/>
    <n v="0"/>
    <n v="0"/>
    <n v="0"/>
    <n v="0"/>
    <s v="COL-E"/>
    <s v="0317_13"/>
    <s v="0317_13_5"/>
    <s v="830053105"/>
    <s v="APO"/>
  </r>
  <r>
    <x v="1"/>
    <s v=""/>
    <m/>
    <m/>
    <m/>
    <m/>
    <m/>
    <m/>
    <s v="OTROS"/>
    <s v=""/>
    <m/>
    <m/>
    <m/>
    <m/>
    <m/>
    <m/>
    <m/>
    <m/>
    <n v="273047772148.73999"/>
    <n v="273047772148.73999"/>
    <n v="0"/>
    <n v="0"/>
    <e v="#N/A"/>
    <e v="#N/A"/>
    <m/>
    <n v="0"/>
    <n v="0"/>
    <e v="#N/A"/>
    <e v="#N/A"/>
    <m/>
    <n v="0"/>
    <n v="0"/>
    <n v="0"/>
    <n v="0"/>
    <n v="0"/>
    <n v="0"/>
    <n v="0"/>
    <n v="0"/>
    <n v="0"/>
    <n v="0"/>
    <n v="0"/>
    <n v="0"/>
    <n v="0"/>
    <n v="0"/>
    <n v="0"/>
    <n v="0"/>
    <n v="0"/>
    <n v="0"/>
    <n v="0"/>
    <n v="0"/>
    <n v="0"/>
    <n v="144766009.63"/>
    <n v="0"/>
    <n v="144766009.63"/>
    <n v="0"/>
    <n v="144766009.63"/>
    <s v=""/>
    <m/>
    <m/>
    <m/>
    <m/>
  </r>
  <r>
    <x v="327"/>
    <s v="Reintegro Reducción Convenios de Aporte"/>
    <s v="2017"/>
    <s v="CUENTA"/>
    <s v=""/>
    <s v="En Ejecución"/>
    <s v="ID SUBCTA: 992 - TIPO: 2.7. Formación de Alto Nivel"/>
    <s v="Reintegro Reduccion Convenios de Aportes (685-2013)"/>
    <s v="REDUCCION DE CONVENIOS"/>
    <s v=""/>
    <s v=""/>
    <s v=""/>
    <s v=""/>
    <s v=""/>
    <s v=""/>
    <s v="800103920"/>
    <s v="GOBERNACION DEL MAGDALENA"/>
    <s v=""/>
    <n v="0"/>
    <n v="0"/>
    <n v="0"/>
    <n v="1575060000"/>
    <n v="1575060000"/>
    <n v="0"/>
    <m/>
    <n v="0"/>
    <n v="1575060000"/>
    <n v="1575060000"/>
    <n v="0"/>
    <m/>
    <n v="0"/>
    <n v="1575060000"/>
    <n v="0"/>
    <n v="1575060000"/>
    <n v="0"/>
    <n v="0"/>
    <n v="0"/>
    <n v="0"/>
    <n v="1575060000"/>
    <n v="0"/>
    <n v="1575060000"/>
    <n v="0"/>
    <n v="0"/>
    <n v="0"/>
    <n v="0"/>
    <n v="0"/>
    <n v="1575060000"/>
    <n v="0"/>
    <n v="0"/>
    <n v="0"/>
    <n v="0"/>
    <n v="64133.98"/>
    <n v="0"/>
    <n v="64133.98"/>
    <n v="0"/>
    <n v="64133.98"/>
    <s v="COL-E"/>
    <s v="REINREDU"/>
    <s v="SIN_PROYECT"/>
    <s v="830053105"/>
    <s v="APO"/>
  </r>
  <r>
    <x v="1"/>
    <s v=""/>
    <m/>
    <m/>
    <m/>
    <m/>
    <m/>
    <m/>
    <s v="REDUCCION DE CONVENIOS"/>
    <s v=""/>
    <m/>
    <m/>
    <m/>
    <m/>
    <m/>
    <m/>
    <m/>
    <m/>
    <n v="0"/>
    <n v="0"/>
    <n v="0"/>
    <n v="1575060000"/>
    <e v="#N/A"/>
    <e v="#N/A"/>
    <m/>
    <n v="0"/>
    <n v="1575060000"/>
    <e v="#N/A"/>
    <e v="#N/A"/>
    <m/>
    <n v="0"/>
    <n v="1575060000"/>
    <n v="0"/>
    <n v="1575060000"/>
    <n v="0"/>
    <n v="0"/>
    <n v="0"/>
    <n v="0"/>
    <n v="1575060000"/>
    <n v="0"/>
    <n v="1575060000"/>
    <n v="0"/>
    <n v="0"/>
    <n v="0"/>
    <n v="0"/>
    <n v="0"/>
    <n v="1575060000"/>
    <n v="0"/>
    <n v="0"/>
    <n v="0"/>
    <n v="0"/>
    <n v="64133.98"/>
    <n v="0"/>
    <n v="64133.98"/>
    <n v="0"/>
    <n v="64133.98"/>
    <s v=""/>
    <m/>
    <m/>
    <m/>
    <m/>
  </r>
  <r>
    <x v="328"/>
    <s v="377"/>
    <s v="2016"/>
    <s v="CONVENIOS DE APORTE"/>
    <s v="Dirección de Fomento a la Investigación"/>
    <s v="En Ejecución"/>
    <s v="ID SUBCTA: 937 - TIPO: 10.2. Evaluadores internacionales"/>
    <s v="377-16 Evaluadores Internacionales"/>
    <s v="REGALIAS"/>
    <s v="19/05/2016"/>
    <s v="19/05/2016"/>
    <s v="19/05/2016"/>
    <s v="19/05/2016"/>
    <s v="40"/>
    <s v="19/09/2019"/>
    <s v="899999296"/>
    <s v="COLCIENCIAS"/>
    <s v="Aunar esfuerzos técnicos y economicos para la ejecución del proyecto &quot;implementación programa para el fortalecimiento decapacidades en Ctel en Ciencias del Mar para la Región Caribe&quot; CÓDIGO  BPIN 2015000100100, de acuerdo con los terminos en los que fue aprobado por el OCAD de Ciencia y Tecnología del 18 de noviembre de 2015."/>
    <n v="3275000000"/>
    <n v="3275000000"/>
    <n v="0"/>
    <n v="3281801.04"/>
    <n v="3281801.0399999991"/>
    <n v="0"/>
    <m/>
    <n v="0"/>
    <n v="3281801.04"/>
    <n v="3281801.0399999991"/>
    <n v="0"/>
    <m/>
    <n v="0"/>
    <n v="3281801.04"/>
    <n v="0"/>
    <n v="3281801.04"/>
    <n v="0"/>
    <n v="2757816"/>
    <n v="0"/>
    <n v="523985.04"/>
    <n v="0"/>
    <n v="0"/>
    <n v="3281801.04"/>
    <n v="0"/>
    <n v="0"/>
    <n v="2757816"/>
    <n v="0"/>
    <n v="523985.04"/>
    <n v="0"/>
    <n v="0"/>
    <n v="0"/>
    <n v="0"/>
    <n v="0"/>
    <n v="0"/>
    <n v="0"/>
    <n v="0"/>
    <n v="0"/>
    <n v="0"/>
    <s v="COL-E"/>
    <s v="377_16"/>
    <s v="377_16_EVAI"/>
    <s v="830053105"/>
    <s v="APO"/>
  </r>
  <r>
    <x v="328"/>
    <s v="377"/>
    <s v="2016"/>
    <s v="CONVENIOS DE APORTE"/>
    <s v="Dirección de Fomento a la Investigación"/>
    <s v="En Ejecución"/>
    <s v="ID SUBCTA: 925 - TIPO: 10.1. Evaluadores nacionales"/>
    <s v="377-16 Evaluadores Nacionales"/>
    <s v="REGALIAS"/>
    <s v="19/05/2016"/>
    <s v="19/05/2016"/>
    <s v="19/05/2016"/>
    <s v="19/05/2016"/>
    <s v="40"/>
    <s v="19/09/2019"/>
    <s v="899999296"/>
    <s v="COLCIENCIAS"/>
    <s v="Aunar esfuerzos técnicos y economicos para la ejecución del proyecto &quot;implementación programa para el fortalecimiento decapacidades en Ctel en Ciencias del Mar para la Región Caribe&quot; CÓDIGO  BPIN 2015000100100, de acuerdo con los terminos en los que fue aprobado por el OCAD de Ciencia y Tecnología del 18 de noviembre de 2015."/>
    <n v="3275000000"/>
    <n v="3275000000"/>
    <n v="0"/>
    <n v="45503964"/>
    <n v="45503963.999999963"/>
    <n v="0"/>
    <m/>
    <n v="0"/>
    <n v="45503964"/>
    <n v="45503963.999999963"/>
    <n v="0"/>
    <m/>
    <n v="0"/>
    <n v="45503964"/>
    <n v="0"/>
    <n v="45503964"/>
    <n v="0"/>
    <n v="45503964"/>
    <n v="0"/>
    <n v="0"/>
    <n v="0"/>
    <n v="0"/>
    <n v="45503964"/>
    <n v="0"/>
    <n v="0"/>
    <n v="45503964"/>
    <n v="0"/>
    <n v="0"/>
    <n v="0"/>
    <n v="0"/>
    <n v="0"/>
    <n v="0"/>
    <n v="0"/>
    <n v="0"/>
    <n v="0"/>
    <n v="0"/>
    <n v="0"/>
    <n v="0"/>
    <s v="COL-E"/>
    <s v="377_16"/>
    <s v="377_16_EVA"/>
    <s v="830053105"/>
    <s v="APO"/>
  </r>
  <r>
    <x v="328"/>
    <s v="377"/>
    <s v="2016"/>
    <s v="CONVENIOS DE APORTE"/>
    <s v="Dirección de Fomento a la Investigación"/>
    <s v="En Ejecución"/>
    <s v="ID SUBCTA: 902 - TIPO: 11.1. Cargue inicial en el MGI"/>
    <s v="377-16"/>
    <s v="REGALIAS"/>
    <s v="19/05/2016"/>
    <s v="19/05/2016"/>
    <s v="19/05/2016"/>
    <s v="19/05/2016"/>
    <s v="40"/>
    <s v="19/09/2019"/>
    <s v="899999296"/>
    <s v="COLCIENCIAS"/>
    <s v="Aunar esfuerzos técnicos y economicos para la ejecución del proyecto &quot;implementación programa para el fortalecimiento decapacidades en Ctel en Ciencias del Mar para la Región Caribe&quot; CÓDIGO  BPIN 2015000100100, de acuerdo con los terminos en los que fue aprobado por el OCAD de Ciencia y Tecnología del 18 de noviembre de 2015."/>
    <n v="3275000000"/>
    <n v="3275000000"/>
    <n v="0"/>
    <n v="3226214234.96"/>
    <n v="3226214234.96"/>
    <n v="0"/>
    <m/>
    <n v="0"/>
    <n v="3226214234.96"/>
    <n v="3226214234.96"/>
    <n v="0"/>
    <m/>
    <n v="0"/>
    <n v="3226214234.96"/>
    <n v="93967404.379999995"/>
    <n v="3132246830.5799999"/>
    <n v="3132246830.5799999"/>
    <n v="0"/>
    <n v="0"/>
    <n v="0"/>
    <n v="0"/>
    <n v="0"/>
    <n v="2192572780.8099999"/>
    <n v="0"/>
    <n v="2192572780.8099999"/>
    <n v="0"/>
    <n v="0"/>
    <n v="0"/>
    <n v="0"/>
    <n v="939674049.76999998"/>
    <n v="9"/>
    <n v="1033641454.15"/>
    <n v="0"/>
    <n v="5001938.75"/>
    <n v="0"/>
    <n v="5001938.75"/>
    <n v="0"/>
    <n v="1038643392.9"/>
    <s v="COL-E"/>
    <s v="377_16"/>
    <s v="SIN_PROYECT"/>
    <s v="830053105"/>
    <s v="APO"/>
  </r>
  <r>
    <x v="329"/>
    <s v="867"/>
    <s v="2015"/>
    <s v="CONVENIOS DE APORTE"/>
    <s v="Dirección General"/>
    <s v="En Ejecución"/>
    <s v="ID SUBCTA: 903 - TIPO: 10.1. Evaluadores nacionales"/>
    <s v="867-15 Evaluadores Nacionales"/>
    <s v="REGALIAS"/>
    <s v="21/12/2015"/>
    <s v="21/12/2015"/>
    <s v="21/12/2015"/>
    <s v="21/12/2015"/>
    <s v="120"/>
    <s v="21/12/2025"/>
    <s v="899999296"/>
    <s v="COLCIENCIAS"/>
    <s v="Aunar esfuerzos técnicos y económicos para la ejecución del proyecto &quot;Fortalecimiento de las Capacidades de Investigación e Innovación del Depto de Boyaca a traves de la formacion de recurso human de alto nivel (MaestriaInvestigativa y Doctorado)&quot; de acuerdo con los terminos en lo que fue aprobado por el OCAD de ciencia y tecnología del 21 de julio de 2015"/>
    <n v="30020010260"/>
    <n v="30020010260"/>
    <n v="0"/>
    <n v="35439250"/>
    <n v="35439250"/>
    <n v="0"/>
    <m/>
    <n v="0"/>
    <n v="35439250"/>
    <n v="35439250"/>
    <n v="0"/>
    <m/>
    <n v="0"/>
    <n v="35439250"/>
    <n v="0"/>
    <n v="35439250"/>
    <n v="0"/>
    <n v="35439250"/>
    <n v="0"/>
    <n v="0"/>
    <n v="0"/>
    <n v="0"/>
    <n v="35439250"/>
    <n v="0"/>
    <n v="0"/>
    <n v="35439250"/>
    <n v="0"/>
    <n v="0"/>
    <n v="0"/>
    <n v="0"/>
    <n v="0"/>
    <n v="0"/>
    <n v="0"/>
    <n v="0"/>
    <n v="0"/>
    <n v="0"/>
    <n v="0"/>
    <n v="0"/>
    <s v="COL-E"/>
    <s v="867_15"/>
    <s v="867_15_EVAL"/>
    <s v="830053105"/>
    <s v="APO"/>
  </r>
  <r>
    <x v="330"/>
    <s v="299"/>
    <s v="2017"/>
    <s v="CONVENIOS DE APORTE"/>
    <s v="Dirección General"/>
    <s v="En Ejecución"/>
    <s v="ID SUBCTA: 956 - TIPO: 10.1. Evaluadores nacionales"/>
    <s v="299-17 Evaluadores Nacionales"/>
    <s v="REGALIAS"/>
    <s v=""/>
    <s v="14/02/2017"/>
    <s v="14/02/2017"/>
    <s v="14/02/2017"/>
    <s v="19"/>
    <s v="31/07/2018"/>
    <s v="899999296"/>
    <s v="COLCIENCIAS"/>
    <s v="Aunar esfuerzos para apoyar el proceso de evaluación de programas, proyectos y demás actividades de ciencia, tecnología e innovación."/>
    <n v="225000000"/>
    <n v="225000000"/>
    <n v="0"/>
    <n v="225000000"/>
    <n v="225000000"/>
    <n v="0"/>
    <m/>
    <n v="0"/>
    <n v="50000000"/>
    <n v="50000000"/>
    <n v="0"/>
    <m/>
    <n v="175000000"/>
    <n v="225000000"/>
    <n v="201393056"/>
    <n v="23606944"/>
    <n v="0"/>
    <n v="23606944"/>
    <n v="0"/>
    <n v="0"/>
    <n v="0"/>
    <n v="0"/>
    <n v="23606944"/>
    <n v="0"/>
    <n v="0"/>
    <n v="23606944"/>
    <n v="0"/>
    <n v="0"/>
    <n v="0"/>
    <n v="0"/>
    <n v="0"/>
    <n v="26393056"/>
    <n v="0"/>
    <n v="152493.15"/>
    <n v="0"/>
    <n v="152493.15"/>
    <n v="0"/>
    <n v="26545549.149999999"/>
    <s v="COL-E"/>
    <s v="299_17"/>
    <s v="SIN_PROYECT"/>
    <s v="830053105"/>
    <s v="APO"/>
  </r>
  <r>
    <x v="331"/>
    <s v="874"/>
    <s v="2015"/>
    <s v="CONVENIOS DE APORTE"/>
    <s v="Dirección General"/>
    <s v="En Ejecución"/>
    <s v="ID SUBCTA: 577 - TIPO: 11.1. Cargue inicial en el MGI"/>
    <s v="874-15"/>
    <s v="REGALIAS"/>
    <s v="22/12/2015"/>
    <s v="22/12/2015"/>
    <s v="22/12/2015"/>
    <s v="22/12/2015"/>
    <s v="120"/>
    <s v="22/12/2025"/>
    <s v="899999296"/>
    <s v="COLCIENCIAS"/>
    <s v="Aunar esfuerzos, capacidades y competencias de las partes para la ejecución del proyecto de ciencia, tecnología e innovacio denominado &quot;FORMACIÓN DE TALENTO HUMANO DE ALTO NIVEL EN DOCTORADOS EN EL DEPARTAMENTO DEL TOLIMA&quot;, de acuerdo con los terminos en los que fue aprobado por OCAD de ciencia y tecnología del 15 de septiembre de 2015."/>
    <n v="19335991440"/>
    <n v="19335991440"/>
    <n v="0"/>
    <n v="19335991440"/>
    <n v="19335991440"/>
    <n v="0"/>
    <m/>
    <n v="0"/>
    <n v="7623920440"/>
    <n v="7623920440"/>
    <n v="0"/>
    <m/>
    <n v="11712071000"/>
    <n v="15704273600"/>
    <n v="50000000"/>
    <n v="15654273600"/>
    <n v="15654273600"/>
    <n v="0"/>
    <n v="0"/>
    <n v="0"/>
    <n v="0"/>
    <n v="3631717840"/>
    <n v="3759947664"/>
    <n v="0"/>
    <n v="3759947664"/>
    <n v="0"/>
    <n v="0"/>
    <n v="0"/>
    <n v="0"/>
    <n v="11894325936"/>
    <n v="6"/>
    <n v="3863972776"/>
    <n v="0"/>
    <n v="18286055.98"/>
    <n v="0"/>
    <n v="18286055.98"/>
    <n v="0"/>
    <n v="3882258831.98"/>
    <s v="COL-E"/>
    <s v="874_15"/>
    <s v="SIN_PROYECT"/>
    <s v="830053105"/>
    <s v="APO"/>
  </r>
  <r>
    <x v="329"/>
    <s v="867"/>
    <s v="2015"/>
    <s v="CONVENIOS DE APORTE"/>
    <s v="Dirección General"/>
    <s v="En Ejecución"/>
    <s v="ID SUBCTA: 576 - TIPO: 11.1. Cargue inicial en el MGI"/>
    <s v="867-15"/>
    <s v="REGALIAS"/>
    <s v="21/12/2015"/>
    <s v="21/12/2015"/>
    <s v="21/12/2015"/>
    <s v="21/12/2015"/>
    <s v="120"/>
    <s v="21/12/2025"/>
    <s v="899999296"/>
    <s v="COLCIENCIAS"/>
    <s v="Aunar esfuerzos técnicos y económicos para la ejecución del proyecto &quot;Fortalecimiento de las Capacidades de Investigación e Innovación del Depto de Boyaca a traves de la formacion de recurso human de alto nivel (MaestriaInvestigativa y Doctorado)&quot; de acuerdo con los terminos en lo que fue aprobado por el OCAD de ciencia y tecnología del 21 de julio de 2015"/>
    <n v="30020010260"/>
    <n v="30020010260"/>
    <n v="0"/>
    <n v="29984571010"/>
    <n v="29984571010"/>
    <n v="0"/>
    <m/>
    <n v="0"/>
    <n v="20033396010"/>
    <n v="20033396010"/>
    <n v="0"/>
    <m/>
    <n v="9951175000"/>
    <n v="28076636000"/>
    <n v="175000000"/>
    <n v="27901636000"/>
    <n v="27901636000"/>
    <n v="0"/>
    <n v="0"/>
    <n v="0"/>
    <n v="0"/>
    <n v="1907935010"/>
    <n v="11084339100"/>
    <n v="0"/>
    <n v="11084339100"/>
    <n v="0"/>
    <n v="0"/>
    <n v="0"/>
    <n v="0"/>
    <n v="16817296900"/>
    <n v="25"/>
    <n v="8949056910"/>
    <n v="0"/>
    <n v="41815072.549999997"/>
    <n v="0"/>
    <n v="41815072.549999997"/>
    <n v="0"/>
    <n v="8990871982.5499992"/>
    <s v="COL-E"/>
    <s v="867_15"/>
    <s v="SIN_PROYECT"/>
    <s v="830053105"/>
    <s v="APO"/>
  </r>
  <r>
    <x v="1"/>
    <s v=""/>
    <m/>
    <m/>
    <m/>
    <m/>
    <m/>
    <m/>
    <s v="REGALIAS"/>
    <s v=""/>
    <m/>
    <m/>
    <m/>
    <m/>
    <m/>
    <m/>
    <m/>
    <m/>
    <n v="89426011960"/>
    <n v="89426011960"/>
    <n v="0"/>
    <n v="52856001700"/>
    <e v="#N/A"/>
    <e v="#N/A"/>
    <m/>
    <n v="0"/>
    <n v="31017755700"/>
    <e v="#N/A"/>
    <e v="#N/A"/>
    <m/>
    <n v="21838246000"/>
    <n v="47316348850"/>
    <n v="520360460.38"/>
    <n v="46795988389.620003"/>
    <n v="46688156430.580002"/>
    <n v="107307974"/>
    <n v="0"/>
    <n v="523985.04"/>
    <n v="0"/>
    <n v="5539652850"/>
    <n v="17144691503.85"/>
    <n v="0"/>
    <n v="17036859544.809999"/>
    <n v="107307974"/>
    <n v="0"/>
    <n v="523985.04"/>
    <n v="0"/>
    <n v="29651296885.77"/>
    <n v="40"/>
    <n v="13873064196.15"/>
    <n v="0"/>
    <n v="65255560.439999998"/>
    <n v="0"/>
    <n v="65255560.439999998"/>
    <n v="0"/>
    <n v="13938319756.59"/>
    <s v=""/>
    <m/>
    <m/>
    <m/>
    <m/>
  </r>
  <r>
    <x v="332"/>
    <s v="Reintegros Proyectos"/>
    <s v="2017"/>
    <s v="CUENTA"/>
    <s v=""/>
    <s v="En Ejecución"/>
    <s v="ID SUBCTA: 1016 - TIPO: 1.1. Programas y Proyectos de Investigación"/>
    <s v="Reintegros 219-2013"/>
    <s v="REINTEGROS"/>
    <s v=""/>
    <s v=""/>
    <s v=""/>
    <s v=""/>
    <s v=""/>
    <s v=""/>
    <s v="899999296"/>
    <s v="COLCIENCIAS"/>
    <s v=""/>
    <n v="0"/>
    <n v="0"/>
    <n v="0"/>
    <n v="427172463"/>
    <n v="427172463"/>
    <n v="0"/>
    <m/>
    <n v="0"/>
    <n v="427172463"/>
    <n v="427172463"/>
    <n v="0"/>
    <m/>
    <n v="0"/>
    <n v="427172463"/>
    <n v="11608859"/>
    <n v="415563604"/>
    <n v="415563604"/>
    <n v="0"/>
    <n v="0"/>
    <n v="0"/>
    <n v="0"/>
    <n v="0"/>
    <n v="270873372.5"/>
    <n v="0"/>
    <n v="270873372.5"/>
    <n v="0"/>
    <n v="0"/>
    <n v="0"/>
    <n v="0"/>
    <n v="144690231.5"/>
    <n v="3"/>
    <n v="156299090.5"/>
    <n v="0"/>
    <n v="1961775.05"/>
    <n v="0"/>
    <n v="1961775.05"/>
    <n v="0"/>
    <n v="158260865.55000001"/>
    <s v="COL-E"/>
    <s v="REINTEPROY"/>
    <s v="RNTPROYE_8"/>
    <s v="830053105"/>
    <s v="APO"/>
  </r>
  <r>
    <x v="332"/>
    <s v="Reintegros Proyectos"/>
    <s v="2017"/>
    <s v="CUENTA"/>
    <s v=""/>
    <s v="En Ejecución"/>
    <s v="ID SUBCTA: 1010 - TIPO: 1.1. Programas y Proyectos de Investigación"/>
    <s v="Reintegros Art. 26 Sub Movilidad"/>
    <s v="REINTEGROS"/>
    <s v=""/>
    <s v=""/>
    <s v=""/>
    <s v=""/>
    <s v=""/>
    <s v=""/>
    <s v="899999296"/>
    <s v="COLCIENCIAS"/>
    <s v=""/>
    <n v="0"/>
    <n v="0"/>
    <n v="0"/>
    <n v="184666206.80000001"/>
    <n v="184666206.80000001"/>
    <n v="0"/>
    <m/>
    <n v="0"/>
    <n v="184666206.80000001"/>
    <n v="184666206.80000001"/>
    <n v="0"/>
    <m/>
    <n v="0"/>
    <n v="0"/>
    <n v="0"/>
    <n v="0"/>
    <n v="0"/>
    <n v="0"/>
    <n v="0"/>
    <n v="0"/>
    <n v="0"/>
    <n v="184666206.80000001"/>
    <n v="0"/>
    <n v="0"/>
    <n v="0"/>
    <n v="0"/>
    <n v="0"/>
    <n v="0"/>
    <n v="0"/>
    <n v="0"/>
    <n v="0"/>
    <n v="184666206.80000001"/>
    <n v="0"/>
    <n v="848073.29"/>
    <n v="0"/>
    <n v="848073.29"/>
    <n v="0"/>
    <n v="185514280.09"/>
    <s v="COL-E"/>
    <s v="REINTEPROY"/>
    <s v="RNTPROYE_5"/>
    <s v="830053105"/>
    <s v="APO"/>
  </r>
  <r>
    <x v="332"/>
    <s v="Reintegros Proyectos"/>
    <s v="2017"/>
    <s v="CUENTA"/>
    <s v=""/>
    <s v="En Ejecución"/>
    <s v="ID SUBCTA: 1015 - TIPO: 1.1. Programas y Proyectos de Investigación"/>
    <s v="Reintegros 186-2012"/>
    <s v="REINTEGROS"/>
    <s v=""/>
    <s v=""/>
    <s v=""/>
    <s v=""/>
    <s v=""/>
    <s v=""/>
    <s v="899999296"/>
    <s v="COLCIENCIAS"/>
    <s v=""/>
    <n v="0"/>
    <n v="0"/>
    <n v="0"/>
    <n v="243330388"/>
    <n v="243330388"/>
    <n v="0"/>
    <m/>
    <n v="0"/>
    <n v="243330388"/>
    <n v="243330388"/>
    <n v="0"/>
    <m/>
    <n v="0"/>
    <n v="243330388"/>
    <n v="5232300"/>
    <n v="238098088"/>
    <n v="238098088"/>
    <n v="0"/>
    <n v="0"/>
    <n v="0"/>
    <n v="0"/>
    <n v="0"/>
    <n v="0"/>
    <n v="0"/>
    <n v="0"/>
    <n v="0"/>
    <n v="0"/>
    <n v="0"/>
    <n v="0"/>
    <n v="238098088"/>
    <n v="2"/>
    <n v="243330388"/>
    <n v="0"/>
    <n v="1117486.56"/>
    <n v="0"/>
    <n v="1117486.56"/>
    <n v="0"/>
    <n v="244447874.56"/>
    <s v="COL-E"/>
    <s v="REINTEPROY"/>
    <s v="RNTPROYE_7"/>
    <s v="830053105"/>
    <s v="APO"/>
  </r>
  <r>
    <x v="332"/>
    <s v="Reintegros Proyectos"/>
    <s v="2017"/>
    <s v="CUENTA"/>
    <s v=""/>
    <s v="En Ejecución"/>
    <s v="ID SUBCTA: 1021 - TIPO: 1.1. Programas y Proyectos de Investigación"/>
    <s v="Reintegros Art. 26 Sub proyectos de Investigación"/>
    <s v="REINTEGROS"/>
    <s v=""/>
    <s v=""/>
    <s v=""/>
    <s v=""/>
    <s v=""/>
    <s v=""/>
    <s v="899999296"/>
    <s v="COLCIENCIAS"/>
    <s v=""/>
    <n v="0"/>
    <n v="0"/>
    <n v="0"/>
    <n v="680006584"/>
    <n v="680006584"/>
    <n v="0"/>
    <m/>
    <n v="0"/>
    <n v="680006584"/>
    <n v="680006584"/>
    <n v="0"/>
    <m/>
    <n v="0"/>
    <n v="680006584"/>
    <n v="97894685"/>
    <n v="582111899"/>
    <n v="582111899"/>
    <n v="0"/>
    <n v="0"/>
    <n v="0"/>
    <n v="0"/>
    <n v="0"/>
    <n v="135729286"/>
    <n v="0"/>
    <n v="135729286"/>
    <n v="0"/>
    <n v="0"/>
    <n v="0"/>
    <n v="0"/>
    <n v="446382613"/>
    <n v="3"/>
    <n v="544277298"/>
    <n v="0"/>
    <n v="3122907.18"/>
    <n v="0"/>
    <n v="3122907.18"/>
    <n v="0"/>
    <n v="547400205.17999995"/>
    <s v="COL-E"/>
    <s v="REINTEPROY"/>
    <s v="RNTPROYE_13"/>
    <s v="830053105"/>
    <s v="APO"/>
  </r>
  <r>
    <x v="332"/>
    <s v="Reintegros Proyectos"/>
    <s v="2017"/>
    <s v="CUENTA"/>
    <s v=""/>
    <s v="En Ejecución"/>
    <s v="ID SUBCTA: 1011 - TIPO: 1.1. Programas y Proyectos de Investigación"/>
    <s v="Reintegros 433-13"/>
    <s v="REINTEGROS"/>
    <s v=""/>
    <s v=""/>
    <s v=""/>
    <s v=""/>
    <s v=""/>
    <s v=""/>
    <s v="899999296"/>
    <s v="COLCIENCIAS"/>
    <s v=""/>
    <n v="0"/>
    <n v="0"/>
    <n v="0"/>
    <n v="756136"/>
    <n v="756136"/>
    <n v="0"/>
    <m/>
    <n v="0"/>
    <n v="756136"/>
    <n v="756136"/>
    <n v="0"/>
    <m/>
    <n v="0"/>
    <n v="0"/>
    <n v="0"/>
    <n v="0"/>
    <n v="0"/>
    <n v="0"/>
    <n v="0"/>
    <n v="0"/>
    <n v="0"/>
    <n v="756136"/>
    <n v="0"/>
    <n v="0"/>
    <n v="0"/>
    <n v="0"/>
    <n v="0"/>
    <n v="0"/>
    <n v="0"/>
    <n v="0"/>
    <n v="0"/>
    <n v="756136"/>
    <n v="0"/>
    <n v="3472.53"/>
    <n v="0"/>
    <n v="3472.53"/>
    <n v="0"/>
    <n v="759608.53"/>
    <s v="COL-E"/>
    <s v="REINTEPROY"/>
    <s v="RNTPROYE_6"/>
    <s v="830053105"/>
    <s v="APO"/>
  </r>
  <r>
    <x v="332"/>
    <s v="Reintegros Proyectos"/>
    <s v="2017"/>
    <s v="CUENTA"/>
    <s v=""/>
    <s v="En Ejecución"/>
    <s v="ID SUBCTA: 1020 - TIPO: 1.1. Programas y Proyectos de Investigación"/>
    <s v="Reintegros Art. 26 Apoyo a CDT nuevos"/>
    <s v="REINTEGROS"/>
    <s v=""/>
    <s v=""/>
    <s v=""/>
    <s v=""/>
    <s v=""/>
    <s v=""/>
    <s v="899999296"/>
    <s v="COLCIENCIAS"/>
    <s v=""/>
    <n v="0"/>
    <n v="0"/>
    <n v="0"/>
    <n v="15720163"/>
    <n v="15720163"/>
    <n v="0"/>
    <m/>
    <n v="0"/>
    <n v="15720163"/>
    <n v="15720163"/>
    <n v="0"/>
    <m/>
    <n v="0"/>
    <n v="15720163"/>
    <n v="15720163"/>
    <n v="0"/>
    <n v="0"/>
    <n v="0"/>
    <n v="0"/>
    <n v="0"/>
    <n v="0"/>
    <n v="0"/>
    <n v="0"/>
    <n v="0"/>
    <n v="0"/>
    <n v="0"/>
    <n v="0"/>
    <n v="0"/>
    <n v="0"/>
    <n v="0"/>
    <n v="0"/>
    <n v="15720163"/>
    <n v="0"/>
    <n v="72194.320000000007"/>
    <n v="0"/>
    <n v="72194.320000000007"/>
    <n v="0"/>
    <n v="15792357.32"/>
    <s v="COL-E"/>
    <s v="REINTEPROY"/>
    <s v="RNTPROYE_12"/>
    <s v="830053105"/>
    <s v="APO"/>
  </r>
  <r>
    <x v="333"/>
    <s v="Reintegro de recursos cv 199"/>
    <s v="2016"/>
    <s v="CUENTA"/>
    <s v=""/>
    <s v="En Ejecución"/>
    <s v="ID SUBCTA: 916 - TIPO: 3.1. Procesos de Innovación Empresarial"/>
    <s v="Reintegro de recursos cv 199"/>
    <s v="REINTEGROS"/>
    <s v=""/>
    <s v=""/>
    <s v=""/>
    <s v=""/>
    <s v=""/>
    <s v=""/>
    <s v="899999296"/>
    <s v="COLCIENCIAS"/>
    <s v=""/>
    <n v="0"/>
    <n v="0"/>
    <n v="0"/>
    <n v="720000000"/>
    <n v="720000000"/>
    <n v="0"/>
    <m/>
    <n v="2868525.9"/>
    <n v="720000000"/>
    <n v="720000000"/>
    <n v="0"/>
    <m/>
    <n v="0"/>
    <n v="702508165.89999998"/>
    <n v="0"/>
    <n v="702508165.89999998"/>
    <n v="699639640"/>
    <n v="0"/>
    <n v="0"/>
    <n v="0"/>
    <n v="0"/>
    <n v="17491834.100000001"/>
    <n v="456584828.06"/>
    <n v="1819063.06"/>
    <n v="454765765"/>
    <n v="0"/>
    <n v="0"/>
    <n v="0"/>
    <n v="0"/>
    <n v="245923337.84"/>
    <n v="1"/>
    <n v="263415171.94"/>
    <n v="0"/>
    <n v="58237326.060000002"/>
    <n v="0"/>
    <n v="58237326.060000002"/>
    <n v="0"/>
    <n v="321652498"/>
    <s v="OEN-G"/>
    <s v="0199_12_RN"/>
    <s v="0199_12_RNT"/>
    <s v="899999053"/>
    <s v="APO"/>
  </r>
  <r>
    <x v="332"/>
    <s v="Reintegros Proyectos"/>
    <s v="2017"/>
    <s v="CUENTA"/>
    <s v=""/>
    <s v="En Ejecución"/>
    <s v="ID SUBCTA: 1019 - TIPO: 1.1. Programas y Proyectos de Investigación"/>
    <s v="Reintegros Art. 26 Sub Fortalecimiento"/>
    <s v="REINTEGROS"/>
    <s v=""/>
    <s v=""/>
    <s v=""/>
    <s v=""/>
    <s v=""/>
    <s v=""/>
    <s v="899999296"/>
    <s v="COLCIENCIAS"/>
    <s v=""/>
    <n v="0"/>
    <n v="0"/>
    <n v="0"/>
    <n v="110459305"/>
    <n v="110459305"/>
    <n v="0"/>
    <m/>
    <n v="0"/>
    <n v="110459305"/>
    <n v="110459305"/>
    <n v="0"/>
    <m/>
    <n v="0"/>
    <n v="110459305"/>
    <n v="12256393"/>
    <n v="98202912"/>
    <n v="98202912"/>
    <n v="0"/>
    <n v="0"/>
    <n v="0"/>
    <n v="0"/>
    <n v="0"/>
    <n v="0"/>
    <n v="0"/>
    <n v="0"/>
    <n v="0"/>
    <n v="0"/>
    <n v="0"/>
    <n v="0"/>
    <n v="98202912"/>
    <n v="1"/>
    <n v="110459305"/>
    <n v="0"/>
    <n v="507280.61"/>
    <n v="0"/>
    <n v="507280.61"/>
    <n v="0"/>
    <n v="110966585.61"/>
    <s v="COL-E"/>
    <s v="REINTEPROY"/>
    <s v="RNTPROYE_11"/>
    <s v="830053105"/>
    <s v="APO"/>
  </r>
  <r>
    <x v="332"/>
    <s v="Reintegros Proyectos"/>
    <s v="2017"/>
    <s v="CUENTA"/>
    <s v=""/>
    <s v="En Ejecución"/>
    <s v="ID SUBCTA: 1017 - TIPO: 1.1. Programas y Proyectos de Investigación"/>
    <s v="Reintegros 258-2013"/>
    <s v="REINTEGROS"/>
    <s v=""/>
    <s v=""/>
    <s v=""/>
    <s v=""/>
    <s v=""/>
    <s v=""/>
    <s v="899999296"/>
    <s v="COLCIENCIAS"/>
    <s v=""/>
    <n v="0"/>
    <n v="0"/>
    <n v="0"/>
    <n v="26483625"/>
    <n v="26483625"/>
    <n v="0"/>
    <m/>
    <n v="0"/>
    <n v="26483625"/>
    <n v="26483625"/>
    <n v="0"/>
    <m/>
    <n v="0"/>
    <n v="26483625"/>
    <n v="8608513"/>
    <n v="17875112"/>
    <n v="17875112"/>
    <n v="0"/>
    <n v="0"/>
    <n v="0"/>
    <n v="0"/>
    <n v="0"/>
    <n v="0"/>
    <n v="0"/>
    <n v="0"/>
    <n v="0"/>
    <n v="0"/>
    <n v="0"/>
    <n v="0"/>
    <n v="17875112"/>
    <n v="1"/>
    <n v="26483625"/>
    <n v="0"/>
    <n v="121625.15"/>
    <n v="0"/>
    <n v="121625.15"/>
    <n v="0"/>
    <n v="26605250.149999999"/>
    <s v="COL-E"/>
    <s v="REINTEPROY"/>
    <s v="RNTPROYE_10"/>
    <s v="830053105"/>
    <s v="APO"/>
  </r>
  <r>
    <x v="332"/>
    <s v="Reintegros Proyectos"/>
    <s v="2017"/>
    <s v="CUENTA"/>
    <s v=""/>
    <s v="En Ejecución"/>
    <s v="ID SUBCTA: 1018 - TIPO: 1.1. Programas y Proyectos de Investigación"/>
    <s v="Reintegros 226-2014"/>
    <s v="REINTEGROS"/>
    <s v=""/>
    <s v=""/>
    <s v=""/>
    <s v=""/>
    <s v=""/>
    <s v=""/>
    <s v="899999296"/>
    <s v="COLCIENCIAS"/>
    <s v=""/>
    <n v="0"/>
    <n v="0"/>
    <n v="0"/>
    <n v="147698001"/>
    <n v="147698001"/>
    <n v="0"/>
    <m/>
    <n v="0"/>
    <n v="147698001"/>
    <n v="147698001"/>
    <n v="0"/>
    <m/>
    <n v="0"/>
    <n v="147698001"/>
    <n v="0"/>
    <n v="147698001"/>
    <n v="147698001"/>
    <n v="0"/>
    <n v="0"/>
    <n v="0"/>
    <n v="0"/>
    <n v="0"/>
    <n v="135922329"/>
    <n v="0"/>
    <n v="135922329"/>
    <n v="0"/>
    <n v="0"/>
    <n v="0"/>
    <n v="0"/>
    <n v="11775672"/>
    <n v="1"/>
    <n v="11775672"/>
    <n v="0"/>
    <n v="678298.06"/>
    <n v="0"/>
    <n v="678298.06"/>
    <n v="0"/>
    <n v="12453970.060000001"/>
    <s v="COL-E"/>
    <s v="REINTEPROY"/>
    <s v="RNTPROYE_9"/>
    <s v="830053105"/>
    <s v="APO"/>
  </r>
  <r>
    <x v="332"/>
    <s v="Reintegros Proyectos"/>
    <s v="2017"/>
    <s v="CUENTA"/>
    <s v=""/>
    <s v="En Ejecución"/>
    <s v="ID SUBCTA: 1009 - TIPO: 1.1. Programas y Proyectos de Investigación"/>
    <s v="Reintegros Art. 26 Sub Jóvenes"/>
    <s v="REINTEGROS"/>
    <s v=""/>
    <s v=""/>
    <s v=""/>
    <s v=""/>
    <s v=""/>
    <s v=""/>
    <s v="899999296"/>
    <s v="COLCIENCIAS"/>
    <s v=""/>
    <n v="0"/>
    <n v="0"/>
    <n v="0"/>
    <n v="156948631"/>
    <n v="156948631"/>
    <n v="0"/>
    <m/>
    <n v="0"/>
    <n v="156948631"/>
    <n v="156948631"/>
    <n v="0"/>
    <m/>
    <n v="0"/>
    <n v="156948631"/>
    <n v="0"/>
    <n v="156948631"/>
    <n v="156948631"/>
    <n v="0"/>
    <n v="0"/>
    <n v="0"/>
    <n v="0"/>
    <n v="0"/>
    <n v="0"/>
    <n v="0"/>
    <n v="0"/>
    <n v="0"/>
    <n v="0"/>
    <n v="0"/>
    <n v="0"/>
    <n v="156948631"/>
    <n v="1"/>
    <n v="156948631"/>
    <n v="0"/>
    <n v="720781.27"/>
    <n v="0"/>
    <n v="720781.27"/>
    <n v="0"/>
    <n v="157669412.27000001"/>
    <s v="COL-E"/>
    <s v="REINTEPROY"/>
    <s v="RNTPROYE_4"/>
    <s v="830053105"/>
    <s v="APO"/>
  </r>
  <r>
    <x v="332"/>
    <s v="Reintegros Proyectos"/>
    <s v="2017"/>
    <s v="CUENTA"/>
    <s v=""/>
    <s v="En Ejecución"/>
    <s v="ID SUBCTA: 973 - TIPO: 1.1. Programas y Proyectos de Investigación"/>
    <s v="Reintegros 534-2014"/>
    <s v="REINTEGROS"/>
    <s v=""/>
    <s v=""/>
    <s v=""/>
    <s v=""/>
    <s v=""/>
    <s v=""/>
    <s v="899999296"/>
    <s v="COLCIENCIAS"/>
    <s v=""/>
    <n v="0"/>
    <n v="0"/>
    <n v="0"/>
    <n v="171890512"/>
    <n v="171890512"/>
    <n v="0"/>
    <m/>
    <n v="0"/>
    <n v="171890512"/>
    <n v="171890512"/>
    <n v="0"/>
    <m/>
    <n v="0"/>
    <n v="171890512"/>
    <n v="171890512"/>
    <n v="0"/>
    <n v="0"/>
    <n v="0"/>
    <n v="0"/>
    <n v="0"/>
    <n v="0"/>
    <n v="0"/>
    <n v="0"/>
    <n v="0"/>
    <n v="0"/>
    <n v="0"/>
    <n v="0"/>
    <n v="0"/>
    <n v="0"/>
    <n v="0"/>
    <n v="1"/>
    <n v="171890512"/>
    <n v="0"/>
    <n v="7796456.6100000003"/>
    <n v="0"/>
    <n v="7796456.6100000003"/>
    <n v="0"/>
    <n v="179686968.61000001"/>
    <s v="COL-E"/>
    <s v="REINTEPROY"/>
    <s v="RNTPROYE_1"/>
    <s v="830053105"/>
    <s v="APO"/>
  </r>
  <r>
    <x v="28"/>
    <s v="349"/>
    <s v="2013"/>
    <s v="CONVENIOS DE APORTE"/>
    <s v="Dirección General"/>
    <s v="Vencido"/>
    <s v="ID SUBCTA: 489 - TIPO: 11.1. Cargue inicial en el MGI"/>
    <s v="349-13 Reintegros"/>
    <s v="REINTEGROS"/>
    <s v="24/07/2013"/>
    <s v="24/07/2013"/>
    <s v="24/07/2013"/>
    <s v="24/07/2013"/>
    <s v="24"/>
    <s v="24/07/2015"/>
    <s v="899999296"/>
    <s v="COLCIENCIAS"/>
    <s v="Aunar esfuerzos y administrar los recursos destinados a fomentar el desarrollo de la actividad investigadora en el arrea de Educacion, realizada en las Instituciones de Educacion Superior - IES - que favorezca la movilidad internacional de docentes e investigadores con el Instituto  de Educacion de la Universidad de Londres de Inglaterra y, con la Coordinacion de Perfeccionamiento de Personal de Nivel Superior, CAPES de Brasil. para la ejecucion de los recursos que fomenten una Cultura Ciudadana de Ciencia, Tecnologia e Innovacion en la poblacion Infantil y juvenil de Colombia a traves de la Investigacion como Estrategia Pedagogica en los 32 Departamentos y el Distrito Capital."/>
    <n v="656413481"/>
    <n v="656413481"/>
    <n v="0"/>
    <n v="200516166"/>
    <n v="200516166"/>
    <n v="0"/>
    <m/>
    <n v="0"/>
    <n v="200516166"/>
    <n v="200516166"/>
    <n v="0"/>
    <m/>
    <n v="0"/>
    <n v="179883858"/>
    <n v="0"/>
    <n v="179883858"/>
    <n v="179883858"/>
    <n v="0"/>
    <n v="0"/>
    <n v="0"/>
    <n v="0"/>
    <n v="20632308"/>
    <n v="179883858"/>
    <n v="0"/>
    <n v="179883858"/>
    <n v="0"/>
    <n v="0"/>
    <n v="0"/>
    <n v="0"/>
    <n v="0"/>
    <n v="2"/>
    <n v="20632308"/>
    <n v="-20632308"/>
    <n v="-20632308"/>
    <n v="0"/>
    <n v="0"/>
    <n v="0"/>
    <n v="0"/>
    <s v="COL-E"/>
    <s v="0349_13"/>
    <s v="0349_13_2"/>
    <s v="830053105"/>
    <s v="APO"/>
  </r>
  <r>
    <x v="332"/>
    <s v="Reintegros Proyectos"/>
    <s v="2017"/>
    <s v="CUENTA"/>
    <s v=""/>
    <s v="En Ejecución"/>
    <s v="ID SUBCTA: 953 - TIPO: 1.1. Programas y Proyectos de Investigación"/>
    <s v="Reintegros 507-2014"/>
    <s v="REINTEGROS"/>
    <s v=""/>
    <s v=""/>
    <s v=""/>
    <s v=""/>
    <s v=""/>
    <s v=""/>
    <s v="899999296"/>
    <s v="COLCIENCIAS"/>
    <s v=""/>
    <n v="0"/>
    <n v="0"/>
    <n v="0"/>
    <n v="183920671"/>
    <n v="183920671"/>
    <n v="0"/>
    <m/>
    <n v="732751.68"/>
    <n v="183920671"/>
    <n v="183920671"/>
    <n v="0"/>
    <m/>
    <n v="0"/>
    <n v="183920671"/>
    <n v="0"/>
    <n v="183920671"/>
    <n v="183187919.31999999"/>
    <n v="0"/>
    <n v="0"/>
    <n v="0"/>
    <n v="0"/>
    <n v="0"/>
    <n v="154616000"/>
    <n v="616000"/>
    <n v="154000000"/>
    <n v="0"/>
    <n v="0"/>
    <n v="0"/>
    <n v="0"/>
    <n v="29304671"/>
    <n v="1"/>
    <n v="29304671"/>
    <n v="0"/>
    <n v="6254864.96"/>
    <n v="0"/>
    <n v="6254864.96"/>
    <n v="0"/>
    <n v="35559535.960000001"/>
    <s v="COL-G"/>
    <s v="REINTEPROY"/>
    <s v="RNTPROYE_2"/>
    <s v="830053105"/>
    <s v="APO"/>
  </r>
  <r>
    <x v="334"/>
    <s v="Jovenes Investigadores - Reintegros"/>
    <s v="2015"/>
    <s v="CUENTA"/>
    <s v=""/>
    <s v="En Ejecución"/>
    <s v="ID SUBCTA: 715 - TIPO: 11.1. Cargue inicial en el MGI"/>
    <s v="Jovenes Investigadores - Reintegros"/>
    <s v="REINTEGROS"/>
    <s v=""/>
    <s v=""/>
    <s v=""/>
    <s v=""/>
    <s v=""/>
    <s v=""/>
    <s v="899999296"/>
    <s v="COLCIENCIAS"/>
    <s v=""/>
    <n v="0"/>
    <n v="0"/>
    <n v="0"/>
    <n v="559038631"/>
    <n v="559038631"/>
    <n v="0"/>
    <m/>
    <n v="0"/>
    <n v="559038631"/>
    <n v="559038631"/>
    <n v="0"/>
    <m/>
    <n v="0"/>
    <n v="552064800"/>
    <n v="0"/>
    <n v="552064800"/>
    <n v="552064800"/>
    <n v="0"/>
    <n v="0"/>
    <n v="0"/>
    <n v="0"/>
    <n v="6973831"/>
    <n v="552064800"/>
    <n v="0"/>
    <n v="552064800"/>
    <n v="0"/>
    <n v="0"/>
    <n v="0"/>
    <n v="0"/>
    <n v="0"/>
    <n v="17"/>
    <n v="6973831"/>
    <n v="0"/>
    <n v="14152301.640000001"/>
    <n v="0"/>
    <n v="14152301.640000001"/>
    <n v="0"/>
    <n v="21126132.640000001"/>
    <s v="COL-E"/>
    <s v="JOVINVRNT"/>
    <s v="SIN_PROYECT"/>
    <s v="830053105"/>
    <s v="APO"/>
  </r>
  <r>
    <x v="335"/>
    <s v="Reintegros"/>
    <s v="2009"/>
    <s v="CUENTA"/>
    <s v=""/>
    <s v="En Ejecución"/>
    <s v="ID SUBCTA: 717 - TIPO: 11.1. Cargue inicial en el MGI"/>
    <s v="Reintegros"/>
    <s v="REINTEGROS"/>
    <s v=""/>
    <s v=""/>
    <s v=""/>
    <s v=""/>
    <s v=""/>
    <s v=""/>
    <s v="899999296"/>
    <s v="COLCIENCIAS"/>
    <s v=""/>
    <n v="0"/>
    <n v="0"/>
    <n v="0"/>
    <n v="19469233404.41"/>
    <n v="19450965252.406918"/>
    <n v="18268152.003082275"/>
    <m/>
    <n v="0"/>
    <n v="19274355529.84"/>
    <n v="19450965252.406918"/>
    <n v="-176609722.56691742"/>
    <m/>
    <n v="194877874.56999999"/>
    <n v="616829290.34000003"/>
    <n v="174674683.74000001"/>
    <n v="442154606.60000002"/>
    <n v="0"/>
    <n v="0"/>
    <n v="0"/>
    <n v="0"/>
    <n v="442154606.60000002"/>
    <n v="18852404114.07"/>
    <n v="443228385.69999999"/>
    <n v="1073779.1000000001"/>
    <n v="0"/>
    <n v="0"/>
    <n v="0"/>
    <n v="0"/>
    <n v="442154606.60000002"/>
    <n v="-1073779.1000000001"/>
    <n v="0"/>
    <n v="18831127144.139999"/>
    <n v="0"/>
    <n v="746841671.26999998"/>
    <n v="0"/>
    <n v="746841671.26999998"/>
    <n v="0"/>
    <n v="19577968815.41"/>
    <s v="OEN-E"/>
    <s v="REINTEGRO"/>
    <s v="SIN_PROYECT"/>
    <s v="830053105"/>
    <s v="APO"/>
  </r>
  <r>
    <x v="336"/>
    <s v="Reintegros Convenios 397-264-317"/>
    <s v="2016"/>
    <s v="CUENTA"/>
    <s v=""/>
    <s v="En Ejecución"/>
    <s v="ID SUBCTA: 904 - TIPO: 11.1. Cargue inicial en el MGI"/>
    <s v="Reintegros Convenios 397-264-317"/>
    <s v="REINTEGROS"/>
    <s v=""/>
    <s v=""/>
    <s v=""/>
    <s v=""/>
    <s v=""/>
    <s v=""/>
    <s v="899999296"/>
    <s v="COLCIENCIAS"/>
    <s v=""/>
    <n v="0"/>
    <n v="0"/>
    <n v="0"/>
    <n v="781335203.92999995"/>
    <n v="781335203.92999995"/>
    <n v="0"/>
    <m/>
    <n v="0"/>
    <n v="781335203.92999995"/>
    <n v="781335203.92999995"/>
    <n v="0"/>
    <m/>
    <n v="0"/>
    <n v="781285374.25999999"/>
    <n v="0"/>
    <n v="781285374.25999999"/>
    <n v="0"/>
    <n v="0"/>
    <n v="0"/>
    <n v="0"/>
    <n v="781285374.25999999"/>
    <n v="49829.67"/>
    <n v="781285374.25999999"/>
    <n v="0"/>
    <n v="0"/>
    <n v="0"/>
    <n v="0"/>
    <n v="0"/>
    <n v="781285374.25999999"/>
    <n v="0"/>
    <n v="0"/>
    <n v="49829.67"/>
    <n v="-49829.67"/>
    <n v="-49829.67"/>
    <n v="0"/>
    <n v="0"/>
    <n v="0"/>
    <n v="0"/>
    <s v="COL-E"/>
    <s v="BM_REINT"/>
    <s v="SIN_PROYECT"/>
    <s v="830053105"/>
    <s v="APO"/>
  </r>
  <r>
    <x v="335"/>
    <s v="Reintegros"/>
    <s v="2009"/>
    <s v="CUENTA"/>
    <s v=""/>
    <s v="En Ejecución"/>
    <s v="ID SUBCTA: 984 - TIPO: 13.1. Giros Reintegros"/>
    <s v="Devolución Reintegros"/>
    <s v="REINTEGROS"/>
    <s v=""/>
    <s v=""/>
    <s v=""/>
    <s v=""/>
    <s v=""/>
    <s v=""/>
    <s v="890980040"/>
    <s v="UNIVERSIDAD DE ANTIOQUIA"/>
    <s v=""/>
    <n v="0"/>
    <n v="0"/>
    <n v="0"/>
    <n v="10726953.359999999"/>
    <n v="10726953.359999999"/>
    <n v="0"/>
    <m/>
    <n v="42736.87"/>
    <n v="10726953.359999999"/>
    <n v="10726953.359999999"/>
    <n v="0"/>
    <m/>
    <n v="0"/>
    <n v="10726953.359999999"/>
    <n v="0"/>
    <n v="10726953.359999999"/>
    <n v="0"/>
    <n v="0"/>
    <n v="0"/>
    <n v="0"/>
    <n v="10684216.49"/>
    <n v="0"/>
    <n v="10726953.359999999"/>
    <n v="42736.87"/>
    <n v="0"/>
    <n v="0"/>
    <n v="0"/>
    <n v="0"/>
    <n v="10684216.49"/>
    <n v="0"/>
    <n v="0"/>
    <n v="0"/>
    <n v="0"/>
    <n v="0"/>
    <n v="0"/>
    <n v="0"/>
    <n v="0"/>
    <n v="0"/>
    <s v="OEN-G"/>
    <s v="REINTEGRO"/>
    <s v="DEVOREIN"/>
    <s v="830053105"/>
    <s v="APO"/>
  </r>
  <r>
    <x v="332"/>
    <s v="Reintegros Proyectos"/>
    <s v="2017"/>
    <s v="CUENTA"/>
    <s v=""/>
    <s v="En Ejecución"/>
    <s v="ID SUBCTA: 1022 - TIPO: 1.1. Programas y Proyectos de Investigación"/>
    <s v="Reintegros 231-2011"/>
    <s v="REINTEGROS"/>
    <s v=""/>
    <s v=""/>
    <s v=""/>
    <s v=""/>
    <s v=""/>
    <s v=""/>
    <s v="899999296"/>
    <s v="COLCIENCIAS"/>
    <s v=""/>
    <n v="0"/>
    <n v="0"/>
    <n v="0"/>
    <n v="696264581"/>
    <n v="696264581"/>
    <n v="0"/>
    <m/>
    <n v="0"/>
    <n v="696264581"/>
    <n v="696264581"/>
    <n v="0"/>
    <m/>
    <n v="0"/>
    <n v="575000000"/>
    <n v="575000000"/>
    <n v="0"/>
    <n v="0"/>
    <n v="0"/>
    <n v="0"/>
    <n v="0"/>
    <n v="0"/>
    <n v="121264581"/>
    <n v="0"/>
    <n v="0"/>
    <n v="0"/>
    <n v="0"/>
    <n v="0"/>
    <n v="0"/>
    <n v="0"/>
    <n v="0"/>
    <n v="0"/>
    <n v="696264581"/>
    <n v="0"/>
    <n v="0"/>
    <n v="0"/>
    <n v="0"/>
    <n v="0"/>
    <n v="696264581"/>
    <s v="COL-E"/>
    <s v="REINTEPROY"/>
    <s v="RNTPROYE_14"/>
    <s v="830053105"/>
    <s v="APO"/>
  </r>
  <r>
    <x v="337"/>
    <s v="Reintegros FONTIC"/>
    <s v="2017"/>
    <s v="CUENTA"/>
    <s v=""/>
    <s v="En Ejecución"/>
    <s v="ID SUBCTA: 971 - TIPO: 1.2. Programas y Proyectos de Desarrollo Tecnológico"/>
    <s v="Reintegros 543 Sub 3 I+D+I"/>
    <s v="REINTEGROS"/>
    <s v=""/>
    <s v=""/>
    <s v=""/>
    <s v=""/>
    <s v=""/>
    <s v=""/>
    <s v="899999296"/>
    <s v="COLCIENCIAS"/>
    <s v=""/>
    <n v="0"/>
    <n v="0"/>
    <n v="0"/>
    <n v="35536737"/>
    <n v="35536737"/>
    <n v="0"/>
    <m/>
    <n v="141580.63"/>
    <n v="35536737"/>
    <n v="35536737"/>
    <n v="0"/>
    <m/>
    <n v="0"/>
    <n v="141580.63"/>
    <n v="0"/>
    <n v="141580.63"/>
    <n v="0"/>
    <n v="0"/>
    <n v="0"/>
    <n v="0"/>
    <n v="0"/>
    <n v="35395156.369999997"/>
    <n v="0"/>
    <n v="0"/>
    <n v="0"/>
    <n v="0"/>
    <n v="0"/>
    <n v="0"/>
    <n v="0"/>
    <n v="141580.63"/>
    <n v="0"/>
    <n v="35536737"/>
    <n v="0"/>
    <n v="1261176.8799999999"/>
    <n v="0"/>
    <n v="1261176.8799999999"/>
    <n v="0"/>
    <n v="36797913.880000003"/>
    <s v="OEN-G"/>
    <s v="RNTFONTIC"/>
    <s v="RNT0543_13_SUB3"/>
    <s v="899999053"/>
    <s v="APO"/>
  </r>
  <r>
    <x v="332"/>
    <s v="Reintegros Proyectos"/>
    <s v="2017"/>
    <s v="CUENTA"/>
    <s v=""/>
    <s v="En Ejecución"/>
    <s v="ID SUBCTA: 1002 - TIPO: 1.1. Programas y Proyectos de Investigación"/>
    <s v="Reintegros 177-2010"/>
    <s v="REINTEGROS"/>
    <s v=""/>
    <s v=""/>
    <s v=""/>
    <s v=""/>
    <s v=""/>
    <s v=""/>
    <s v="899999296"/>
    <s v="COLCIENCIAS"/>
    <s v=""/>
    <n v="0"/>
    <n v="0"/>
    <n v="0"/>
    <n v="1286975776.5799999"/>
    <n v="1286975776.5799999"/>
    <n v="0"/>
    <m/>
    <n v="0"/>
    <n v="1286975776.5799999"/>
    <n v="1286975776.5799999"/>
    <n v="0"/>
    <m/>
    <n v="0"/>
    <n v="1285990577"/>
    <n v="1285990577"/>
    <n v="0"/>
    <n v="0"/>
    <n v="0"/>
    <n v="0"/>
    <n v="0"/>
    <n v="0"/>
    <n v="985199.58"/>
    <n v="0"/>
    <n v="0"/>
    <n v="0"/>
    <n v="0"/>
    <n v="0"/>
    <n v="0"/>
    <n v="0"/>
    <n v="0"/>
    <n v="1"/>
    <n v="1286975776.5799999"/>
    <n v="0"/>
    <n v="9738675.1099999994"/>
    <n v="0"/>
    <n v="9738675.1099999994"/>
    <n v="0"/>
    <n v="1296714451.6900001"/>
    <s v="COL-E"/>
    <s v="REINTEPROY"/>
    <s v="RNTPROYE_3"/>
    <s v="830053105"/>
    <s v="APO"/>
  </r>
  <r>
    <x v="338"/>
    <s v="Reintegros convenios 368-257-343"/>
    <s v="2016"/>
    <s v="CUENTA"/>
    <s v=""/>
    <s v="En Ejecución"/>
    <s v="ID SUBCTA: 926 - TIPO: 11.1. Cargue inicial en el MGI"/>
    <s v="Reintegros Convenios 368-257-343"/>
    <s v="REINTEGROS"/>
    <s v=""/>
    <s v=""/>
    <s v=""/>
    <s v=""/>
    <s v=""/>
    <s v=""/>
    <s v="899999296"/>
    <s v="COLCIENCIAS"/>
    <s v=""/>
    <n v="0"/>
    <n v="0"/>
    <n v="0"/>
    <n v="237971494"/>
    <n v="237971494"/>
    <n v="0"/>
    <m/>
    <n v="0"/>
    <n v="237971494"/>
    <n v="237971494"/>
    <n v="0"/>
    <m/>
    <n v="0"/>
    <n v="237971494"/>
    <n v="0"/>
    <n v="237971494"/>
    <n v="0"/>
    <n v="0"/>
    <n v="0"/>
    <n v="0"/>
    <n v="237971494"/>
    <n v="0"/>
    <n v="237971494"/>
    <n v="0"/>
    <n v="0"/>
    <n v="0"/>
    <n v="0"/>
    <n v="0"/>
    <n v="237971494"/>
    <n v="0"/>
    <n v="0"/>
    <n v="0"/>
    <n v="0"/>
    <n v="0"/>
    <n v="0"/>
    <n v="0"/>
    <n v="0"/>
    <n v="0"/>
    <s v="COL-E"/>
    <s v="BID_RNT"/>
    <s v="SIN_PROYECT"/>
    <s v="830053105"/>
    <s v="APO"/>
  </r>
  <r>
    <x v="337"/>
    <s v="Reintegros FONTIC"/>
    <s v="2017"/>
    <s v="CUENTA"/>
    <s v=""/>
    <s v="En Ejecución"/>
    <s v="ID SUBCTA: 969 - TIPO: 1.2. Programas y Proyectos de Desarrollo Tecnológico"/>
    <s v="Reintegros 315-2013"/>
    <s v="REINTEGROS"/>
    <s v=""/>
    <s v=""/>
    <s v=""/>
    <s v=""/>
    <s v=""/>
    <s v=""/>
    <s v="899999296"/>
    <s v="COLCIENCIAS"/>
    <s v=""/>
    <n v="0"/>
    <n v="0"/>
    <n v="0"/>
    <n v="136798033"/>
    <n v="136798033"/>
    <n v="0"/>
    <m/>
    <n v="545012.07999999996"/>
    <n v="136798033"/>
    <n v="136798033"/>
    <n v="0"/>
    <m/>
    <n v="0"/>
    <n v="545012.07999999996"/>
    <n v="0"/>
    <n v="545012.07999999996"/>
    <n v="0"/>
    <n v="0"/>
    <n v="0"/>
    <n v="0"/>
    <n v="0"/>
    <n v="136253020.91999999"/>
    <n v="0"/>
    <n v="0"/>
    <n v="0"/>
    <n v="0"/>
    <n v="0"/>
    <n v="0"/>
    <n v="0"/>
    <n v="545012.07999999996"/>
    <n v="0"/>
    <n v="136798033"/>
    <n v="0"/>
    <n v="4854877.82"/>
    <n v="0"/>
    <n v="4854877.82"/>
    <n v="0"/>
    <n v="141652910.81999999"/>
    <s v="OEN-G"/>
    <s v="RNTFONTIC"/>
    <s v="RNT315-2013"/>
    <s v="899999053"/>
    <s v="APO"/>
  </r>
  <r>
    <x v="306"/>
    <s v="488"/>
    <s v="2010"/>
    <s v="CONVENIOS DE APORTE"/>
    <s v="Dirección de Desarrollo Tecnológico e Innovación"/>
    <s v="Vencido"/>
    <s v="ID SUBCTA: 629 - TIPO: 11.1. Cargue inicial en el MGI"/>
    <s v="488 Reintegros"/>
    <s v="REINTEGROS"/>
    <s v="24/12/2010"/>
    <s v="28/12/2010"/>
    <s v="28/12/2010"/>
    <s v="23/03/2011"/>
    <s v="58"/>
    <s v="31/12/2015"/>
    <s v="899999053"/>
    <s v="FONTIC"/>
    <s v="Integrar esfuerzos técnicos, administrativos y financieros por parte del ministerio - fondo para el fomento y fortalecimiento de la innovación y el desarrollo tecnológico de la industria nacional de las tecnologías de la información y las comunicaciones"/>
    <n v="35415839452990"/>
    <n v="35415794452990"/>
    <n v="45000000"/>
    <n v="153791851.99000001"/>
    <n v="153791851.99000001"/>
    <n v="0"/>
    <m/>
    <n v="612716.54"/>
    <n v="153791851.99000001"/>
    <n v="153791851.99000001"/>
    <n v="0"/>
    <m/>
    <n v="0"/>
    <n v="153791851.99000001"/>
    <n v="0"/>
    <n v="153791851.99000001"/>
    <n v="0"/>
    <n v="0"/>
    <n v="0"/>
    <n v="0"/>
    <n v="153179135.44999999"/>
    <n v="0"/>
    <n v="153791851.99000001"/>
    <n v="612716.54"/>
    <n v="0"/>
    <n v="0"/>
    <n v="0"/>
    <n v="0"/>
    <n v="153179135.44999999"/>
    <n v="0"/>
    <n v="0"/>
    <n v="0"/>
    <n v="0"/>
    <n v="0"/>
    <n v="0"/>
    <n v="0"/>
    <n v="0"/>
    <n v="0"/>
    <s v="OEN-G"/>
    <s v="0488_10"/>
    <s v="SIN_PROYECT"/>
    <s v="899999053"/>
    <s v="RNT"/>
  </r>
  <r>
    <x v="337"/>
    <s v="Reintegros FONTIC"/>
    <s v="2017"/>
    <s v="CUENTA"/>
    <s v=""/>
    <s v="En Ejecución"/>
    <s v="ID SUBCTA: 970 - TIPO: 1.2. Programas y Proyectos de Desarrollo Tecnológico"/>
    <s v="Reintegros 498-2010"/>
    <s v="REINTEGROS"/>
    <s v=""/>
    <s v=""/>
    <s v=""/>
    <s v=""/>
    <s v=""/>
    <s v=""/>
    <s v="899999296"/>
    <s v="COLCIENCIAS"/>
    <s v=""/>
    <n v="0"/>
    <n v="0"/>
    <n v="0"/>
    <n v="202745127.43000001"/>
    <n v="202745127.43000001"/>
    <n v="0"/>
    <m/>
    <n v="807749.51"/>
    <n v="202745127.43000001"/>
    <n v="202745127.43000001"/>
    <n v="0"/>
    <m/>
    <n v="0"/>
    <n v="807749.51"/>
    <n v="0"/>
    <n v="807749.51"/>
    <n v="0"/>
    <n v="0"/>
    <n v="0"/>
    <n v="0"/>
    <n v="0"/>
    <n v="201937377.91999999"/>
    <n v="0"/>
    <n v="0"/>
    <n v="0"/>
    <n v="0"/>
    <n v="0"/>
    <n v="0"/>
    <n v="0"/>
    <n v="807749.51"/>
    <n v="0"/>
    <n v="202745127.43000001"/>
    <n v="0"/>
    <n v="1025636.86"/>
    <n v="0"/>
    <n v="1025636.86"/>
    <n v="0"/>
    <n v="203770764.28999999"/>
    <s v="OEN-G"/>
    <s v="RNTFONTIC"/>
    <s v="RNT498-2010"/>
    <s v="899999053"/>
    <s v="APO"/>
  </r>
  <r>
    <x v="1"/>
    <s v=""/>
    <m/>
    <m/>
    <m/>
    <m/>
    <m/>
    <m/>
    <s v="REINTEGROS"/>
    <s v=""/>
    <m/>
    <m/>
    <m/>
    <m/>
    <m/>
    <m/>
    <m/>
    <m/>
    <n v="35416495866471"/>
    <n v="35416450866471"/>
    <n v="45000000"/>
    <n v="26839986645.5"/>
    <e v="#N/A"/>
    <e v="#N/A"/>
    <m/>
    <n v="5751073.21"/>
    <n v="26645108770.93"/>
    <e v="#N/A"/>
    <e v="#N/A"/>
    <m/>
    <n v="194877874.56999999"/>
    <n v="7261177050.0699997"/>
    <n v="2358876685.7399998"/>
    <n v="4902300364.3299999"/>
    <n v="3271274464.3200002"/>
    <n v="0"/>
    <n v="0"/>
    <n v="0"/>
    <n v="1625274826.8"/>
    <n v="19578809595.43"/>
    <n v="3512678532.8600001"/>
    <n v="4164295.56"/>
    <n v="1883239410.5"/>
    <n v="0"/>
    <n v="0"/>
    <n v="0"/>
    <n v="1625274826.8"/>
    <n v="1389621831.47"/>
    <n v="35"/>
    <n v="23132430238.07"/>
    <n v="-20682137.670000002"/>
    <n v="838634743.55999994"/>
    <n v="0"/>
    <n v="859316881.23000002"/>
    <n v="0"/>
    <n v="23971064981.619999"/>
    <s v=""/>
    <m/>
    <m/>
    <m/>
    <m/>
  </r>
  <r>
    <x v="303"/>
    <s v="269"/>
    <s v="2010"/>
    <s v="CONVENIOS DE APORTE"/>
    <s v="Dirección de Fomento a la Investigación"/>
    <s v="En liquidación"/>
    <s v="ID SUBCTA: 600 - TIPO: 11.1. Cargue inicial en el MGI"/>
    <s v="269 Rendimientos"/>
    <s v="RENDIMIENTOS"/>
    <s v="06/08/2010"/>
    <s v="08/02/2011"/>
    <s v="08/02/2011"/>
    <s v="30/12/2010"/>
    <s v="36"/>
    <s v="30/12/2013"/>
    <s v="899999001"/>
    <s v="Ministerio de Educación Nacional"/>
    <s v="Celebrar un Convenio Especial de Cooperación en ejecución del proyecto Fomento de la Calidad y la Innovación en Educación Superior, para aunar esfuerzos y administrar los recursos destinados a fomentar el desarrollo de la actividad investigadora, realizada en las Instituciones de Educación Superior - IES, ampliando el número de  IES beneficiarias, en el acuerdo suscrito entre COLCIENCIAS Y ELSEVIER, de conformidad con el Convenio Marco de Cooperación celebrado entre el Ministerio de Educación Nacional y  COLCIENCIAS Nº. 241 de 2010."/>
    <n v="4076236871"/>
    <n v="4076236871"/>
    <n v="0"/>
    <n v="112400077"/>
    <n v="112400077"/>
    <n v="0"/>
    <m/>
    <n v="447809.07"/>
    <n v="112400077"/>
    <n v="112400077"/>
    <n v="0"/>
    <m/>
    <n v="0"/>
    <n v="111854022.84999999"/>
    <n v="0"/>
    <n v="111854022.84999999"/>
    <n v="111406213.78"/>
    <n v="0"/>
    <n v="0"/>
    <n v="0"/>
    <n v="0"/>
    <n v="546054.15"/>
    <n v="111851838.64"/>
    <n v="445624.86"/>
    <n v="111406213.78"/>
    <n v="0"/>
    <n v="0"/>
    <n v="0"/>
    <n v="0"/>
    <n v="2184.2199999999998"/>
    <n v="1"/>
    <n v="548238.36"/>
    <n v="-548238.37"/>
    <n v="-548238.37"/>
    <n v="0"/>
    <n v="0"/>
    <n v="0"/>
    <n v="-0.01"/>
    <s v="OEN-G"/>
    <s v="0269_10"/>
    <s v="0269_10_REN"/>
    <s v="899999001"/>
    <s v="APO"/>
  </r>
  <r>
    <x v="339"/>
    <s v="Reintegro Rendimientos Regalías"/>
    <s v="2017"/>
    <s v="CUENTA"/>
    <s v=""/>
    <s v="En Ejecución"/>
    <s v="ID SUBCTA: 1026 - TIPO: 12.1. Reintegro Rendimientos"/>
    <s v="Reintegro rendimientos Regalias 913-2015"/>
    <s v="RENDIMIENTOS"/>
    <s v=""/>
    <s v=""/>
    <s v=""/>
    <s v=""/>
    <s v=""/>
    <s v=""/>
    <s v="899999296"/>
    <s v="COLCIENCIAS"/>
    <s v=""/>
    <n v="0"/>
    <n v="0"/>
    <n v="0"/>
    <n v="54837797.399999999"/>
    <n v="54837797.399999999"/>
    <n v="0"/>
    <m/>
    <n v="218477.28"/>
    <n v="54837797.399999999"/>
    <n v="54837797.399999999"/>
    <n v="0"/>
    <m/>
    <n v="0"/>
    <n v="54837797.399999999"/>
    <n v="54619320.119999997"/>
    <n v="218477.28"/>
    <n v="0"/>
    <n v="0"/>
    <n v="0"/>
    <n v="0"/>
    <n v="0"/>
    <n v="0"/>
    <n v="0"/>
    <n v="0"/>
    <n v="0"/>
    <n v="0"/>
    <n v="0"/>
    <n v="0"/>
    <n v="0"/>
    <n v="218477.28"/>
    <n v="0"/>
    <n v="54837797.399999999"/>
    <n v="0"/>
    <n v="0"/>
    <n v="0"/>
    <n v="0"/>
    <n v="0"/>
    <n v="54837797.399999999"/>
    <s v="COL-G"/>
    <s v="REINRERE"/>
    <s v="REINT913_8"/>
    <s v="830053105"/>
    <s v="APO"/>
  </r>
  <r>
    <x v="340"/>
    <s v="Subtotal 392 Rendimientos Generados"/>
    <s v="2017"/>
    <s v="CUENTA"/>
    <s v=""/>
    <s v="En Ejecución"/>
    <s v="ID SUBCTA: 968 - TIPO: 1.1. Programas y Proyectos de Investigación"/>
    <s v="Subtotal 392 Rendimientos Generados"/>
    <s v="RENDIMIENTOS"/>
    <s v=""/>
    <s v=""/>
    <s v=""/>
    <s v=""/>
    <s v=""/>
    <s v=""/>
    <s v="899999296"/>
    <s v="COLCIENCIAS"/>
    <s v=""/>
    <n v="0"/>
    <n v="0"/>
    <n v="0"/>
    <n v="0"/>
    <e v="#N/A"/>
    <e v="#N/A"/>
    <m/>
    <n v="0"/>
    <n v="0"/>
    <e v="#N/A"/>
    <e v="#N/A"/>
    <m/>
    <n v="0"/>
    <n v="0"/>
    <n v="0"/>
    <n v="0"/>
    <n v="0"/>
    <n v="0"/>
    <n v="0"/>
    <n v="0"/>
    <n v="0"/>
    <n v="0"/>
    <n v="0"/>
    <n v="0"/>
    <n v="0"/>
    <n v="0"/>
    <n v="0"/>
    <n v="0"/>
    <n v="0"/>
    <n v="0"/>
    <n v="0"/>
    <n v="0"/>
    <n v="0"/>
    <n v="36083712.960000001"/>
    <n v="0"/>
    <n v="36083712.960000001"/>
    <n v="0"/>
    <n v="36083712.960000001"/>
    <s v=""/>
    <s v=""/>
    <s v=""/>
    <s v=""/>
    <s v=""/>
  </r>
  <r>
    <x v="339"/>
    <s v="Reintegro Rendimientos Regalías"/>
    <s v="2017"/>
    <s v="CUENTA"/>
    <s v=""/>
    <s v="En Ejecución"/>
    <s v="ID SUBCTA: 1024 - TIPO: 12.1. Reintegro Rendimientos"/>
    <s v="Reintegro rendimientos Regalías 377-2016"/>
    <s v="RENDIMIENTOS"/>
    <s v=""/>
    <s v=""/>
    <s v=""/>
    <s v=""/>
    <s v=""/>
    <s v=""/>
    <s v="899999296"/>
    <s v="COLCIENCIAS"/>
    <s v=""/>
    <n v="0"/>
    <n v="0"/>
    <n v="0"/>
    <n v="55513183.030000001"/>
    <e v="#N/A"/>
    <e v="#N/A"/>
    <m/>
    <n v="221168.06"/>
    <n v="55513183.030000001"/>
    <e v="#N/A"/>
    <e v="#N/A"/>
    <m/>
    <n v="0"/>
    <n v="55513183.030000001"/>
    <n v="55292014.969999999"/>
    <n v="221168.06"/>
    <n v="0"/>
    <n v="0"/>
    <n v="0"/>
    <n v="0"/>
    <n v="0"/>
    <n v="0"/>
    <n v="0"/>
    <n v="0"/>
    <n v="0"/>
    <n v="0"/>
    <n v="0"/>
    <n v="0"/>
    <n v="0"/>
    <n v="221168.06"/>
    <n v="0"/>
    <n v="55513183.030000001"/>
    <n v="0"/>
    <n v="0"/>
    <n v="0"/>
    <n v="0"/>
    <n v="0"/>
    <n v="55513183.030000001"/>
    <s v="COL-G"/>
    <s v="REINRERE"/>
    <s v="REINT377_6"/>
    <s v="830053105"/>
    <s v="APO"/>
  </r>
  <r>
    <x v="341"/>
    <s v="226-14 Rendimientos Generados"/>
    <s v="2017"/>
    <s v="CUENTA"/>
    <s v=""/>
    <s v="En Ejecución"/>
    <s v="ID SUBCTA: 960 - TIPO: 1.1. Programas y Proyectos de Investigación"/>
    <s v="226-14 Rendimientos Generados"/>
    <s v="RENDIMIENTOS"/>
    <s v=""/>
    <s v=""/>
    <s v=""/>
    <s v=""/>
    <s v=""/>
    <s v=""/>
    <s v="899999296"/>
    <s v="COLCIENCIAS"/>
    <s v=""/>
    <n v="0"/>
    <n v="0"/>
    <n v="0"/>
    <n v="0"/>
    <e v="#N/A"/>
    <e v="#N/A"/>
    <m/>
    <n v="0"/>
    <n v="0"/>
    <e v="#N/A"/>
    <e v="#N/A"/>
    <m/>
    <n v="0"/>
    <n v="0"/>
    <n v="0"/>
    <n v="0"/>
    <n v="0"/>
    <n v="0"/>
    <n v="0"/>
    <n v="0"/>
    <n v="0"/>
    <n v="0"/>
    <n v="0"/>
    <n v="0"/>
    <n v="0"/>
    <n v="0"/>
    <n v="0"/>
    <n v="0"/>
    <n v="0"/>
    <n v="0"/>
    <n v="0"/>
    <n v="0"/>
    <n v="0"/>
    <n v="27909791.789999999"/>
    <n v="0"/>
    <n v="27909791.789999999"/>
    <n v="0"/>
    <n v="27909791.789999999"/>
    <s v=""/>
    <s v=""/>
    <s v=""/>
    <s v=""/>
    <s v=""/>
  </r>
  <r>
    <x v="342"/>
    <s v="R Total Rendimientos Generados"/>
    <s v="2017"/>
    <s v="CUENTA"/>
    <s v=""/>
    <s v="En Ejecución"/>
    <s v="ID SUBCTA: 966 - TIPO: 1.1. Programas y Proyectos de Investigación"/>
    <s v="R Total Rendimientos Generados"/>
    <s v="RENDIMIENTOS"/>
    <s v=""/>
    <s v=""/>
    <s v=""/>
    <s v=""/>
    <s v=""/>
    <s v=""/>
    <s v="899999296"/>
    <s v="COLCIENCIAS"/>
    <s v=""/>
    <n v="0"/>
    <n v="0"/>
    <n v="0"/>
    <n v="0"/>
    <e v="#N/A"/>
    <e v="#N/A"/>
    <m/>
    <n v="0"/>
    <n v="0"/>
    <e v="#N/A"/>
    <e v="#N/A"/>
    <m/>
    <n v="0"/>
    <n v="0"/>
    <n v="0"/>
    <n v="0"/>
    <n v="0"/>
    <n v="0"/>
    <n v="0"/>
    <n v="0"/>
    <n v="0"/>
    <n v="0"/>
    <n v="0"/>
    <n v="0"/>
    <n v="0"/>
    <n v="0"/>
    <n v="0"/>
    <n v="0"/>
    <n v="0"/>
    <n v="0"/>
    <n v="0"/>
    <n v="0"/>
    <n v="0"/>
    <n v="114964960.25"/>
    <n v="0"/>
    <n v="114964960.25"/>
    <n v="0"/>
    <n v="114964960.25"/>
    <s v=""/>
    <s v=""/>
    <s v=""/>
    <s v=""/>
    <s v=""/>
  </r>
  <r>
    <x v="343"/>
    <s v="705-14 Rendimientos"/>
    <s v="2017"/>
    <s v="CUENTA"/>
    <s v=""/>
    <s v="En Ejecución"/>
    <s v="ID SUBCTA: 990 - TIPO: 3.4. Proyectos de transferencia tecnológica"/>
    <s v="705-14 Rendimientos"/>
    <s v="RENDIMIENTOS"/>
    <s v=""/>
    <s v=""/>
    <s v=""/>
    <s v=""/>
    <s v=""/>
    <s v=""/>
    <s v="899999296"/>
    <s v="COLCIENCIAS"/>
    <s v=""/>
    <n v="0"/>
    <n v="0"/>
    <n v="0"/>
    <n v="1681592000"/>
    <n v="1681592000"/>
    <n v="0"/>
    <m/>
    <n v="6699569.7199999997"/>
    <n v="1681592000"/>
    <n v="1681592000"/>
    <n v="0"/>
    <m/>
    <n v="0"/>
    <n v="1666383969.4100001"/>
    <n v="1641026979.6900001"/>
    <n v="25356989.719999999"/>
    <n v="18657420"/>
    <n v="0"/>
    <n v="0"/>
    <n v="0"/>
    <n v="0"/>
    <n v="15208030.59"/>
    <n v="0"/>
    <n v="0"/>
    <n v="0"/>
    <n v="0"/>
    <n v="0"/>
    <n v="0"/>
    <n v="0"/>
    <n v="25356989.719999999"/>
    <n v="1"/>
    <n v="1681592000"/>
    <n v="0"/>
    <n v="16803074.079999998"/>
    <n v="0"/>
    <n v="16803074.079999998"/>
    <n v="0"/>
    <n v="1698395074.0799999"/>
    <s v="OEN-G"/>
    <s v="0705_14_RE"/>
    <s v="SIN_PROYECT"/>
    <s v="899999053"/>
    <s v="APO"/>
  </r>
  <r>
    <x v="339"/>
    <s v="Reintegro Rendimientos Regalías"/>
    <s v="2017"/>
    <s v="CUENTA"/>
    <s v=""/>
    <s v="En Ejecución"/>
    <s v="ID SUBCTA: 1025 - TIPO: 12.1. Reintegro Rendimientos"/>
    <s v="Reintegro rendimientos Regalías 299-2017"/>
    <s v="RENDIMIENTOS"/>
    <s v=""/>
    <s v=""/>
    <s v=""/>
    <s v=""/>
    <s v=""/>
    <s v=""/>
    <s v="899999296"/>
    <s v="COLCIENCIAS"/>
    <s v=""/>
    <n v="0"/>
    <n v="0"/>
    <n v="0"/>
    <n v="910274.13"/>
    <e v="#N/A"/>
    <e v="#N/A"/>
    <m/>
    <n v="3626.59"/>
    <n v="910274.13"/>
    <e v="#N/A"/>
    <e v="#N/A"/>
    <m/>
    <n v="0"/>
    <n v="910274.13"/>
    <n v="906647.54"/>
    <n v="3626.59"/>
    <n v="0"/>
    <n v="0"/>
    <n v="0"/>
    <n v="0"/>
    <n v="0"/>
    <n v="0"/>
    <n v="0"/>
    <n v="0"/>
    <n v="0"/>
    <n v="0"/>
    <n v="0"/>
    <n v="0"/>
    <n v="0"/>
    <n v="3626.59"/>
    <n v="0"/>
    <n v="910274.13"/>
    <n v="0"/>
    <n v="0"/>
    <n v="0"/>
    <n v="0"/>
    <n v="0"/>
    <n v="910274.13"/>
    <s v="COL-G"/>
    <s v="REINRERE"/>
    <s v="REINT299_7"/>
    <s v="830053105"/>
    <s v="APO"/>
  </r>
  <r>
    <x v="339"/>
    <s v="Reintegro Rendimientos Regalías"/>
    <s v="2017"/>
    <s v="CUENTA"/>
    <s v=""/>
    <s v="En Ejecución"/>
    <s v="ID SUBCTA: 993 - TIPO: 12.1. Reintegro Rendimientos"/>
    <s v="Reintegro rendimientos Regalias 685-2013"/>
    <s v="RENDIMIENTOS"/>
    <s v=""/>
    <s v=""/>
    <s v=""/>
    <s v=""/>
    <s v=""/>
    <s v=""/>
    <s v="899999296"/>
    <s v="COLCIENCIAS"/>
    <s v=""/>
    <n v="0"/>
    <n v="0"/>
    <n v="0"/>
    <n v="1578247273.6800001"/>
    <n v="1578247273.6799998"/>
    <n v="0"/>
    <m/>
    <n v="6287837.7400000002"/>
    <n v="1578247273.6800001"/>
    <n v="1578247273.6799998"/>
    <n v="0"/>
    <m/>
    <n v="0"/>
    <n v="1578247273.6800001"/>
    <n v="106546026.75"/>
    <n v="1471701246.9300001"/>
    <n v="0"/>
    <n v="0"/>
    <n v="0"/>
    <n v="0"/>
    <n v="1465413409.1900001"/>
    <n v="0"/>
    <n v="1471275062.8299999"/>
    <n v="5861653.6399999997"/>
    <n v="0"/>
    <n v="0"/>
    <n v="0"/>
    <n v="0"/>
    <n v="1465413409.1900001"/>
    <n v="426184.1"/>
    <n v="0"/>
    <n v="106972210.84999999"/>
    <n v="0"/>
    <n v="37107.29"/>
    <n v="0"/>
    <n v="37107.29"/>
    <n v="0"/>
    <n v="107009318.15000001"/>
    <s v="COL-G"/>
    <s v="REINRERE"/>
    <s v="REINT685_3"/>
    <s v="830053105"/>
    <s v="APO"/>
  </r>
  <r>
    <x v="344"/>
    <s v="767-13 Rendimientos"/>
    <s v="2017"/>
    <s v="CUENTA"/>
    <s v=""/>
    <s v="En Ejecución"/>
    <s v="ID SUBCTA: 991 - TIPO: 1.1. Programas y Proyectos de Investigación"/>
    <s v="767-13 Rendimientos"/>
    <s v="RENDIMIENTOS"/>
    <s v=""/>
    <s v=""/>
    <s v=""/>
    <s v=""/>
    <s v=""/>
    <s v=""/>
    <s v="899999296"/>
    <s v="COLCIENCIAS"/>
    <s v=""/>
    <n v="0"/>
    <n v="0"/>
    <n v="0"/>
    <n v="1654037.97"/>
    <n v="1654037.97"/>
    <n v="0"/>
    <m/>
    <n v="0"/>
    <n v="1654037.97"/>
    <n v="1654037.97"/>
    <n v="0"/>
    <m/>
    <n v="0"/>
    <n v="1654037.97"/>
    <n v="0"/>
    <n v="1654037.97"/>
    <n v="0"/>
    <n v="0"/>
    <n v="0"/>
    <n v="0"/>
    <n v="1654037.97"/>
    <n v="0"/>
    <n v="1654037.97"/>
    <n v="0"/>
    <n v="0"/>
    <n v="0"/>
    <n v="0"/>
    <n v="0"/>
    <n v="1654037.97"/>
    <n v="0"/>
    <n v="0"/>
    <n v="0"/>
    <n v="0"/>
    <n v="7793.29"/>
    <n v="0"/>
    <n v="7793.29"/>
    <n v="0"/>
    <n v="7793.29"/>
    <s v="COL-E"/>
    <s v="0767_13"/>
    <s v="REN767_13"/>
    <s v="830053105"/>
    <s v="APO"/>
  </r>
  <r>
    <x v="339"/>
    <s v="Reintegro Rendimientos Regalías"/>
    <s v="2017"/>
    <s v="CUENTA"/>
    <s v=""/>
    <s v="En Ejecución"/>
    <s v="ID SUBCTA: 981 - TIPO: 12.1. Reintegro Rendimientos"/>
    <s v="Reintegro rendimientos Regalias 874-2015"/>
    <s v="RENDIMIENTOS"/>
    <s v=""/>
    <s v=""/>
    <s v=""/>
    <s v=""/>
    <s v=""/>
    <s v=""/>
    <s v="899999296"/>
    <s v="COLCIENCIAS"/>
    <s v=""/>
    <n v="0"/>
    <n v="0"/>
    <n v="0"/>
    <n v="140334056.30000001"/>
    <n v="140334056.30000001"/>
    <n v="0"/>
    <m/>
    <n v="559099.82999999996"/>
    <n v="140334056.30000001"/>
    <n v="140334056.30000001"/>
    <n v="0"/>
    <m/>
    <n v="0"/>
    <n v="140334056.30000001"/>
    <n v="25051265.16"/>
    <n v="115282791.14"/>
    <n v="0"/>
    <n v="0"/>
    <n v="0"/>
    <n v="0"/>
    <n v="114723691.31"/>
    <n v="0"/>
    <n v="115182586.08"/>
    <n v="458894.77"/>
    <n v="0"/>
    <n v="0"/>
    <n v="0"/>
    <n v="0"/>
    <n v="114723691.31"/>
    <n v="100205.06"/>
    <n v="0"/>
    <n v="25151470.219999999"/>
    <n v="0"/>
    <n v="794.92"/>
    <n v="0"/>
    <n v="794.92"/>
    <n v="0"/>
    <n v="25152265.149999999"/>
    <s v="COL-G"/>
    <s v="REINRERE"/>
    <s v="REINT874_2"/>
    <s v="830053105"/>
    <s v="APO"/>
  </r>
  <r>
    <x v="339"/>
    <s v="Reintegro Rendimientos Regalías"/>
    <s v="2017"/>
    <s v="CUENTA"/>
    <s v=""/>
    <s v="En Ejecución"/>
    <s v="ID SUBCTA: 982 - TIPO: 12.1. Reintegro Rendimientos"/>
    <s v="Reintegro rendimientos Regalias 867-2015"/>
    <s v="RENDIMIENTOS"/>
    <s v=""/>
    <s v=""/>
    <s v=""/>
    <s v=""/>
    <s v=""/>
    <s v=""/>
    <s v="899999296"/>
    <s v="COLCIENCIAS"/>
    <s v=""/>
    <n v="0"/>
    <n v="0"/>
    <n v="0"/>
    <n v="531564202.80000001"/>
    <n v="531564202.80000001"/>
    <n v="0"/>
    <m/>
    <n v="2117785.67"/>
    <n v="531564202.80000001"/>
    <n v="531564202.80000001"/>
    <n v="0"/>
    <m/>
    <n v="0"/>
    <n v="531564202.80000001"/>
    <n v="51173112.350000001"/>
    <n v="480391090.44999999"/>
    <n v="0"/>
    <n v="0"/>
    <n v="0"/>
    <n v="0"/>
    <n v="478273304.77999997"/>
    <n v="0"/>
    <n v="480186398"/>
    <n v="1913093.22"/>
    <n v="0"/>
    <n v="0"/>
    <n v="0"/>
    <n v="0"/>
    <n v="478273304.77999997"/>
    <n v="204692.45"/>
    <n v="0"/>
    <n v="51377804.799999997"/>
    <n v="0"/>
    <n v="6151.92"/>
    <n v="0"/>
    <n v="6151.92"/>
    <n v="0"/>
    <n v="51383956.719999999"/>
    <s v="COL-G"/>
    <s v="REINRERE"/>
    <s v="REINT867_1"/>
    <s v="830053105"/>
    <s v="APO"/>
  </r>
  <r>
    <x v="345"/>
    <s v="715-15 Total Rendimientos Generados"/>
    <s v="2017"/>
    <s v="CUENTA"/>
    <s v=""/>
    <s v="En Ejecución"/>
    <s v="ID SUBCTA: 964 - TIPO: 1.1. Programas y Proyectos de Investigación"/>
    <s v="715-15 Total Rendimientos Generados"/>
    <s v="RENDIMIENTOS"/>
    <s v=""/>
    <s v=""/>
    <s v=""/>
    <s v=""/>
    <s v=""/>
    <s v=""/>
    <s v="899999296"/>
    <s v="COLCIENCIAS"/>
    <s v=""/>
    <n v="0"/>
    <n v="0"/>
    <n v="0"/>
    <n v="0"/>
    <e v="#N/A"/>
    <e v="#N/A"/>
    <m/>
    <n v="0"/>
    <n v="0"/>
    <e v="#N/A"/>
    <e v="#N/A"/>
    <m/>
    <n v="0"/>
    <n v="0"/>
    <n v="0"/>
    <n v="0"/>
    <n v="0"/>
    <n v="0"/>
    <n v="0"/>
    <n v="0"/>
    <n v="0"/>
    <n v="0"/>
    <n v="0"/>
    <n v="0"/>
    <n v="0"/>
    <n v="0"/>
    <n v="0"/>
    <n v="0"/>
    <n v="0"/>
    <n v="0"/>
    <n v="0"/>
    <n v="0"/>
    <n v="0"/>
    <n v="15039862.93"/>
    <n v="0"/>
    <n v="15039862.93"/>
    <n v="0"/>
    <n v="15039862.93"/>
    <s v=""/>
    <s v=""/>
    <s v=""/>
    <s v=""/>
    <s v=""/>
  </r>
  <r>
    <x v="339"/>
    <s v="Reintegro Rendimientos Regalías"/>
    <s v="2017"/>
    <s v="CUENTA"/>
    <s v=""/>
    <s v="En Ejecución"/>
    <s v="ID SUBCTA: 999 - TIPO: 12.1. Reintegro Rendimientos"/>
    <s v="Reintegro rendimientos Regalias 898-2015"/>
    <s v="RENDIMIENTOS"/>
    <s v=""/>
    <s v=""/>
    <s v=""/>
    <s v=""/>
    <s v=""/>
    <s v=""/>
    <s v="899999296"/>
    <s v="COLCIENCIAS"/>
    <s v=""/>
    <n v="0"/>
    <n v="0"/>
    <n v="0"/>
    <n v="296441628.12"/>
    <n v="296441628.12"/>
    <n v="0"/>
    <m/>
    <n v="1181042.3400000001"/>
    <n v="296441628.12"/>
    <n v="296441628.12"/>
    <n v="0"/>
    <m/>
    <n v="0"/>
    <n v="296441628.12"/>
    <n v="49065336.289999999"/>
    <n v="247376291.83000001"/>
    <n v="0"/>
    <n v="0"/>
    <n v="0"/>
    <n v="0"/>
    <n v="246195249.49000001"/>
    <n v="0"/>
    <n v="247180030.49000001"/>
    <n v="984781"/>
    <n v="0"/>
    <n v="0"/>
    <n v="0"/>
    <n v="0"/>
    <n v="246195249.49000001"/>
    <n v="196261.34"/>
    <n v="0"/>
    <n v="49261597.630000003"/>
    <n v="0"/>
    <n v="0"/>
    <n v="0"/>
    <n v="0"/>
    <n v="0"/>
    <n v="49261597.630000003"/>
    <s v="COL-G"/>
    <s v="REINRERE"/>
    <s v="REINT898_4"/>
    <s v="830053105"/>
    <s v="APO"/>
  </r>
  <r>
    <x v="346"/>
    <s v="348-13 Total Rendimientos Generados"/>
    <s v="2017"/>
    <s v="CUENTA"/>
    <s v=""/>
    <s v="En Ejecución"/>
    <s v="ID SUBCTA: 962 - TIPO: 1.1. Programas y Proyectos de Investigación"/>
    <s v="348-13 Total Rendimientos Generados"/>
    <s v="RENDIMIENTOS"/>
    <s v=""/>
    <s v=""/>
    <s v=""/>
    <s v=""/>
    <s v=""/>
    <s v=""/>
    <s v="899999296"/>
    <s v="COLCIENCIAS"/>
    <s v=""/>
    <n v="0"/>
    <n v="0"/>
    <n v="0"/>
    <n v="0"/>
    <e v="#N/A"/>
    <e v="#N/A"/>
    <m/>
    <n v="0"/>
    <n v="0"/>
    <e v="#N/A"/>
    <e v="#N/A"/>
    <m/>
    <n v="0"/>
    <n v="0"/>
    <n v="0"/>
    <n v="0"/>
    <n v="0"/>
    <n v="0"/>
    <n v="0"/>
    <n v="0"/>
    <n v="0"/>
    <n v="0"/>
    <n v="0"/>
    <n v="0"/>
    <n v="0"/>
    <n v="0"/>
    <n v="0"/>
    <n v="0"/>
    <n v="0"/>
    <n v="0"/>
    <n v="0"/>
    <n v="0"/>
    <n v="0"/>
    <n v="85481345.060000002"/>
    <n v="0"/>
    <n v="85481345.060000002"/>
    <n v="0"/>
    <n v="85481345.060000002"/>
    <s v=""/>
    <s v=""/>
    <s v=""/>
    <s v=""/>
    <s v=""/>
  </r>
  <r>
    <x v="347"/>
    <s v="391 Total Rendimientos Generados"/>
    <s v="2017"/>
    <s v="CUENTA"/>
    <s v=""/>
    <s v="En Ejecución"/>
    <s v="ID SUBCTA: 961 - TIPO: 1.1. Programas y Proyectos de Investigación"/>
    <s v="391 Total Rendimientos Generados"/>
    <s v="RENDIMIENTOS"/>
    <s v=""/>
    <s v=""/>
    <s v=""/>
    <s v=""/>
    <s v=""/>
    <s v=""/>
    <s v="899999296"/>
    <s v="COLCIENCIAS"/>
    <s v=""/>
    <n v="0"/>
    <n v="0"/>
    <n v="0"/>
    <n v="0"/>
    <e v="#N/A"/>
    <e v="#N/A"/>
    <m/>
    <n v="0"/>
    <n v="0"/>
    <e v="#N/A"/>
    <e v="#N/A"/>
    <m/>
    <n v="0"/>
    <n v="0"/>
    <n v="0"/>
    <n v="0"/>
    <n v="0"/>
    <n v="0"/>
    <n v="0"/>
    <n v="0"/>
    <n v="0"/>
    <n v="0"/>
    <n v="0"/>
    <n v="0"/>
    <n v="0"/>
    <n v="0"/>
    <n v="0"/>
    <n v="0"/>
    <n v="0"/>
    <n v="0"/>
    <n v="0"/>
    <n v="0"/>
    <n v="0"/>
    <n v="86051875.540000007"/>
    <n v="0"/>
    <n v="86051875.540000007"/>
    <n v="0"/>
    <n v="86051875.540000007"/>
    <s v=""/>
    <s v=""/>
    <s v=""/>
    <s v=""/>
    <s v=""/>
  </r>
  <r>
    <x v="348"/>
    <s v="306-16 Total Rendimientos Generados"/>
    <s v="2017"/>
    <s v="CUENTA"/>
    <s v=""/>
    <s v="En Ejecución"/>
    <s v="ID SUBCTA: 965 - TIPO: 1.1. Programas y Proyectos de Investigación"/>
    <s v="306-16 Total Rendimientos Generados"/>
    <s v="RENDIMIENTOS"/>
    <s v=""/>
    <s v=""/>
    <s v=""/>
    <s v=""/>
    <s v=""/>
    <s v=""/>
    <s v="899999296"/>
    <s v="COLCIENCIAS"/>
    <s v=""/>
    <n v="0"/>
    <n v="0"/>
    <n v="0"/>
    <n v="0"/>
    <e v="#N/A"/>
    <e v="#N/A"/>
    <m/>
    <n v="0"/>
    <n v="0"/>
    <e v="#N/A"/>
    <e v="#N/A"/>
    <m/>
    <n v="0"/>
    <n v="0"/>
    <n v="0"/>
    <n v="0"/>
    <n v="0"/>
    <n v="0"/>
    <n v="0"/>
    <n v="0"/>
    <n v="0"/>
    <n v="0"/>
    <n v="0"/>
    <n v="0"/>
    <n v="0"/>
    <n v="0"/>
    <n v="0"/>
    <n v="0"/>
    <n v="0"/>
    <n v="0"/>
    <n v="0"/>
    <n v="0"/>
    <n v="0"/>
    <n v="73617878.25"/>
    <n v="0"/>
    <n v="73617878.25"/>
    <n v="0"/>
    <n v="73617878.25"/>
    <s v=""/>
    <s v=""/>
    <s v=""/>
    <s v=""/>
    <s v=""/>
  </r>
  <r>
    <x v="349"/>
    <s v="342-12 Rendimientos"/>
    <s v="2017"/>
    <s v="CUENTA"/>
    <s v=""/>
    <s v="En Ejecución"/>
    <s v="ID SUBCTA: 994 - TIPO: 1.1. Programas y Proyectos de Investigación"/>
    <s v="342-2012 Rendimientos"/>
    <s v="RENDIMIENTOS"/>
    <s v=""/>
    <s v=""/>
    <s v=""/>
    <s v=""/>
    <s v=""/>
    <s v=""/>
    <s v="899999068"/>
    <s v="Ecopetrol"/>
    <s v=""/>
    <n v="0"/>
    <n v="0"/>
    <n v="0"/>
    <n v="2070789879"/>
    <n v="2070789879"/>
    <n v="0"/>
    <m/>
    <n v="8250158.8799999999"/>
    <n v="2070789879"/>
    <n v="2070789879"/>
    <n v="0"/>
    <m/>
    <n v="0"/>
    <n v="2070789878.8800001"/>
    <n v="2062539720"/>
    <n v="8250158.8799999999"/>
    <n v="0"/>
    <n v="0"/>
    <n v="0"/>
    <n v="0"/>
    <n v="0"/>
    <n v="0.12"/>
    <n v="0"/>
    <n v="0"/>
    <n v="0"/>
    <n v="0"/>
    <n v="0"/>
    <n v="0"/>
    <n v="0"/>
    <n v="8250158.8799999999"/>
    <n v="0"/>
    <n v="2070789879"/>
    <n v="0"/>
    <n v="27920098.09"/>
    <n v="0"/>
    <n v="27920098.09"/>
    <n v="0"/>
    <n v="2098709977.0899999"/>
    <s v="OEN-G"/>
    <s v="0342_12"/>
    <s v="0342RENDI"/>
    <s v="899999068"/>
    <s v="APO"/>
  </r>
  <r>
    <x v="350"/>
    <s v="452-15 Rendimientos"/>
    <s v="2017"/>
    <s v="CUENTA"/>
    <s v=""/>
    <s v="En Ejecución"/>
    <s v="ID SUBCTA: 1006 - TIPO: 1.2. Programas y Proyectos de Desarrollo Tecnológico"/>
    <s v="452-15 Rendimientos"/>
    <s v="RENDIMIENTOS"/>
    <s v=""/>
    <s v=""/>
    <s v=""/>
    <s v=""/>
    <s v=""/>
    <s v=""/>
    <s v="899999296"/>
    <s v="COLCIENCIAS"/>
    <s v=""/>
    <n v="0"/>
    <n v="0"/>
    <n v="0"/>
    <n v="524239604"/>
    <n v="524239604"/>
    <n v="0"/>
    <m/>
    <n v="2088604"/>
    <n v="524239604"/>
    <n v="524239604"/>
    <n v="0"/>
    <m/>
    <n v="0"/>
    <n v="524239604"/>
    <n v="522151000"/>
    <n v="2088604"/>
    <n v="0"/>
    <n v="0"/>
    <n v="0"/>
    <n v="0"/>
    <n v="0"/>
    <n v="0"/>
    <n v="0"/>
    <n v="0"/>
    <n v="0"/>
    <n v="0"/>
    <n v="0"/>
    <n v="0"/>
    <n v="0"/>
    <n v="2088604"/>
    <n v="0"/>
    <n v="524239604"/>
    <n v="0"/>
    <n v="2407552.61"/>
    <n v="0"/>
    <n v="2407552.61"/>
    <n v="0"/>
    <n v="526647156.61000001"/>
    <s v="OEN-G"/>
    <s v="0452_15_REND"/>
    <s v="SIN_PROYECT"/>
    <s v="899999053"/>
    <s v="APO"/>
  </r>
  <r>
    <x v="351"/>
    <s v="543-13 Total Rendimientos Generados"/>
    <s v="2017"/>
    <s v="CUENTA"/>
    <s v=""/>
    <s v="En Ejecución"/>
    <s v="ID SUBCTA: 959 - TIPO: 1.1. Programas y Proyectos de Investigación"/>
    <s v="543-13 Total Rendimientos Generados"/>
    <s v="RENDIMIENTOS"/>
    <s v=""/>
    <s v=""/>
    <s v=""/>
    <s v=""/>
    <s v=""/>
    <s v=""/>
    <s v="899999296"/>
    <s v="COLCIENCIAS"/>
    <s v=""/>
    <n v="0"/>
    <n v="0"/>
    <n v="0"/>
    <n v="0"/>
    <e v="#N/A"/>
    <e v="#N/A"/>
    <m/>
    <n v="0"/>
    <n v="0"/>
    <e v="#N/A"/>
    <e v="#N/A"/>
    <m/>
    <n v="0"/>
    <n v="0"/>
    <n v="0"/>
    <n v="0"/>
    <n v="0"/>
    <n v="0"/>
    <n v="0"/>
    <n v="0"/>
    <n v="0"/>
    <n v="0"/>
    <n v="0"/>
    <n v="0"/>
    <n v="0"/>
    <n v="0"/>
    <n v="0"/>
    <n v="0"/>
    <n v="0"/>
    <n v="0"/>
    <n v="0"/>
    <n v="0"/>
    <n v="0"/>
    <n v="2199274510.0300002"/>
    <n v="0"/>
    <n v="2199274510.0300002"/>
    <n v="0"/>
    <n v="2199274510.0300002"/>
    <s v="OEN-G"/>
    <s v="0543_13_RE"/>
    <s v="SIN_PROYECT"/>
    <s v="899999053"/>
    <s v="APO"/>
  </r>
  <r>
    <x v="339"/>
    <s v="Reintegro Rendimientos Regalías"/>
    <s v="2017"/>
    <s v="CUENTA"/>
    <s v=""/>
    <s v="En Ejecución"/>
    <s v="ID SUBCTA: 1023 - TIPO: 12.1. Reintegro Rendimientos"/>
    <s v="Reintegro rendimientos Regalías 682-2013"/>
    <s v="RENDIMIENTOS"/>
    <s v=""/>
    <s v=""/>
    <s v=""/>
    <s v=""/>
    <s v=""/>
    <s v=""/>
    <s v="899999296"/>
    <s v="COLCIENCIAS"/>
    <s v=""/>
    <n v="0"/>
    <n v="0"/>
    <n v="0"/>
    <n v="712101688.09000003"/>
    <e v="#N/A"/>
    <e v="#N/A"/>
    <m/>
    <n v="2837058.52"/>
    <n v="712101688.09000003"/>
    <e v="#N/A"/>
    <e v="#N/A"/>
    <m/>
    <n v="0"/>
    <n v="712101688.09000003"/>
    <n v="709264629.57000005"/>
    <n v="2837058.52"/>
    <n v="0"/>
    <n v="0"/>
    <n v="0"/>
    <n v="0"/>
    <n v="0"/>
    <n v="0"/>
    <n v="0"/>
    <n v="0"/>
    <n v="0"/>
    <n v="0"/>
    <n v="0"/>
    <n v="0"/>
    <n v="0"/>
    <n v="2837058.52"/>
    <n v="0"/>
    <n v="712101688.09000003"/>
    <n v="0"/>
    <n v="0"/>
    <n v="0"/>
    <n v="0"/>
    <n v="0"/>
    <n v="712101688.09000003"/>
    <s v="COL-G"/>
    <s v="REINRERE"/>
    <s v="REINT682_5"/>
    <s v="830053105"/>
    <s v="APO"/>
  </r>
  <r>
    <x v="352"/>
    <s v="437-15 Total Rendimientos Generados"/>
    <s v="2017"/>
    <s v="CUENTA"/>
    <s v=""/>
    <s v="En Ejecución"/>
    <s v="ID SUBCTA: 963 - TIPO: 1.1. Programas y Proyectos de Investigación"/>
    <s v="437-15 Total Rendimientos Generados"/>
    <s v="RENDIMIENTOS"/>
    <s v=""/>
    <s v=""/>
    <s v=""/>
    <s v=""/>
    <s v=""/>
    <s v=""/>
    <s v="899999296"/>
    <s v="COLCIENCIAS"/>
    <s v=""/>
    <n v="0"/>
    <n v="0"/>
    <n v="0"/>
    <n v="0"/>
    <e v="#N/A"/>
    <e v="#N/A"/>
    <m/>
    <n v="0"/>
    <n v="0"/>
    <e v="#N/A"/>
    <e v="#N/A"/>
    <m/>
    <n v="0"/>
    <n v="0"/>
    <n v="0"/>
    <n v="0"/>
    <n v="0"/>
    <n v="0"/>
    <n v="0"/>
    <n v="0"/>
    <n v="0"/>
    <n v="0"/>
    <n v="0"/>
    <n v="0"/>
    <n v="0"/>
    <n v="0"/>
    <n v="0"/>
    <n v="0"/>
    <n v="0"/>
    <n v="0"/>
    <n v="0"/>
    <n v="0"/>
    <n v="0"/>
    <n v="67098427.670000002"/>
    <n v="0"/>
    <n v="67098427.670000002"/>
    <n v="0"/>
    <n v="67098427.670000002"/>
    <s v=""/>
    <s v=""/>
    <s v=""/>
    <s v=""/>
    <s v=""/>
  </r>
  <r>
    <x v="353"/>
    <s v="543 Rendimientos 2016"/>
    <s v="2016"/>
    <s v="CUENTA"/>
    <s v=""/>
    <s v="En Ejecución"/>
    <s v="ID SUBCTA: 930 - TIPO: 3.1. Procesos de Innovación Empresarial"/>
    <s v="543 Rendimientos 2016"/>
    <s v="RENDIMIENTOS"/>
    <s v=""/>
    <s v=""/>
    <s v=""/>
    <s v=""/>
    <s v=""/>
    <s v=""/>
    <s v="899999296"/>
    <s v="COLCIENCIAS"/>
    <s v=""/>
    <n v="0"/>
    <n v="0"/>
    <n v="0"/>
    <n v="2451906494"/>
    <n v="2451906494"/>
    <n v="0"/>
    <m/>
    <n v="9768551.7699999996"/>
    <n v="2451906494"/>
    <n v="2451906494"/>
    <n v="0"/>
    <m/>
    <n v="0"/>
    <n v="2451906493.77"/>
    <n v="1166000000"/>
    <n v="1285906493.77"/>
    <n v="1276137942"/>
    <n v="0"/>
    <n v="0"/>
    <n v="0"/>
    <n v="0"/>
    <n v="0.23"/>
    <n v="473627165.81999999"/>
    <n v="1886960.82"/>
    <n v="471740205"/>
    <n v="0"/>
    <n v="0"/>
    <n v="0"/>
    <n v="0"/>
    <n v="812279327.95000005"/>
    <n v="4"/>
    <n v="1978279328.1800001"/>
    <n v="0"/>
    <n v="38632059.950000003"/>
    <n v="0"/>
    <n v="38632059.950000003"/>
    <n v="0"/>
    <n v="2016911388.1300001"/>
    <s v="OEN-G"/>
    <s v="0543_13_REN"/>
    <s v="SIN_PROYECT"/>
    <s v="899999053"/>
    <s v="APO"/>
  </r>
  <r>
    <x v="175"/>
    <s v="0362-SENACAUCA-ALIADA"/>
    <s v="2013"/>
    <s v="CUENTA"/>
    <s v=""/>
    <s v="En Ejecución"/>
    <s v="ID SUBCTA: 747 - TIPO: 11.2. Entes Territoriales"/>
    <s v="0362-SENACAUCA-ALIADA-RENDIMIENTOS"/>
    <s v="RENDIMIENTOS"/>
    <s v=""/>
    <s v=""/>
    <s v=""/>
    <s v=""/>
    <s v=""/>
    <s v=""/>
    <s v="899999034"/>
    <s v="SENA"/>
    <s v=""/>
    <n v="0"/>
    <n v="0"/>
    <n v="0"/>
    <n v="40800"/>
    <n v="40800"/>
    <n v="0"/>
    <m/>
    <n v="40800"/>
    <n v="40800"/>
    <n v="40800"/>
    <n v="0"/>
    <m/>
    <n v="0"/>
    <n v="40800"/>
    <n v="0"/>
    <n v="40800"/>
    <n v="0"/>
    <n v="0"/>
    <n v="0"/>
    <n v="0"/>
    <n v="0"/>
    <n v="0"/>
    <n v="40800"/>
    <n v="40800"/>
    <n v="0"/>
    <n v="0"/>
    <n v="0"/>
    <n v="0"/>
    <n v="0"/>
    <n v="0"/>
    <n v="0"/>
    <n v="0"/>
    <n v="0"/>
    <n v="0"/>
    <n v="0"/>
    <n v="0"/>
    <n v="0"/>
    <n v="0"/>
    <s v="ENT-G"/>
    <s v="0362_13"/>
    <s v="0362_13_3"/>
    <s v="899999034"/>
    <s v="APO"/>
  </r>
  <r>
    <x v="354"/>
    <s v="Rendimientos Colciencias"/>
    <s v="2009"/>
    <s v="CUENTA"/>
    <s v=""/>
    <s v="En Ejecución"/>
    <s v="ID SUBCTA: 987 - TIPO: 10.1. Evaluadores nacionales"/>
    <s v="Rendimientos Colciencias Evaluadores Nacionales DDTI"/>
    <s v="RENDIMIENTOS"/>
    <s v=""/>
    <s v=""/>
    <s v=""/>
    <s v=""/>
    <s v=""/>
    <s v=""/>
    <s v="899999296"/>
    <s v="COLCIENCIAS"/>
    <s v=""/>
    <n v="0"/>
    <n v="0"/>
    <n v="0"/>
    <n v="106064451.54000001"/>
    <n v="106064451.54000001"/>
    <n v="0"/>
    <m/>
    <n v="422567.54"/>
    <n v="106064451.54000001"/>
    <n v="106064451.54000001"/>
    <n v="0"/>
    <m/>
    <n v="0"/>
    <n v="106064451.54000001"/>
    <n v="82772657"/>
    <n v="23291794.539999999"/>
    <n v="0"/>
    <n v="22869227"/>
    <n v="0"/>
    <n v="0"/>
    <n v="0"/>
    <n v="0"/>
    <n v="22960703.91"/>
    <n v="91476.91"/>
    <n v="0"/>
    <n v="22869227"/>
    <n v="0"/>
    <n v="0"/>
    <n v="0"/>
    <n v="331090.63"/>
    <n v="0"/>
    <n v="83103747.629999995"/>
    <n v="0"/>
    <n v="0"/>
    <n v="0"/>
    <n v="0"/>
    <n v="0"/>
    <n v="83103747.629999995"/>
    <s v="COL-G"/>
    <s v="RENCOLCIE"/>
    <s v="RENCOLCIDDTI"/>
    <s v="830053105"/>
    <s v="APO"/>
  </r>
  <r>
    <x v="354"/>
    <s v="Rendimientos Colciencias"/>
    <s v="2009"/>
    <s v="CUENTA"/>
    <s v=""/>
    <s v="En Ejecución"/>
    <s v="ID SUBCTA: 931 - TIPO: 10.2. Evaluadores internacionales"/>
    <s v="Rendimientos Colciencias Evaluadores Internacionales"/>
    <s v="RENDIMIENTOS"/>
    <s v=""/>
    <s v=""/>
    <s v=""/>
    <s v=""/>
    <s v=""/>
    <s v=""/>
    <s v="899999296"/>
    <s v="COLCIENCIAS"/>
    <s v=""/>
    <n v="0"/>
    <n v="0"/>
    <n v="0"/>
    <n v="16281705.66"/>
    <n v="16281705.65942749"/>
    <n v="5.7251006364822388E-4"/>
    <m/>
    <n v="64867.35"/>
    <n v="16281705.66"/>
    <n v="16281705.65942749"/>
    <n v="5.7251006364822388E-4"/>
    <m/>
    <n v="0"/>
    <n v="16281705.25"/>
    <n v="1066385.72"/>
    <n v="15215319.529999999"/>
    <n v="0"/>
    <n v="12793274"/>
    <n v="0"/>
    <n v="2357178.1800000002"/>
    <n v="0"/>
    <n v="0.41"/>
    <n v="15211053.99"/>
    <n v="60601.81"/>
    <n v="0"/>
    <n v="12793274"/>
    <n v="0"/>
    <n v="2357178.1800000002"/>
    <n v="0"/>
    <n v="4265.54"/>
    <n v="0"/>
    <n v="1070651.67"/>
    <n v="0"/>
    <n v="0"/>
    <n v="0"/>
    <n v="0"/>
    <n v="0"/>
    <n v="1070651.67"/>
    <s v="COL-G"/>
    <s v="RENCOLCIE"/>
    <s v="RENCOLEVAINT"/>
    <s v="830053105"/>
    <s v="APO"/>
  </r>
  <r>
    <x v="355"/>
    <s v="Rendimientos Jóvenes Investigadores"/>
    <s v="2009"/>
    <s v="CUENTA"/>
    <s v=""/>
    <s v="En Ejecución"/>
    <s v="ID SUBCTA: 712 - TIPO: 11.1. Cargue inicial en el MGI"/>
    <s v="Rendimientos Jóvenes Investigadores"/>
    <s v="RENDIMIENTOS"/>
    <s v=""/>
    <s v=""/>
    <s v=""/>
    <s v=""/>
    <s v=""/>
    <s v=""/>
    <s v="899999296"/>
    <s v="COLCIENCIAS"/>
    <s v=""/>
    <n v="0"/>
    <n v="0"/>
    <n v="0"/>
    <n v="2400000000"/>
    <n v="2400000000"/>
    <n v="0"/>
    <m/>
    <n v="0"/>
    <n v="2400000000"/>
    <n v="2400000000"/>
    <n v="0"/>
    <m/>
    <n v="0"/>
    <n v="2400000000"/>
    <n v="0"/>
    <n v="2400000000"/>
    <n v="2400000000"/>
    <n v="0"/>
    <n v="0"/>
    <n v="0"/>
    <n v="0"/>
    <n v="0"/>
    <n v="2400000000"/>
    <n v="0"/>
    <n v="2400000000"/>
    <n v="0"/>
    <n v="0"/>
    <n v="0"/>
    <n v="0"/>
    <n v="0"/>
    <n v="45"/>
    <n v="0"/>
    <n v="0"/>
    <n v="0"/>
    <n v="0"/>
    <n v="0"/>
    <n v="0"/>
    <n v="0"/>
    <s v="COL-E"/>
    <s v="RENJOVINV"/>
    <s v="SIN_PROYECT"/>
    <s v="830053105"/>
    <s v="APO"/>
  </r>
  <r>
    <x v="356"/>
    <s v="Rendimientos Financiación Proyectos"/>
    <s v="2009"/>
    <s v="CUENTA"/>
    <s v=""/>
    <s v="En Ejecución"/>
    <s v="ID SUBCTA: 711 - TIPO: 11.1. Cargue inicial en el MGI"/>
    <s v="Rendimientos Financiación Proyectos"/>
    <s v="RENDIMIENTOS"/>
    <s v=""/>
    <s v=""/>
    <s v=""/>
    <s v=""/>
    <s v=""/>
    <s v=""/>
    <s v="899999296"/>
    <s v="COLCIENCIAS"/>
    <s v=""/>
    <n v="0"/>
    <n v="0"/>
    <n v="0"/>
    <n v="6218000000"/>
    <n v="6218000000"/>
    <n v="0"/>
    <m/>
    <n v="0"/>
    <n v="6218000000"/>
    <n v="6218000000"/>
    <n v="0"/>
    <m/>
    <n v="0"/>
    <n v="6216733071.8800001"/>
    <n v="0"/>
    <n v="6216733071.8800001"/>
    <n v="6021770629"/>
    <n v="4368700"/>
    <n v="0"/>
    <n v="0"/>
    <n v="190593742.88"/>
    <n v="1266928.1200000001"/>
    <n v="6116983071.8800001"/>
    <n v="0"/>
    <n v="5922020629"/>
    <n v="4368700"/>
    <n v="0"/>
    <n v="0"/>
    <n v="190593742.88"/>
    <n v="99750000"/>
    <n v="25"/>
    <n v="101016928.12"/>
    <n v="0"/>
    <n v="49404687.240000002"/>
    <n v="0"/>
    <n v="49404687.240000002"/>
    <n v="0"/>
    <n v="150421615.36000001"/>
    <s v="COL-E"/>
    <s v="RENFINPRY"/>
    <s v="SIN_PROYECT"/>
    <s v="830053105"/>
    <s v="APO"/>
  </r>
  <r>
    <x v="357"/>
    <s v="Rendimientos Evaluadores"/>
    <s v="2009"/>
    <s v="CUENTA"/>
    <s v=""/>
    <s v="En Ejecución"/>
    <s v="ID SUBCTA: 710 - TIPO: 11.1. Cargue inicial en el MGI"/>
    <s v="Rendimientos Evaluadores"/>
    <s v="RENDIMIENTOS"/>
    <s v=""/>
    <s v=""/>
    <s v=""/>
    <s v=""/>
    <s v=""/>
    <s v=""/>
    <s v="899999296"/>
    <s v="COLCIENCIAS"/>
    <s v=""/>
    <n v="0"/>
    <n v="0"/>
    <n v="0"/>
    <n v="500000000"/>
    <n v="500000000"/>
    <n v="0"/>
    <m/>
    <n v="0"/>
    <n v="500000000"/>
    <n v="500000000"/>
    <n v="0"/>
    <m/>
    <n v="0"/>
    <n v="499930860"/>
    <n v="0"/>
    <n v="499930860"/>
    <n v="0"/>
    <n v="499930860"/>
    <n v="0"/>
    <n v="0"/>
    <n v="0"/>
    <n v="69140"/>
    <n v="499930860"/>
    <n v="0"/>
    <n v="0"/>
    <n v="499930860"/>
    <n v="0"/>
    <n v="0"/>
    <n v="0"/>
    <n v="0"/>
    <n v="0"/>
    <n v="69140"/>
    <n v="-69140"/>
    <n v="-69140"/>
    <n v="0"/>
    <n v="0"/>
    <n v="0"/>
    <n v="0"/>
    <s v="COL-E"/>
    <s v="RENEVALUA"/>
    <s v="SIN_PROYECT"/>
    <s v="830053105"/>
    <s v="APO"/>
  </r>
  <r>
    <x v="39"/>
    <s v="Aporte Total"/>
    <s v="2009"/>
    <s v="CUENTA"/>
    <s v=""/>
    <s v="En Ejecución"/>
    <s v="ID SUBCTA: 707 - TIPO: 11.1. Cargue inicial en el MGI"/>
    <s v="Aporte Rendimientos"/>
    <s v="RENDIMIENTOS"/>
    <s v=""/>
    <s v=""/>
    <s v=""/>
    <s v=""/>
    <s v=""/>
    <s v=""/>
    <s v="899999296"/>
    <s v="COLCIENCIAS"/>
    <s v=""/>
    <n v="0"/>
    <n v="0"/>
    <n v="0"/>
    <n v="15966720"/>
    <n v="15966720"/>
    <n v="0"/>
    <m/>
    <n v="15289"/>
    <n v="15966720"/>
    <n v="15966720"/>
    <n v="0"/>
    <m/>
    <n v="0"/>
    <n v="13530329"/>
    <n v="0"/>
    <n v="13530329"/>
    <n v="0"/>
    <n v="7700000"/>
    <n v="0"/>
    <n v="5815040"/>
    <n v="0"/>
    <n v="2436391"/>
    <n v="13530329"/>
    <n v="15289"/>
    <n v="0"/>
    <n v="7700000"/>
    <n v="0"/>
    <n v="5815040"/>
    <n v="0"/>
    <n v="0"/>
    <n v="0"/>
    <n v="2436391"/>
    <n v="0"/>
    <n v="0"/>
    <n v="0"/>
    <n v="0"/>
    <n v="0"/>
    <n v="2436391"/>
    <s v="COL-E"/>
    <s v="APORTE"/>
    <s v="APORTE_REN"/>
    <s v="830053105"/>
    <s v="APO"/>
  </r>
  <r>
    <x v="104"/>
    <s v="0451-UNAD-EJECUTOR"/>
    <s v="2013"/>
    <s v="CUENTA"/>
    <s v=""/>
    <s v="En Ejecución"/>
    <s v="ID SUBCTA: 760 - TIPO: 11.2. Entes Territoriales"/>
    <s v="0451-UNAD-EJECUTOR-RENDIMIENTOS"/>
    <s v="RENDIMIENTOS"/>
    <s v=""/>
    <s v=""/>
    <s v=""/>
    <s v=""/>
    <s v=""/>
    <s v=""/>
    <s v="860512780"/>
    <s v="UNIVERSIDAD NACIONAL ABIERTA Y A DISTANCIA"/>
    <s v=""/>
    <n v="0"/>
    <n v="0"/>
    <n v="0"/>
    <n v="8200"/>
    <n v="8200"/>
    <n v="0"/>
    <m/>
    <n v="8200"/>
    <n v="8200"/>
    <n v="8200"/>
    <n v="0"/>
    <m/>
    <n v="0"/>
    <n v="8200"/>
    <n v="0"/>
    <n v="8200"/>
    <n v="0"/>
    <n v="0"/>
    <n v="0"/>
    <n v="0"/>
    <n v="0"/>
    <n v="0"/>
    <n v="8200"/>
    <n v="8200"/>
    <n v="0"/>
    <n v="0"/>
    <n v="0"/>
    <n v="0"/>
    <n v="0"/>
    <n v="0"/>
    <n v="0"/>
    <n v="0"/>
    <n v="0"/>
    <n v="0"/>
    <n v="0"/>
    <n v="0"/>
    <n v="0"/>
    <n v="0"/>
    <s v="ENT-G"/>
    <s v="0451_13_REN"/>
    <s v="0451_13_2"/>
    <s v="860512780"/>
    <s v="APO"/>
  </r>
  <r>
    <x v="129"/>
    <s v="0486-CCTUNJA-EJECUTOR"/>
    <s v="2013"/>
    <s v="CUENTA"/>
    <s v=""/>
    <s v="En Ejecución"/>
    <s v="ID SUBCTA: 767 - TIPO: 11.2. Entes Territoriales"/>
    <s v="0486-CCTUNJA-EJECUTOR-RENDIMIENTOS"/>
    <s v="RENDIMIENTOS"/>
    <s v=""/>
    <s v=""/>
    <s v=""/>
    <s v=""/>
    <s v=""/>
    <s v=""/>
    <s v="891800238"/>
    <s v="CAMARA DE COMERCIO DE TUNJA"/>
    <s v=""/>
    <n v="0"/>
    <n v="0"/>
    <n v="0"/>
    <n v="120000"/>
    <n v="120000"/>
    <n v="0"/>
    <m/>
    <n v="120000"/>
    <n v="120000"/>
    <n v="120000"/>
    <n v="0"/>
    <m/>
    <n v="0"/>
    <n v="120000"/>
    <n v="0"/>
    <n v="120000"/>
    <n v="0"/>
    <n v="0"/>
    <n v="0"/>
    <n v="0"/>
    <n v="0"/>
    <n v="0"/>
    <n v="120000"/>
    <n v="120000"/>
    <n v="0"/>
    <n v="0"/>
    <n v="0"/>
    <n v="0"/>
    <n v="0"/>
    <n v="0"/>
    <n v="0"/>
    <n v="0"/>
    <n v="0"/>
    <n v="0"/>
    <n v="0"/>
    <n v="0"/>
    <n v="0"/>
    <n v="0"/>
    <s v="ENT-G"/>
    <s v="0486_13_REN"/>
    <s v="0486_13_2"/>
    <s v="891800238"/>
    <s v="APO"/>
  </r>
  <r>
    <x v="354"/>
    <s v="Rendimientos Colciencias"/>
    <s v="2009"/>
    <s v="CUENTA"/>
    <s v=""/>
    <s v="En Ejecución"/>
    <s v="ID SUBCTA: 910 - TIPO: 10.1. Evaluadores nacionales"/>
    <s v="Rendimientos Colciencias Evaluadores Nacionales"/>
    <s v="RENDIMIENTOS"/>
    <s v=""/>
    <s v=""/>
    <s v=""/>
    <s v=""/>
    <s v=""/>
    <s v=""/>
    <s v="899999296"/>
    <s v="COLCIENCIAS"/>
    <s v=""/>
    <n v="0"/>
    <n v="0"/>
    <n v="0"/>
    <n v="209283352.18000001"/>
    <n v="209283352.17999998"/>
    <n v="0"/>
    <m/>
    <n v="833798.22"/>
    <n v="209283352.18000001"/>
    <n v="209283352.17999998"/>
    <n v="0"/>
    <m/>
    <n v="0"/>
    <n v="190668094.18000001"/>
    <n v="83224012.959999993"/>
    <n v="107444081.22"/>
    <n v="0"/>
    <n v="106610283"/>
    <n v="0"/>
    <n v="0"/>
    <n v="0"/>
    <n v="18615258"/>
    <n v="107036724.13"/>
    <n v="426441.13"/>
    <n v="0"/>
    <n v="106610283"/>
    <n v="0"/>
    <n v="0"/>
    <n v="0"/>
    <n v="407357.09"/>
    <n v="0"/>
    <n v="102246628.05"/>
    <n v="0"/>
    <n v="0"/>
    <n v="0"/>
    <n v="0"/>
    <n v="0"/>
    <n v="102246628.05"/>
    <s v="COL-G"/>
    <s v="RENCOLCIE"/>
    <s v="RENCOLCIEVA"/>
    <s v="830053105"/>
    <s v="APO"/>
  </r>
  <r>
    <x v="354"/>
    <s v="Rendimientos Colciencias"/>
    <s v="2009"/>
    <s v="CUENTA"/>
    <s v=""/>
    <s v="En Ejecución"/>
    <s v="ID SUBCTA: 709 - TIPO: 11.1. Cargue inicial en el MGI"/>
    <s v="Rendimientos Colciencias"/>
    <s v="RENDIMIENTOS"/>
    <s v=""/>
    <s v=""/>
    <s v=""/>
    <s v=""/>
    <s v=""/>
    <s v=""/>
    <s v="899999296"/>
    <s v="COLCIENCIAS"/>
    <s v=""/>
    <n v="0"/>
    <n v="0"/>
    <n v="0"/>
    <n v="58149537031.900002"/>
    <n v="58149537031.917442"/>
    <n v="-1.74407958984375E-2"/>
    <m/>
    <n v="231671462.28"/>
    <n v="58149537031.919998"/>
    <n v="58149537031.917442"/>
    <n v="2.55584716796875E-3"/>
    <m/>
    <n v="-0.02"/>
    <n v="57477260354.239998"/>
    <n v="14820275567.57"/>
    <n v="42656984786.669998"/>
    <n v="39360126114.300003"/>
    <n v="194142025"/>
    <n v="0"/>
    <n v="124682752.43000001"/>
    <n v="2746362432.6599998"/>
    <n v="672276677.65999997"/>
    <n v="32077661177.310001"/>
    <n v="127898023.81"/>
    <n v="28884575943.41"/>
    <n v="194142025"/>
    <n v="0"/>
    <n v="124682752.43000001"/>
    <n v="2746362432.6599998"/>
    <n v="10579323609.360001"/>
    <n v="263"/>
    <n v="26071875854.610001"/>
    <n v="0"/>
    <n v="784426253.11000001"/>
    <n v="0"/>
    <n v="784426253.11000001"/>
    <n v="0"/>
    <n v="26856302107.720001"/>
    <s v="COL-G"/>
    <s v="RENCOLCIE"/>
    <s v="SIN_PROYECT"/>
    <s v="830053105"/>
    <s v="APO"/>
  </r>
  <r>
    <x v="354"/>
    <s v="Rendimientos Colciencias"/>
    <s v="2009"/>
    <s v="CUENTA"/>
    <s v=""/>
    <s v="En Ejecución"/>
    <s v="ID SUBCTA: 1001 - TIPO: 10.1. Evaluadores nacionales"/>
    <s v="Rendimientos Colciencias Evaluadores Nacionales DRC"/>
    <s v="RENDIMIENTOS"/>
    <s v=""/>
    <s v=""/>
    <s v=""/>
    <s v=""/>
    <s v=""/>
    <s v=""/>
    <s v="899999296"/>
    <s v="COLCIENCIAS"/>
    <s v=""/>
    <n v="0"/>
    <n v="0"/>
    <n v="0"/>
    <n v="128135541.16"/>
    <n v="128135541.16"/>
    <n v="0"/>
    <m/>
    <n v="510500.16"/>
    <n v="128135541.16"/>
    <n v="128135541.16"/>
    <n v="0"/>
    <m/>
    <n v="0"/>
    <n v="128135541.16"/>
    <n v="10328038"/>
    <n v="117807503.16"/>
    <n v="0"/>
    <n v="117297003"/>
    <n v="0"/>
    <n v="0"/>
    <n v="0"/>
    <n v="0"/>
    <n v="117766191.01000001"/>
    <n v="469188.01"/>
    <n v="0"/>
    <n v="117297003"/>
    <n v="0"/>
    <n v="0"/>
    <n v="0"/>
    <n v="41312.15"/>
    <n v="0"/>
    <n v="10369350.15"/>
    <n v="0"/>
    <n v="0"/>
    <n v="0"/>
    <n v="0"/>
    <n v="0"/>
    <n v="10369350.15"/>
    <s v="COL-G"/>
    <s v="RENCOLCIE"/>
    <s v="RENCOLCIEVADRC"/>
    <s v="830053105"/>
    <s v="APO"/>
  </r>
  <r>
    <x v="143"/>
    <s v="0288-ALIADO-PBM-VD"/>
    <s v="2013"/>
    <s v="CUENTA"/>
    <s v=""/>
    <s v="En Ejecución"/>
    <s v="ID SUBCTA: 731 - TIPO: 11.2. Entes Territoriales"/>
    <s v="0288-ALIADO-PBM-VD-RENDIMIENTOS"/>
    <s v="RENDIMIENTOS"/>
    <s v=""/>
    <s v=""/>
    <s v=""/>
    <s v=""/>
    <s v=""/>
    <s v=""/>
    <s v="900505014"/>
    <s v="Project and Business Management S.A.S"/>
    <s v=""/>
    <n v="0"/>
    <n v="0"/>
    <n v="0"/>
    <n v="8000"/>
    <n v="8000"/>
    <n v="0"/>
    <m/>
    <n v="8000"/>
    <n v="8000"/>
    <n v="8000"/>
    <n v="0"/>
    <m/>
    <n v="0"/>
    <n v="8000"/>
    <n v="0"/>
    <n v="8000"/>
    <n v="0"/>
    <n v="0"/>
    <n v="0"/>
    <n v="0"/>
    <n v="0"/>
    <n v="0"/>
    <n v="8000"/>
    <n v="8000"/>
    <n v="0"/>
    <n v="0"/>
    <n v="0"/>
    <n v="0"/>
    <n v="0"/>
    <n v="0"/>
    <n v="0"/>
    <n v="0"/>
    <n v="0"/>
    <n v="0"/>
    <n v="0"/>
    <n v="0"/>
    <n v="0"/>
    <n v="0"/>
    <s v="ENT-G"/>
    <s v="0288_13_REN"/>
    <s v="0288_13_3"/>
    <s v="800091594"/>
    <s v="APO"/>
  </r>
  <r>
    <x v="152"/>
    <s v="0933-CCHONDA-ALIADA"/>
    <s v="2012"/>
    <s v="CUENTA"/>
    <s v=""/>
    <s v="En Ejecución"/>
    <s v="ID SUBCTA: 836 - TIPO: 11.2. Entes Territoriales"/>
    <s v="0933-CCHONDA-ALIADA-REN"/>
    <s v="RENDIMIENTOS"/>
    <s v=""/>
    <s v=""/>
    <s v=""/>
    <s v=""/>
    <s v=""/>
    <s v=""/>
    <s v="890700642"/>
    <s v="CAMARA DE COMERCIO DE HONDA"/>
    <s v=""/>
    <n v="0"/>
    <n v="0"/>
    <n v="0"/>
    <n v="16000"/>
    <n v="16000"/>
    <n v="0"/>
    <m/>
    <n v="16000"/>
    <n v="16000"/>
    <n v="16000"/>
    <n v="0"/>
    <m/>
    <n v="0"/>
    <n v="16000"/>
    <n v="0"/>
    <n v="16000"/>
    <n v="0"/>
    <n v="0"/>
    <n v="0"/>
    <n v="0"/>
    <n v="0"/>
    <n v="0"/>
    <n v="16000"/>
    <n v="16000"/>
    <n v="0"/>
    <n v="0"/>
    <n v="0"/>
    <n v="0"/>
    <n v="0"/>
    <n v="0"/>
    <n v="0"/>
    <n v="0"/>
    <n v="0"/>
    <n v="0"/>
    <n v="0"/>
    <n v="0"/>
    <n v="0"/>
    <n v="0"/>
    <s v="ENT-G"/>
    <s v="0933_13"/>
    <s v="0933_1_REN"/>
    <s v="800113672"/>
    <s v="REN"/>
  </r>
  <r>
    <x v="38"/>
    <s v="R Total"/>
    <s v="2010"/>
    <s v="CUENTA"/>
    <s v=""/>
    <s v="En Ejecución"/>
    <s v="ID SUBCTA: 696 - TIPO: 11.1. Cargue inicial en el MGI"/>
    <s v="Art. 26 ley 1286 Sub Fortalecimiento (Rendimientos)"/>
    <s v="RENDIMIENTOS"/>
    <s v=""/>
    <s v=""/>
    <s v=""/>
    <s v=""/>
    <s v=""/>
    <s v=""/>
    <s v="899999296"/>
    <s v="COLCIENCIAS"/>
    <s v=""/>
    <n v="0"/>
    <n v="0"/>
    <n v="0"/>
    <n v="51788"/>
    <n v="51788"/>
    <n v="0"/>
    <m/>
    <n v="0"/>
    <n v="51788"/>
    <n v="51788"/>
    <n v="0"/>
    <m/>
    <n v="0"/>
    <n v="51788"/>
    <n v="0"/>
    <n v="51788"/>
    <n v="51788"/>
    <n v="0"/>
    <n v="0"/>
    <n v="0"/>
    <n v="0"/>
    <n v="0"/>
    <n v="51788"/>
    <n v="0"/>
    <n v="51788"/>
    <n v="0"/>
    <n v="0"/>
    <n v="0"/>
    <n v="0"/>
    <n v="0"/>
    <n v="1"/>
    <n v="0"/>
    <n v="0"/>
    <n v="0"/>
    <n v="0"/>
    <n v="0"/>
    <n v="0"/>
    <n v="0"/>
    <s v="COL-E"/>
    <s v="000R_10"/>
    <s v="000R_10_2"/>
    <s v="830053105"/>
    <s v="APO"/>
  </r>
  <r>
    <x v="148"/>
    <s v="0933-CCSURORIENTE-ALIADA"/>
    <s v="2012"/>
    <s v="CUENTA"/>
    <s v=""/>
    <s v="En Ejecución"/>
    <s v="ID SUBCTA: 840 - TIPO: 11.2. Entes Territoriales"/>
    <s v="0933-CCSURORIENTE-ALIADA-REN"/>
    <s v="RENDIMIENTOS"/>
    <s v=""/>
    <s v=""/>
    <s v=""/>
    <s v=""/>
    <s v=""/>
    <s v=""/>
    <s v="890705453"/>
    <s v="CAMARA DE COMERCIO SU ORIENTE"/>
    <s v=""/>
    <n v="0"/>
    <n v="0"/>
    <n v="0"/>
    <n v="24000"/>
    <n v="24000"/>
    <n v="0"/>
    <m/>
    <n v="24000"/>
    <n v="24000"/>
    <n v="24000"/>
    <n v="0"/>
    <m/>
    <n v="0"/>
    <n v="24000"/>
    <n v="0"/>
    <n v="24000"/>
    <n v="0"/>
    <n v="0"/>
    <n v="0"/>
    <n v="0"/>
    <n v="0"/>
    <n v="0"/>
    <n v="24000"/>
    <n v="24000"/>
    <n v="0"/>
    <n v="0"/>
    <n v="0"/>
    <n v="0"/>
    <n v="0"/>
    <n v="0"/>
    <n v="0"/>
    <n v="0"/>
    <n v="0"/>
    <n v="0"/>
    <n v="0"/>
    <n v="0"/>
    <n v="0"/>
    <n v="0"/>
    <s v="ENT-G"/>
    <s v="0933_13"/>
    <s v="0933_3_REN"/>
    <s v="800113672"/>
    <s v="REN"/>
  </r>
  <r>
    <x v="147"/>
    <s v="0287-CCISINCELEJO-EJECUTOR"/>
    <s v="2013"/>
    <s v="CUENTA"/>
    <s v=""/>
    <s v="En Ejecución"/>
    <s v="ID SUBCTA: 729 - TIPO: 11.2. Entes Territoriales"/>
    <s v="0287-CCISINCELEJO-EJECUTOR-RENDIMIENTOS"/>
    <s v="RENDIMIENTOS"/>
    <s v=""/>
    <s v=""/>
    <s v=""/>
    <s v=""/>
    <s v=""/>
    <s v=""/>
    <s v="892280013"/>
    <s v="CAMARA DE COMERCIO DE SINCELEJO"/>
    <s v=""/>
    <n v="0"/>
    <n v="0"/>
    <n v="0"/>
    <n v="18608.5"/>
    <n v="18608.5"/>
    <n v="0"/>
    <m/>
    <n v="18608.5"/>
    <n v="18608.5"/>
    <n v="18608.5"/>
    <n v="0"/>
    <m/>
    <n v="0"/>
    <n v="18608.5"/>
    <n v="0"/>
    <n v="18608.5"/>
    <n v="0"/>
    <n v="0"/>
    <n v="0"/>
    <n v="0"/>
    <n v="0"/>
    <n v="0"/>
    <n v="18608.5"/>
    <n v="18608.5"/>
    <n v="0"/>
    <n v="0"/>
    <n v="0"/>
    <n v="0"/>
    <n v="0"/>
    <n v="0"/>
    <n v="0"/>
    <n v="0"/>
    <n v="0"/>
    <n v="0"/>
    <n v="0"/>
    <n v="0"/>
    <n v="0"/>
    <n v="0"/>
    <s v="ENT-G"/>
    <s v="0287_13_REN"/>
    <s v="0287_13_1"/>
    <s v="892280013"/>
    <s v="APO"/>
  </r>
  <r>
    <x v="144"/>
    <s v="0933-CCIBAGUE-ALIADA"/>
    <s v="2012"/>
    <s v="CUENTA"/>
    <s v=""/>
    <s v="En Ejecución"/>
    <s v="ID SUBCTA: 838 - TIPO: 11.2. Entes Territoriales"/>
    <s v="0933-CCIBAGUE-ALIADA-REN"/>
    <s v="RENDIMIENTOS"/>
    <s v=""/>
    <s v=""/>
    <s v=""/>
    <s v=""/>
    <s v=""/>
    <s v=""/>
    <s v="890700622"/>
    <s v="CAMARA DE COMERCIO DE IBAGUE"/>
    <s v=""/>
    <n v="0"/>
    <n v="0"/>
    <n v="0"/>
    <n v="200000"/>
    <n v="200000"/>
    <n v="0"/>
    <m/>
    <n v="200000"/>
    <n v="200000"/>
    <n v="200000"/>
    <n v="0"/>
    <m/>
    <n v="0"/>
    <n v="200000"/>
    <n v="0"/>
    <n v="200000"/>
    <n v="0"/>
    <n v="0"/>
    <n v="0"/>
    <n v="0"/>
    <n v="0"/>
    <n v="0"/>
    <n v="200000"/>
    <n v="200000"/>
    <n v="0"/>
    <n v="0"/>
    <n v="0"/>
    <n v="0"/>
    <n v="0"/>
    <n v="0"/>
    <n v="0"/>
    <n v="0"/>
    <n v="0"/>
    <n v="0"/>
    <n v="0"/>
    <n v="0"/>
    <n v="0"/>
    <n v="0"/>
    <s v="ENT-G"/>
    <s v="0933_13"/>
    <s v="0933_2_REN"/>
    <s v="800113672"/>
    <s v="REN"/>
  </r>
  <r>
    <x v="358"/>
    <s v="Rendimientos Proyectos Especiales - Otras Entidades"/>
    <s v="2009"/>
    <s v="CUENTA"/>
    <s v=""/>
    <s v="En Ejecución"/>
    <s v="ID SUBCTA: 718 - TIPO: 11.1. Cargue inicial en el MGI"/>
    <s v="Rendimientos Proyectos Especiales - Otras Entidades"/>
    <s v="RENDIMIENTOS"/>
    <s v=""/>
    <s v=""/>
    <s v=""/>
    <s v=""/>
    <s v=""/>
    <s v=""/>
    <s v="899999296"/>
    <s v="COLCIENCIAS"/>
    <s v=""/>
    <n v="0"/>
    <n v="0"/>
    <n v="0"/>
    <n v="6368748380"/>
    <n v="6368748380"/>
    <n v="0"/>
    <m/>
    <n v="25373499.52"/>
    <n v="6368748380"/>
    <n v="6368748380"/>
    <n v="0"/>
    <m/>
    <n v="0"/>
    <n v="6193983689"/>
    <n v="28927968"/>
    <n v="6165055721"/>
    <n v="5067934695.4399996"/>
    <n v="825388048"/>
    <n v="0"/>
    <n v="49195912"/>
    <n v="197163566.03999999"/>
    <n v="174764691"/>
    <n v="5685201071.5100002"/>
    <n v="22650203.469999999"/>
    <n v="4590803342"/>
    <n v="825388048"/>
    <n v="0"/>
    <n v="49195912"/>
    <n v="197163566.03999999"/>
    <n v="479854649.49000001"/>
    <n v="9"/>
    <n v="683547308.49000001"/>
    <n v="0"/>
    <n v="95846322.920000002"/>
    <n v="0"/>
    <n v="95846322.920000002"/>
    <n v="0"/>
    <n v="779393631.40999997"/>
    <s v="OEN-G"/>
    <s v="RENPESOEN"/>
    <s v="SIN_PROYECT"/>
    <s v="899999053"/>
    <s v="APO"/>
  </r>
  <r>
    <x v="359"/>
    <s v="Rendimientos Proyectos Especiales - CV-015-2014 FAC"/>
    <s v="2009"/>
    <s v="CUENTA"/>
    <s v=""/>
    <s v="En Ejecución"/>
    <s v="ID SUBCTA: 714 - TIPO: 11.1. Cargue inicial en el MGI"/>
    <s v="Rendimientos Proyectos Especiales - CV-015-2014 FAC"/>
    <s v="RENDIMIENTOS"/>
    <s v=""/>
    <s v=""/>
    <s v=""/>
    <s v=""/>
    <s v=""/>
    <s v=""/>
    <s v="899999296"/>
    <s v="COLCIENCIAS"/>
    <s v=""/>
    <n v="0"/>
    <n v="0"/>
    <n v="0"/>
    <n v="1000000000"/>
    <n v="1000000000"/>
    <n v="0"/>
    <m/>
    <n v="0"/>
    <n v="1000000000"/>
    <n v="1000000000"/>
    <n v="0"/>
    <m/>
    <n v="0"/>
    <n v="1000000000"/>
    <n v="0"/>
    <n v="1000000000"/>
    <n v="1000000000"/>
    <n v="0"/>
    <n v="0"/>
    <n v="0"/>
    <n v="0"/>
    <n v="0"/>
    <n v="1000000000"/>
    <n v="0"/>
    <n v="1000000000"/>
    <n v="0"/>
    <n v="0"/>
    <n v="0"/>
    <n v="0"/>
    <n v="0"/>
    <n v="1"/>
    <n v="0"/>
    <n v="0"/>
    <n v="0"/>
    <n v="0"/>
    <n v="0"/>
    <n v="0"/>
    <n v="0"/>
    <s v="COL-E"/>
    <s v="RENPRYESP"/>
    <s v="RENPRYESP_1"/>
    <s v="830053105"/>
    <s v="APO"/>
  </r>
  <r>
    <x v="360"/>
    <s v="Rendimientos Proyectos Especiales"/>
    <s v="2009"/>
    <s v="CUENTA"/>
    <s v=""/>
    <s v="En Ejecución"/>
    <s v="ID SUBCTA: 713 - TIPO: 11.1. Cargue inicial en el MGI"/>
    <s v="Rendimientos Proyectos Especiales"/>
    <s v="RENDIMIENTOS"/>
    <s v=""/>
    <s v=""/>
    <s v=""/>
    <s v=""/>
    <s v=""/>
    <s v=""/>
    <s v="899999296"/>
    <s v="COLCIENCIAS"/>
    <s v=""/>
    <n v="0"/>
    <n v="0"/>
    <n v="0"/>
    <n v="7206004384"/>
    <n v="7206004384"/>
    <n v="0"/>
    <m/>
    <n v="0"/>
    <n v="7206004384"/>
    <n v="7206004384"/>
    <n v="0"/>
    <m/>
    <n v="0"/>
    <n v="7153376397.4700003"/>
    <n v="56463196"/>
    <n v="7096913201.4700003"/>
    <n v="6180301793"/>
    <n v="84028169"/>
    <n v="0"/>
    <n v="832583239.47000003"/>
    <n v="0"/>
    <n v="52627986.530000001"/>
    <n v="7035342308.8400002"/>
    <n v="0"/>
    <n v="6118730900.3699999"/>
    <n v="84028169"/>
    <n v="0"/>
    <n v="832583239.47000003"/>
    <n v="0"/>
    <n v="61570892.630000003"/>
    <n v="9"/>
    <n v="170662075.16"/>
    <n v="0"/>
    <n v="61833707.359999999"/>
    <n v="311.48"/>
    <n v="61833395.880000003"/>
    <n v="0"/>
    <n v="232495782.52000001"/>
    <s v="COL-E"/>
    <s v="RENPRYESP"/>
    <s v="SIN_PROYECT"/>
    <s v="830053105"/>
    <s v="APO"/>
  </r>
  <r>
    <x v="38"/>
    <s v="R Total"/>
    <s v="2010"/>
    <s v="CUENTA"/>
    <s v=""/>
    <s v="En Ejecución"/>
    <s v="ID SUBCTA: 694 - TIPO: 11.1. Cargue inicial en el MGI"/>
    <s v="Art. 26 Sub Apropiacion Eventos (Rendimientos)"/>
    <s v="RENDIMIENTOS"/>
    <s v=""/>
    <s v=""/>
    <s v=""/>
    <s v=""/>
    <s v=""/>
    <s v=""/>
    <s v="899999296"/>
    <s v="COLCIENCIAS"/>
    <s v=""/>
    <n v="0"/>
    <n v="0"/>
    <n v="0"/>
    <n v="261546252"/>
    <n v="261546252"/>
    <n v="0"/>
    <m/>
    <n v="0"/>
    <n v="261546252"/>
    <n v="261546252"/>
    <n v="0"/>
    <m/>
    <n v="0"/>
    <n v="261546252"/>
    <n v="0"/>
    <n v="261546252"/>
    <n v="261546252"/>
    <n v="0"/>
    <n v="0"/>
    <n v="0"/>
    <n v="0"/>
    <n v="0"/>
    <n v="261546252"/>
    <n v="0"/>
    <n v="261546252"/>
    <n v="0"/>
    <n v="0"/>
    <n v="0"/>
    <n v="0"/>
    <n v="0"/>
    <n v="7"/>
    <n v="0"/>
    <n v="0"/>
    <n v="0"/>
    <n v="0"/>
    <n v="0"/>
    <n v="0"/>
    <n v="0"/>
    <s v="COL-E"/>
    <s v="000R_10"/>
    <s v="000R_10_14"/>
    <s v="830053105"/>
    <s v="APO"/>
  </r>
  <r>
    <x v="38"/>
    <s v="R Total"/>
    <s v="2010"/>
    <s v="CUENTA"/>
    <s v=""/>
    <s v="En Ejecución"/>
    <s v="ID SUBCTA: 692 - TIPO: 11.1. Cargue inicial en el MGI"/>
    <s v="Art. 26 ley 1286 Sub Diáspora (Rendimientos)"/>
    <s v="RENDIMIENTOS"/>
    <s v=""/>
    <s v=""/>
    <s v=""/>
    <s v=""/>
    <s v=""/>
    <s v=""/>
    <s v="899999296"/>
    <s v="COLCIENCIAS"/>
    <s v=""/>
    <n v="0"/>
    <n v="0"/>
    <n v="0"/>
    <n v="697503586"/>
    <n v="697503586"/>
    <n v="0"/>
    <m/>
    <n v="0"/>
    <n v="697503586"/>
    <n v="697503586"/>
    <n v="0"/>
    <m/>
    <n v="0"/>
    <n v="697503586"/>
    <n v="0"/>
    <n v="697503586"/>
    <n v="697503586"/>
    <n v="0"/>
    <n v="0"/>
    <n v="0"/>
    <n v="0"/>
    <n v="0"/>
    <n v="697503586"/>
    <n v="0"/>
    <n v="697503586"/>
    <n v="0"/>
    <n v="0"/>
    <n v="0"/>
    <n v="0"/>
    <n v="0"/>
    <n v="3"/>
    <n v="0"/>
    <n v="0"/>
    <n v="0"/>
    <n v="0"/>
    <n v="0"/>
    <n v="0"/>
    <n v="0"/>
    <s v="COL-E"/>
    <s v="000R_10"/>
    <s v="000R_10_12"/>
    <s v="830053105"/>
    <s v="APO"/>
  </r>
  <r>
    <x v="38"/>
    <s v="R Total"/>
    <s v="2010"/>
    <s v="CUENTA"/>
    <s v=""/>
    <s v="En Ejecución"/>
    <s v="ID SUBCTA: 691 - TIPO: 11.1. Cargue inicial en el MGI"/>
    <s v="Art. 26 Sub Jóvenes (Rendimientos)"/>
    <s v="RENDIMIENTOS"/>
    <s v=""/>
    <s v=""/>
    <s v=""/>
    <s v=""/>
    <s v=""/>
    <s v=""/>
    <s v="899999296"/>
    <s v="COLCIENCIAS"/>
    <s v=""/>
    <n v="0"/>
    <n v="0"/>
    <n v="0"/>
    <n v="665860480"/>
    <n v="665860480"/>
    <n v="0"/>
    <m/>
    <n v="0"/>
    <n v="665860480"/>
    <n v="665860480"/>
    <n v="0"/>
    <m/>
    <n v="0"/>
    <n v="665860480"/>
    <n v="0"/>
    <n v="665860480"/>
    <n v="665860480"/>
    <n v="0"/>
    <n v="0"/>
    <n v="0"/>
    <n v="0"/>
    <n v="0"/>
    <n v="665860480"/>
    <n v="0"/>
    <n v="665860480"/>
    <n v="0"/>
    <n v="0"/>
    <n v="0"/>
    <n v="0"/>
    <n v="0"/>
    <n v="33"/>
    <n v="0"/>
    <n v="0"/>
    <n v="0"/>
    <n v="0"/>
    <n v="0"/>
    <n v="0"/>
    <n v="0"/>
    <s v="COL-E"/>
    <s v="000R_10"/>
    <s v="000R_10_11"/>
    <s v="830053105"/>
    <s v="APO"/>
  </r>
  <r>
    <x v="78"/>
    <s v="368"/>
    <s v="2011"/>
    <s v="CONVENIOS DE APORTE"/>
    <s v="Dirección General"/>
    <s v="Liquidado"/>
    <s v="ID SUBCTA: 666 - TIPO: 11.1. Cargue inicial en el MGI"/>
    <s v="368-257-343 Total Rendimientos Generados"/>
    <s v="RENDIMIENTOS"/>
    <s v="22/12/2011"/>
    <s v="22/12/2011"/>
    <s v="22/12/2011"/>
    <s v="22/12/2011"/>
    <s v="36"/>
    <s v="22/12/2014"/>
    <s v="899999296"/>
    <s v="COLCIENCIAS"/>
    <s v="Regular las relaciones entre las partes para la ejecución e recursos de COLCIENCIAS provenientes del Crédito BID 2335/OC-CO"/>
    <n v="8825032381.7399998"/>
    <n v="8825032381.7399998"/>
    <n v="0"/>
    <n v="0"/>
    <e v="#N/A"/>
    <e v="#N/A"/>
    <m/>
    <n v="0"/>
    <n v="0"/>
    <e v="#N/A"/>
    <e v="#N/A"/>
    <m/>
    <n v="0"/>
    <n v="0"/>
    <n v="0"/>
    <n v="0"/>
    <n v="0"/>
    <n v="0"/>
    <n v="0"/>
    <n v="0"/>
    <n v="0"/>
    <n v="0"/>
    <n v="0"/>
    <n v="0"/>
    <n v="0"/>
    <n v="0"/>
    <n v="0"/>
    <n v="0"/>
    <n v="0"/>
    <n v="0"/>
    <n v="0"/>
    <n v="0"/>
    <n v="0"/>
    <n v="0"/>
    <n v="0"/>
    <n v="0"/>
    <n v="0"/>
    <n v="0"/>
    <s v="COL-E"/>
    <s v="0368_11"/>
    <s v="SIN_PROYECT"/>
    <s v="830053105"/>
    <s v="APO"/>
  </r>
  <r>
    <x v="78"/>
    <s v="368"/>
    <s v="2011"/>
    <s v="CONVENIOS DE APORTE"/>
    <s v="Dirección General"/>
    <s v="Liquidado"/>
    <s v="ID SUBCTA: 502 - TIPO: 11.1. Cargue inicial en el MGI"/>
    <s v="368-257 Rendimientos"/>
    <s v="RENDIMIENTOS"/>
    <s v="22/12/2011"/>
    <s v="22/12/2011"/>
    <s v="22/12/2011"/>
    <s v="22/12/2011"/>
    <s v="36"/>
    <s v="22/12/2014"/>
    <s v="899999296"/>
    <s v="COLCIENCIAS"/>
    <s v="Regular las relaciones entre las partes para la ejecución e recursos de COLCIENCIAS provenientes del Crédito BID 2335/OC-CO"/>
    <n v="8825032381.7399998"/>
    <n v="8825032381.7399998"/>
    <n v="0"/>
    <n v="348061940.74000001"/>
    <n v="348061940.74000001"/>
    <n v="0"/>
    <m/>
    <n v="0"/>
    <n v="348061940.74000001"/>
    <n v="348061940.74000001"/>
    <n v="0"/>
    <m/>
    <n v="0"/>
    <n v="310450354"/>
    <n v="0"/>
    <n v="310450354"/>
    <n v="310450354"/>
    <n v="0"/>
    <n v="0"/>
    <n v="0"/>
    <n v="0"/>
    <n v="37611586.740000002"/>
    <n v="239487155"/>
    <n v="0"/>
    <n v="239487155"/>
    <n v="0"/>
    <n v="0"/>
    <n v="0"/>
    <n v="0"/>
    <n v="70963199"/>
    <n v="5"/>
    <n v="108574785.73999999"/>
    <n v="0"/>
    <n v="0"/>
    <n v="0"/>
    <n v="0"/>
    <n v="0"/>
    <n v="108574785.73999999"/>
    <s v="COL-E"/>
    <s v="368-257"/>
    <s v="SIN_PROYECT"/>
    <s v="830053105"/>
    <s v="APO"/>
  </r>
  <r>
    <x v="299"/>
    <s v="356"/>
    <s v="2011"/>
    <s v="CONVENIOS DE APORTE"/>
    <s v="Dirección de Desarrollo Tecnológico e Innovación"/>
    <s v="Vencido"/>
    <s v="ID SUBCTA: 613 - TIPO: 11.1. Cargue inicial en el MGI"/>
    <s v="356 Rendimientos"/>
    <s v="RENDIMIENTOS"/>
    <s v="22/12/2011"/>
    <s v="29/12/2011"/>
    <s v="29/12/2011"/>
    <s v="27/12/2011"/>
    <s v="54"/>
    <s v="27/06/2016"/>
    <s v="830000282"/>
    <s v="Upme"/>
    <s v="Aunar esfuerzos técnicos, administrativos y financieros por parte de la UNIDAD DE PLANEACION MINERO ENERGETICA- UPME y el DEPARTAMENTO ADMINISTRATIVO DE CIENCIAS TECNOLOGIA E INNOVACION - COLCIENCIAS, con el fin de fortalecer el planeamiento minero y energético de Colombia, aprovechando una sinergia adecuada entre la institucionalidad del planeamiento minero energético y el Programa Nacional de Investigacion en Energía y Minería."/>
    <n v="1580000000"/>
    <n v="1540000000"/>
    <n v="40000000"/>
    <n v="40000000"/>
    <n v="40000000"/>
    <n v="0"/>
    <m/>
    <n v="159362.54999999999"/>
    <n v="40000000"/>
    <n v="40000000"/>
    <n v="0"/>
    <m/>
    <n v="0"/>
    <n v="39999999.549999997"/>
    <n v="0"/>
    <n v="39999999.549999997"/>
    <n v="39840637"/>
    <n v="0"/>
    <n v="0"/>
    <n v="0"/>
    <n v="0"/>
    <n v="0.45"/>
    <n v="39704387.810000002"/>
    <n v="158184.81"/>
    <n v="39546203"/>
    <n v="0"/>
    <n v="0"/>
    <n v="0"/>
    <n v="0"/>
    <n v="295611.74"/>
    <n v="1"/>
    <n v="295612.19"/>
    <n v="0"/>
    <n v="0"/>
    <n v="0"/>
    <n v="0"/>
    <n v="0"/>
    <n v="295612.19"/>
    <s v="OEN-G"/>
    <s v="0356_11"/>
    <s v="0356_11_REN"/>
    <s v="830000282"/>
    <s v="APO"/>
  </r>
  <r>
    <x v="308"/>
    <s v="99"/>
    <s v="2011"/>
    <s v="CONVENIOS DE APORTE"/>
    <s v="Dirección de Desarrollo Tecnológico e Innovación"/>
    <s v="En Ejecución"/>
    <s v="ID SUBCTA: 585 - TIPO: 11.1. Cargue inicial en el MGI"/>
    <s v="99 Rendimientos"/>
    <s v="RENDIMIENTOS"/>
    <s v="26/05/2011"/>
    <s v="23/06/2011"/>
    <s v="23/06/2011"/>
    <s v="08/08/2011"/>
    <s v="64"/>
    <s v="31/07/2018"/>
    <s v="899999053"/>
    <s v="FONTIC"/>
    <s v="Aunar esfuerzos técnicos, administrativos y financieros para impulsar la iniciativa de país vive digital regional mediante el fomento  de la innovación en, la ciencia y la tecnología en las regiones de Colombia"/>
    <n v="73718127951.369995"/>
    <n v="73718127951.369995"/>
    <n v="0"/>
    <n v="3896325385"/>
    <n v="3896325385"/>
    <n v="0"/>
    <m/>
    <n v="15523208.710000001"/>
    <n v="3896325385"/>
    <n v="3896325385"/>
    <n v="0"/>
    <m/>
    <n v="0"/>
    <n v="3882210556.71"/>
    <n v="0"/>
    <n v="3882210556.71"/>
    <n v="3583450152"/>
    <n v="0"/>
    <n v="0"/>
    <n v="283237196.00999999"/>
    <n v="0"/>
    <n v="14114828.289999999"/>
    <n v="3722580785.8899999"/>
    <n v="14830999.15"/>
    <n v="3424512590.7399998"/>
    <n v="0"/>
    <n v="0"/>
    <n v="283237196.00999999"/>
    <n v="0"/>
    <n v="159629770.81999999"/>
    <n v="3"/>
    <n v="173744599.11000001"/>
    <n v="0"/>
    <n v="0"/>
    <n v="0"/>
    <n v="0"/>
    <n v="0"/>
    <n v="173744599.11000001"/>
    <s v="OEN-G"/>
    <s v="0099_11"/>
    <s v="0099_11_REN"/>
    <s v="899999053"/>
    <s v="APO"/>
  </r>
  <r>
    <x v="76"/>
    <s v="397"/>
    <s v="2011"/>
    <s v="CONVENIOS DE APORTE"/>
    <s v="Dirección General"/>
    <s v="Liquidado"/>
    <s v="ID SUBCTA: 673 - TIPO: 11.1. Cargue inicial en el MGI"/>
    <s v="397-264-317 Total - Rendimientos"/>
    <s v="RENDIMIENTOS"/>
    <s v="23/12/2011"/>
    <s v="28/12/2011"/>
    <s v="28/12/2011"/>
    <s v="28/12/2011"/>
    <s v="41"/>
    <s v="30/06/2016"/>
    <s v="899999296"/>
    <s v="COLCIENCIAS"/>
    <s v="Regular las relaciones entre las partes para la ejecución de los recursos de Colciencias provenientes del crédito BIRF 7944-CO"/>
    <n v="5593578994.4300003"/>
    <n v="5593578994.4300003"/>
    <n v="0"/>
    <n v="431383909"/>
    <n v="431383909"/>
    <n v="0"/>
    <m/>
    <n v="0"/>
    <n v="431383909"/>
    <n v="431383909"/>
    <n v="0"/>
    <m/>
    <n v="0"/>
    <n v="431383909"/>
    <n v="0"/>
    <n v="431383909"/>
    <n v="431383909"/>
    <n v="0"/>
    <n v="0"/>
    <n v="0"/>
    <n v="0"/>
    <n v="0"/>
    <n v="431383909"/>
    <n v="0"/>
    <n v="431383909"/>
    <n v="0"/>
    <n v="0"/>
    <n v="0"/>
    <n v="0"/>
    <n v="0"/>
    <n v="5"/>
    <n v="0"/>
    <n v="0"/>
    <n v="0"/>
    <n v="0"/>
    <n v="0"/>
    <n v="0"/>
    <n v="0"/>
    <s v="COL-E"/>
    <s v="BM_REN"/>
    <s v="SIN_PROYECT"/>
    <s v="830053105"/>
    <s v="APO"/>
  </r>
  <r>
    <x v="76"/>
    <s v="397"/>
    <s v="2011"/>
    <s v="CONVENIOS DE APORTE"/>
    <s v="Dirección General"/>
    <s v="Liquidado"/>
    <s v="ID SUBCTA: 668 - TIPO: 11.1. Cargue inicial en el MGI"/>
    <s v="397-264-317 Total Rendimientos Generados"/>
    <s v="RENDIMIENTOS"/>
    <s v="23/12/2011"/>
    <s v="28/12/2011"/>
    <s v="28/12/2011"/>
    <s v="28/12/2011"/>
    <s v="41"/>
    <s v="30/06/2016"/>
    <s v="899999296"/>
    <s v="COLCIENCIAS"/>
    <s v="Regular las relaciones entre las partes para la ejecución de los recursos de Colciencias provenientes del crédito BIRF 7944-CO"/>
    <n v="5593578994.4300003"/>
    <n v="5593578994.4300003"/>
    <n v="0"/>
    <n v="0"/>
    <e v="#N/A"/>
    <e v="#N/A"/>
    <m/>
    <n v="0"/>
    <n v="0"/>
    <e v="#N/A"/>
    <e v="#N/A"/>
    <m/>
    <n v="0"/>
    <n v="0"/>
    <n v="0"/>
    <n v="0"/>
    <n v="0"/>
    <n v="0"/>
    <n v="0"/>
    <n v="0"/>
    <n v="0"/>
    <n v="0"/>
    <n v="0"/>
    <n v="0"/>
    <n v="0"/>
    <n v="0"/>
    <n v="0"/>
    <n v="0"/>
    <n v="0"/>
    <n v="0"/>
    <n v="0"/>
    <n v="0"/>
    <n v="0"/>
    <n v="0"/>
    <n v="0"/>
    <n v="0"/>
    <n v="0"/>
    <n v="0"/>
    <s v="COL-E"/>
    <s v="0397_11"/>
    <s v="SIN_PROYECT"/>
    <s v="830053105"/>
    <s v="APO"/>
  </r>
  <r>
    <x v="304"/>
    <s v="344"/>
    <s v="2010"/>
    <s v="CONVENIOS DE APORTE"/>
    <s v="Dirección de Fomento a la Investigación"/>
    <s v="En Ejecución"/>
    <s v="ID SUBCTA: 609 - TIPO: 11.1. Cargue inicial en el MGI"/>
    <s v="344 Rendimientos"/>
    <s v="RENDIMIENTOS"/>
    <s v="31/12/2010"/>
    <s v="08/04/2011"/>
    <s v="08/04/2011"/>
    <s v="29/07/2011"/>
    <s v="72"/>
    <s v="30/12/2018"/>
    <s v="899999001"/>
    <s v="Ministerio de Educación Nacional"/>
    <s v="Aunar esfuerzos para la cooperación entre el Ministerio de Educación Nacional y COLCIENCIAS para fortalecer estrategias y acciones orientadas a fomentar la investigación, la innovación y el desarrollo de las capacidades de Tecnología de la Información y las Comunicaciones en el sector educativo en el marco del proyecto &quot;ICT Educación Capability Building Project&quot; PROYECTO DE GENERACION DE CAPACIDAD EN TECNOLOGIAS DE LA INFORMACION Y LAS COMUNICACIONES EN LA EDUCACION"/>
    <n v="6498964265"/>
    <n v="6498964265"/>
    <n v="0"/>
    <n v="198080240"/>
    <n v="198080240"/>
    <n v="0"/>
    <m/>
    <n v="0"/>
    <n v="198080240"/>
    <n v="198080240"/>
    <n v="0"/>
    <m/>
    <n v="0"/>
    <n v="198080240"/>
    <n v="0"/>
    <n v="198080240"/>
    <n v="198080240"/>
    <n v="0"/>
    <n v="0"/>
    <n v="0"/>
    <n v="0"/>
    <n v="0"/>
    <n v="198080240"/>
    <n v="0"/>
    <n v="198080240"/>
    <n v="0"/>
    <n v="0"/>
    <n v="0"/>
    <n v="0"/>
    <n v="0"/>
    <n v="1"/>
    <n v="0"/>
    <n v="0"/>
    <n v="0"/>
    <n v="0"/>
    <n v="0"/>
    <n v="0"/>
    <n v="0"/>
    <s v="OEN-E"/>
    <s v="0344_10"/>
    <s v="0344_10_REN"/>
    <s v="899999001"/>
    <s v="APO"/>
  </r>
  <r>
    <x v="361"/>
    <s v="315-13 Rendimientos"/>
    <s v="2016"/>
    <s v="CUENTA"/>
    <s v=""/>
    <s v="En Ejecución"/>
    <s v="ID SUBCTA: 933 - TIPO: 5.3. Programas, proyectos y actividades de Difusión, Comunicación y Divulgación masiva de actividades de CTeI"/>
    <s v="315-13 Rendimientos"/>
    <s v="RENDIMIENTOS"/>
    <s v=""/>
    <s v=""/>
    <s v=""/>
    <s v=""/>
    <s v=""/>
    <s v=""/>
    <s v="899999296"/>
    <s v="COLCIENCIAS"/>
    <s v=""/>
    <n v="0"/>
    <n v="0"/>
    <n v="0"/>
    <n v="3012000000"/>
    <n v="3012000000"/>
    <n v="0"/>
    <m/>
    <n v="12000000"/>
    <n v="3012000000"/>
    <n v="3012000000"/>
    <n v="0"/>
    <m/>
    <n v="0"/>
    <n v="3012000000"/>
    <n v="1800480000"/>
    <n v="1211520000"/>
    <n v="1199520000"/>
    <n v="0"/>
    <n v="0"/>
    <n v="0"/>
    <n v="0"/>
    <n v="0"/>
    <n v="338990058"/>
    <n v="1350558"/>
    <n v="337639500"/>
    <n v="0"/>
    <n v="0"/>
    <n v="0"/>
    <n v="0"/>
    <n v="872529942"/>
    <n v="1"/>
    <n v="2673009942"/>
    <n v="0"/>
    <n v="194065894.69999999"/>
    <n v="0"/>
    <n v="194065894.69999999"/>
    <n v="0"/>
    <n v="2867075836.6999998"/>
    <s v="OEN-G"/>
    <s v="0315_13_RE"/>
    <s v="SIN_PROYECT"/>
    <s v="899999053"/>
    <s v="APO"/>
  </r>
  <r>
    <x v="362"/>
    <s v="408-14 Rendimientos"/>
    <s v="2016"/>
    <s v="CUENTA"/>
    <s v=""/>
    <s v="En Ejecución"/>
    <s v="ID SUBCTA: 920 - TIPO: 6.3. Regionales"/>
    <s v="408-14 Rendimientos"/>
    <s v="RENDIMIENTOS"/>
    <s v=""/>
    <s v=""/>
    <s v=""/>
    <s v=""/>
    <s v=""/>
    <s v=""/>
    <s v="899999296"/>
    <s v="COLCIENCIAS"/>
    <s v=""/>
    <n v="0"/>
    <n v="0"/>
    <n v="0"/>
    <n v="917991717.33000004"/>
    <n v="917991717.32999992"/>
    <n v="0"/>
    <m/>
    <n v="3657337.52"/>
    <n v="917991717.33000004"/>
    <n v="917991717.32999992"/>
    <n v="0"/>
    <m/>
    <n v="0"/>
    <n v="917991717.33000004"/>
    <n v="0"/>
    <n v="917991717.33000004"/>
    <n v="914334379.80999994"/>
    <n v="0"/>
    <n v="0"/>
    <n v="0"/>
    <n v="0"/>
    <n v="0"/>
    <n v="0"/>
    <n v="0"/>
    <n v="0"/>
    <n v="0"/>
    <n v="0"/>
    <n v="0"/>
    <n v="0"/>
    <n v="917991717.33000004"/>
    <n v="4"/>
    <n v="917991717.33000004"/>
    <n v="0"/>
    <n v="55829988.890000001"/>
    <n v="0"/>
    <n v="55829988.890000001"/>
    <n v="0"/>
    <n v="973821706.22000003"/>
    <s v="OEN-G"/>
    <s v="0408_14_RE"/>
    <s v="SIN_PROYECT"/>
    <s v="899999053"/>
    <s v="APO"/>
  </r>
  <r>
    <x v="296"/>
    <s v="298"/>
    <s v="2011"/>
    <s v="CONVENIOS DE APORTE"/>
    <s v="Dirección de Mentalidad y Cultura para la Ciencia, la Tecnología y la Innovación"/>
    <s v="Vencido"/>
    <s v="ID SUBCTA: 602 - TIPO: 11.1. Cargue inicial en el MGI"/>
    <s v="298 Rendimientos"/>
    <s v="RENDIMIENTOS"/>
    <s v="30/11/2011"/>
    <s v="29/12/2011"/>
    <s v="29/12/2011"/>
    <s v="30/11/2011"/>
    <s v="40"/>
    <s v="30/03/2015"/>
    <s v="899999068"/>
    <s v="Ecopetrol"/>
    <s v="Aunar esfuerzos entre Ecopetrol y Colciencias para fortalecer capacidades en la investigación, el desarrollo tecnológico y la innovación en el área de energía para el futuro  a partir de los espacios de formación para la primera infancia hasta la formación doctoral articular diferentes iniciativas nacionales en procura al desarrollo del país."/>
    <n v="3891687596.1999998"/>
    <n v="2600337596.1999998"/>
    <n v="1291350000"/>
    <n v="108337596.2"/>
    <n v="108337596.2"/>
    <n v="0"/>
    <m/>
    <n v="431623.89"/>
    <n v="108337596.2"/>
    <n v="108337596.2"/>
    <n v="0"/>
    <m/>
    <n v="0"/>
    <n v="102115295.89"/>
    <n v="0"/>
    <n v="102115295.89"/>
    <n v="101683672"/>
    <n v="0"/>
    <n v="0"/>
    <n v="0"/>
    <n v="0"/>
    <n v="6222300.3099999996"/>
    <n v="102090406.69"/>
    <n v="406734.69"/>
    <n v="101683672"/>
    <n v="0"/>
    <n v="0"/>
    <n v="0"/>
    <n v="0"/>
    <n v="24889.200000000001"/>
    <n v="2"/>
    <n v="6247189.5099999998"/>
    <n v="-6247189.5099999998"/>
    <n v="-6247189.5099999998"/>
    <n v="0"/>
    <n v="0"/>
    <n v="0"/>
    <n v="0"/>
    <s v="OEN-G"/>
    <s v="0298_11"/>
    <s v="0298_11_REN"/>
    <s v="899999068"/>
    <s v="APO"/>
  </r>
  <r>
    <x v="305"/>
    <s v="498"/>
    <s v="2010"/>
    <s v="CONVENIOS DE APORTE"/>
    <s v="Dirección de Desarrollo Tecnológico e Innovación"/>
    <s v="En Ejecución"/>
    <s v="ID SUBCTA: 630 - TIPO: 11.1. Cargue inicial en el MGI"/>
    <s v="498 Rendimientos"/>
    <s v="RENDIMIENTOS"/>
    <s v="30/12/2010"/>
    <s v="30/12/2010"/>
    <s v="30/12/2010"/>
    <s v="23/03/2011"/>
    <s v="78"/>
    <s v="31/07/2018"/>
    <s v="899999053"/>
    <s v="FONTIC"/>
    <s v="Integrar esfuerzos técnicos, administrativos y financieros por parte del MINISTERIO - FONDO DE TECNOLOGIAS DE LA INFORMACION Y LAS COMUNICACIONES y el DEPARTAMENTO ADMINISTRATIVO DE CIENCIA, TECNOLOGIA E INNOVACION - COLCIENCIAS, para fomentar y financiar programas, proyectos y actividades de Ciencia, Tecnología e Innovación en la MYPIMES del sector TIC, además de invertir en fondos de capital de riesgo u otros instrumentos de apoyo financiero y no financiero, en el marco de la ley 1286 de 2009, y 1341 de 2009."/>
    <n v="46685763187"/>
    <n v="46505763187"/>
    <n v="180000000"/>
    <n v="1506000000"/>
    <n v="1506000000"/>
    <n v="0"/>
    <m/>
    <n v="6000000"/>
    <n v="1506000000"/>
    <n v="1506000000"/>
    <n v="0"/>
    <m/>
    <n v="0"/>
    <n v="1506000000"/>
    <n v="18000000"/>
    <n v="1488000000"/>
    <n v="1482000000"/>
    <n v="0"/>
    <n v="0"/>
    <n v="0"/>
    <n v="0"/>
    <n v="0"/>
    <n v="1487928000"/>
    <n v="5928000"/>
    <n v="1482000000"/>
    <n v="0"/>
    <n v="0"/>
    <n v="0"/>
    <n v="0"/>
    <n v="72000"/>
    <n v="4"/>
    <n v="18072000"/>
    <n v="0"/>
    <n v="0"/>
    <n v="0"/>
    <n v="0"/>
    <n v="0"/>
    <n v="18072000"/>
    <s v="OEN-G"/>
    <s v="0498_10"/>
    <s v="0498_10_REN"/>
    <s v="899999053"/>
    <s v="APO"/>
  </r>
  <r>
    <x v="363"/>
    <s v="430-2015-UTCHOCO-EJECUTOR-RENDIMIENTOS"/>
    <s v="2015"/>
    <s v="CUENTA"/>
    <s v=""/>
    <s v="En Ejecución"/>
    <s v="ID SUBCTA: 977 - TIPO: 1.2. Programas y Proyectos de Desarrollo Tecnológico"/>
    <s v="430-2015-UTCHOCO-EJECUTOR-RENDIMIENTOS"/>
    <s v="RENDIMIENTOS"/>
    <s v=""/>
    <s v=""/>
    <s v=""/>
    <s v=""/>
    <s v=""/>
    <s v=""/>
    <s v="899999296"/>
    <s v="COLCIENCIAS"/>
    <s v=""/>
    <n v="0"/>
    <n v="0"/>
    <n v="0"/>
    <n v="200000"/>
    <n v="200000"/>
    <n v="0"/>
    <m/>
    <n v="0"/>
    <n v="200000"/>
    <n v="200000"/>
    <n v="0"/>
    <m/>
    <n v="0"/>
    <n v="200000"/>
    <n v="0"/>
    <n v="200000"/>
    <n v="0"/>
    <n v="0"/>
    <n v="0"/>
    <n v="0"/>
    <n v="200000"/>
    <n v="0"/>
    <n v="200000"/>
    <n v="0"/>
    <n v="0"/>
    <n v="0"/>
    <n v="0"/>
    <n v="0"/>
    <n v="200000"/>
    <n v="0"/>
    <n v="0"/>
    <n v="0"/>
    <n v="0"/>
    <n v="0"/>
    <n v="0"/>
    <n v="0"/>
    <n v="0"/>
    <n v="0"/>
    <s v="ENT-G"/>
    <s v="430_15_REN"/>
    <s v="430_15_2"/>
    <s v="891680010"/>
    <s v="APO"/>
  </r>
  <r>
    <x v="279"/>
    <s v="543"/>
    <s v="2013"/>
    <s v="CONVENIOS DE APORTE"/>
    <s v="Dirección de Desarrollo Tecnológico e Innovación"/>
    <s v="En Ejecución"/>
    <s v="ID SUBCTA: 671 - TIPO: 11.1. Cargue inicial en el MGI"/>
    <s v="543-13 Total Rendimientos Generados"/>
    <s v="RENDIMIENTOS"/>
    <s v="11/10/2013"/>
    <s v="11/10/2013"/>
    <s v="11/10/2013"/>
    <s v="11/10/2013"/>
    <s v="38"/>
    <s v="31/07/2018"/>
    <s v="899999053"/>
    <s v="FONTIC"/>
    <s v="Integrar esfuerzos técnicos, administrativos y financieros para promover la innovación en el país, a través de las tecnologías de la información, en la industria, el estado y los sectores productivos de Colombia."/>
    <n v="75341937556"/>
    <n v="74801937556"/>
    <n v="540000000"/>
    <n v="0"/>
    <e v="#N/A"/>
    <e v="#N/A"/>
    <m/>
    <n v="0"/>
    <n v="0"/>
    <e v="#N/A"/>
    <e v="#N/A"/>
    <m/>
    <n v="0"/>
    <n v="0"/>
    <n v="0"/>
    <n v="0"/>
    <n v="0"/>
    <n v="0"/>
    <n v="0"/>
    <n v="0"/>
    <n v="0"/>
    <n v="0"/>
    <n v="0"/>
    <n v="0"/>
    <n v="0"/>
    <n v="0"/>
    <n v="0"/>
    <n v="0"/>
    <n v="0"/>
    <n v="0"/>
    <n v="0"/>
    <n v="0"/>
    <n v="0"/>
    <n v="0"/>
    <n v="0"/>
    <n v="0"/>
    <n v="0"/>
    <n v="0"/>
    <s v="OEN-G"/>
    <s v="0543_13"/>
    <s v="SIN_PROYECT"/>
    <s v="899999053"/>
    <s v="REN"/>
  </r>
  <r>
    <x v="279"/>
    <s v="543"/>
    <s v="2013"/>
    <s v="CONVENIOS DE APORTE"/>
    <s v="Dirección de Desarrollo Tecnológico e Innovación"/>
    <s v="En Ejecución"/>
    <s v="ID SUBCTA: 639 - TIPO: 11.1. Cargue inicial en el MGI"/>
    <s v="543 Rendimientos"/>
    <s v="RENDIMIENTOS"/>
    <s v="11/10/2013"/>
    <s v="11/10/2013"/>
    <s v="11/10/2013"/>
    <s v="11/10/2013"/>
    <s v="38"/>
    <s v="31/07/2018"/>
    <s v="899999053"/>
    <s v="FONTIC"/>
    <s v="Integrar esfuerzos técnicos, administrativos y financieros para promover la innovación en el país, a través de las tecnologías de la información, en la industria, el estado y los sectores productivos de Colombia."/>
    <n v="75341937556"/>
    <n v="74801937556"/>
    <n v="540000000"/>
    <n v="152631535"/>
    <n v="152631535"/>
    <n v="0"/>
    <m/>
    <n v="608093.76"/>
    <n v="152631535"/>
    <n v="152631535"/>
    <n v="0"/>
    <m/>
    <n v="0"/>
    <n v="152631534.75999999"/>
    <n v="0"/>
    <n v="152631534.75999999"/>
    <n v="152023441"/>
    <n v="0"/>
    <n v="0"/>
    <n v="0"/>
    <n v="0"/>
    <n v="0.24"/>
    <n v="152631534.75999999"/>
    <n v="608093.76"/>
    <n v="152023441"/>
    <n v="0"/>
    <n v="0"/>
    <n v="0"/>
    <n v="0"/>
    <n v="0"/>
    <n v="3"/>
    <n v="0.24"/>
    <n v="0"/>
    <n v="0"/>
    <n v="0"/>
    <n v="0"/>
    <n v="0"/>
    <n v="0.24"/>
    <s v="OEN-G"/>
    <s v="0543_13"/>
    <s v="0543_13_REN"/>
    <s v="899999053"/>
    <s v="APO"/>
  </r>
  <r>
    <x v="284"/>
    <s v="507"/>
    <s v="2012"/>
    <s v="CONVENIOS DE APORTE"/>
    <s v="Dirección de Desarrollo Tecnológico e Innovación"/>
    <s v="En Ejecución"/>
    <s v="ID SUBCTA: 633 - TIPO: 11.1. Cargue inicial en el MGI"/>
    <s v="507 Rendimientos"/>
    <s v="RENDIMIENTOS"/>
    <s v="28/12/2012"/>
    <s v="28/12/2012"/>
    <s v="28/12/2012"/>
    <s v="21/12/2012"/>
    <s v="48"/>
    <s v="21/12/2017"/>
    <s v="830000282"/>
    <s v="Upme"/>
    <s v="Aunar esfuerzos técnicos, administrativos y financieros por parte de la UPME y Colciencias con el fin de fortalecer el planeamiento integral minero energetico colombiano, aprovechando sinergias interinstitucionales entre la entidad encargada del planeamiento integral del sector y la encargada del Programa Nacional de Investigaciones en Energia y Mineria"/>
    <n v="6159085880"/>
    <n v="6059085880"/>
    <n v="100000000"/>
    <n v="29085880"/>
    <n v="29085880"/>
    <n v="0"/>
    <m/>
    <n v="115880"/>
    <n v="29085880"/>
    <n v="29085880"/>
    <n v="0"/>
    <m/>
    <n v="0"/>
    <n v="27615880"/>
    <n v="0"/>
    <n v="27615880"/>
    <n v="27500000"/>
    <n v="0"/>
    <n v="0"/>
    <n v="0"/>
    <n v="0"/>
    <n v="1470000"/>
    <n v="27054587.199999999"/>
    <n v="107787.2"/>
    <n v="26946800"/>
    <n v="0"/>
    <n v="0"/>
    <n v="0"/>
    <n v="0"/>
    <n v="561292.80000000005"/>
    <n v="1"/>
    <n v="2031292.8"/>
    <n v="0"/>
    <n v="0"/>
    <n v="0"/>
    <n v="0"/>
    <n v="0"/>
    <n v="2031292.8"/>
    <s v="OEN-G"/>
    <s v="0507_"/>
    <s v="0507_REN"/>
    <s v="830000282"/>
    <s v="APO"/>
  </r>
  <r>
    <x v="260"/>
    <s v="0542-CODENCO-EJECUTOR"/>
    <s v="2013"/>
    <s v="CUENTA"/>
    <s v=""/>
    <s v="En Ejecución"/>
    <s v="ID SUBCTA: 790 - TIPO: 11.2. Entes Territoriales"/>
    <s v="0542-CODENCO-EJECUTOR-RENDIMIENTOS"/>
    <s v="RENDIMIENTOS"/>
    <s v=""/>
    <s v=""/>
    <s v=""/>
    <s v=""/>
    <s v=""/>
    <s v=""/>
    <s v="820003227"/>
    <s v="ADMINISTRACION PUBLICA COOPERATIVA DE DEPARTAMENTOS Y MUNICIPIOS DE COLOMBIA CODENCO"/>
    <s v=""/>
    <n v="0"/>
    <n v="0"/>
    <n v="0"/>
    <n v="104975.16"/>
    <n v="104975.16"/>
    <n v="0"/>
    <m/>
    <n v="104975.16"/>
    <n v="104975.16"/>
    <n v="104975.16"/>
    <n v="0"/>
    <m/>
    <n v="0"/>
    <n v="104975.16"/>
    <n v="0"/>
    <n v="104975.16"/>
    <n v="0"/>
    <n v="0"/>
    <n v="0"/>
    <n v="0"/>
    <n v="0"/>
    <n v="0"/>
    <n v="104975.16"/>
    <n v="104975.16"/>
    <n v="0"/>
    <n v="0"/>
    <n v="0"/>
    <n v="0"/>
    <n v="0"/>
    <n v="0"/>
    <n v="0"/>
    <n v="0"/>
    <n v="0"/>
    <n v="0"/>
    <n v="0"/>
    <n v="0"/>
    <n v="0"/>
    <n v="0"/>
    <s v="ENT-G"/>
    <s v="542_13_REN"/>
    <s v="0542_13_1"/>
    <s v="820003227"/>
    <s v="REN"/>
  </r>
  <r>
    <x v="18"/>
    <s v="251"/>
    <s v="2014"/>
    <s v="CONVENIOS DE APORTE"/>
    <s v="Dirección de Mentalidad y Cultura para la Ciencia, la Tecnología y la Innovación"/>
    <s v="Vencido"/>
    <s v="ID SUBCTA: 473 - TIPO: 11.1. Cargue inicial en el MGI"/>
    <s v="251-14 Rendimientos"/>
    <s v="RENDIMIENTOS"/>
    <s v="24/01/2014"/>
    <s v="24/01/2014"/>
    <s v="24/01/2014"/>
    <s v="24/01/2014"/>
    <s v="40"/>
    <s v="24/05/2017"/>
    <s v="899999296"/>
    <s v="COLCIENCIAS"/>
    <s v="Aunar esfuerzos tecnicos, econicos, capacidades y experiencia, regular las relaciones entre las partes para la financiación de las entidades beneficiarias de la convocatoria &quot;Jovenes Investigadores Año 2014&quot;"/>
    <n v="15348687177.6"/>
    <n v="15348687177.6"/>
    <n v="0"/>
    <n v="47625177.600000001"/>
    <n v="47625177.600000001"/>
    <n v="0"/>
    <m/>
    <n v="0"/>
    <n v="47625177.600000001"/>
    <n v="47625177.600000001"/>
    <n v="0"/>
    <m/>
    <n v="0"/>
    <n v="47625177.600000001"/>
    <n v="0"/>
    <n v="47625177.600000001"/>
    <n v="0"/>
    <n v="0"/>
    <n v="0"/>
    <n v="0"/>
    <n v="47625177.600000001"/>
    <n v="0"/>
    <n v="47625177.600000001"/>
    <n v="0"/>
    <n v="0"/>
    <n v="0"/>
    <n v="0"/>
    <n v="0"/>
    <n v="47625177.600000001"/>
    <n v="0"/>
    <n v="0"/>
    <n v="0"/>
    <n v="0"/>
    <n v="0"/>
    <n v="0"/>
    <n v="0"/>
    <n v="0"/>
    <n v="0"/>
    <s v="COL-E"/>
    <s v="0251_14"/>
    <s v="0251_14_REN"/>
    <s v="830053105"/>
    <s v="APO"/>
  </r>
  <r>
    <x v="9"/>
    <s v="700"/>
    <s v="2013"/>
    <s v="CONVENIOS DE APORTE"/>
    <s v="Dirección Administrativa y Financiera"/>
    <s v="Liquidado"/>
    <s v="ID SUBCTA: 550 - TIPO: 11.1. Cargue inicial en el MGI"/>
    <s v="700-13 Rendimientos"/>
    <s v="RENDIMIENTOS"/>
    <s v="19/12/2013"/>
    <s v="19/12/2013"/>
    <s v="19/12/2013"/>
    <s v="19/12/2013"/>
    <s v="12"/>
    <s v="19/12/2014"/>
    <s v="899999296"/>
    <s v="COLCIENCIAS"/>
    <s v="Apoyar la convocatoria de movilidad internacional, la cual esta orientada a brindar un beneficio a los investigadores, para la participacion en eventos cientificos y estancias cientificas de corta duracion, que permitan la identificacion o planeacion de proyectos conjuntos, deentidades publicas o privadas nacionales que tengan dentro de su objeto social el desarrollo de actividades de investigacion o innovacion en ciencia y tecnologia"/>
    <n v="147323683.40000001"/>
    <n v="147323683.40000001"/>
    <n v="0"/>
    <n v="323683.40000000002"/>
    <n v="323683.40000000002"/>
    <n v="0"/>
    <m/>
    <n v="0"/>
    <n v="323683.40000000002"/>
    <n v="323683.40000000002"/>
    <n v="0"/>
    <m/>
    <n v="0"/>
    <n v="323683.40000000002"/>
    <n v="0"/>
    <n v="323683.40000000002"/>
    <n v="0"/>
    <n v="0"/>
    <n v="0"/>
    <n v="0"/>
    <n v="323683.40000000002"/>
    <n v="0"/>
    <n v="323683.40000000002"/>
    <n v="0"/>
    <n v="0"/>
    <n v="0"/>
    <n v="0"/>
    <n v="0"/>
    <n v="323683.40000000002"/>
    <n v="0"/>
    <n v="0"/>
    <n v="0"/>
    <n v="0"/>
    <n v="0"/>
    <n v="0"/>
    <n v="0"/>
    <n v="0"/>
    <n v="0"/>
    <s v="COL-E"/>
    <s v="0700_13"/>
    <s v="0700_13_REN"/>
    <s v="830053105"/>
    <s v="APO"/>
  </r>
  <r>
    <x v="311"/>
    <s v="2441"/>
    <s v="2012"/>
    <s v="CONVENIOS DE APORTE"/>
    <s v="Dirección de Fomento a la Investigación"/>
    <s v="En Ejecución"/>
    <s v="ID SUBCTA: 642 - TIPO: 11.1. Cargue inicial en el MGI"/>
    <s v="2441-12 Rendimientos"/>
    <s v="RENDIMIENTOS"/>
    <s v="28/12/2012"/>
    <s v="28/12/2012"/>
    <s v="28/12/2012"/>
    <s v="24/12/2015"/>
    <s v="36"/>
    <s v="24/12/2017"/>
    <s v="830034348"/>
    <s v="Ministerio de Cultura"/>
    <s v="Aunar esfuerzos técnicos, financieros  y administrativos para el desarrollo del potencial cultural productivo de la poblacion en condiciones de vulnerabilidad, extrema probreza y/o desplazamiento forzado desde una persectiva de innovacion mediante el favorecimiento de un entorno para la generacion de ingresos bsado en la oferta formativa pra el emprendimiento."/>
    <n v="15745521484"/>
    <n v="15745521484"/>
    <n v="0"/>
    <n v="772451276"/>
    <n v="772451276"/>
    <n v="0"/>
    <m/>
    <n v="3077495.12"/>
    <n v="772451276"/>
    <n v="772451276"/>
    <n v="0"/>
    <m/>
    <n v="0"/>
    <n v="772451276.12"/>
    <n v="0"/>
    <n v="772451276.12"/>
    <n v="769373781"/>
    <n v="0"/>
    <n v="0"/>
    <n v="0"/>
    <n v="0"/>
    <n v="-0.12"/>
    <n v="616828374.55999994"/>
    <n v="2457483.56"/>
    <n v="614370891"/>
    <n v="0"/>
    <n v="0"/>
    <n v="0"/>
    <n v="0"/>
    <n v="155622901.56"/>
    <n v="2"/>
    <n v="155622901.44"/>
    <n v="0"/>
    <n v="0"/>
    <n v="0"/>
    <n v="0"/>
    <n v="0"/>
    <n v="155622901.44"/>
    <s v="OEN-G"/>
    <s v="2441_12"/>
    <s v="2441_12_REN"/>
    <s v="830034348"/>
    <s v="APO"/>
  </r>
  <r>
    <x v="312"/>
    <s v="237"/>
    <s v="2012"/>
    <s v="CONVENIOS DE APORTE"/>
    <s v="Dirección de Fomento a la Investigación"/>
    <s v="Liquidado"/>
    <s v="ID SUBCTA: 591 - TIPO: 11.1. Cargue inicial en el MGI"/>
    <s v="237 Rendimientos"/>
    <s v="RENDIMIENTOS"/>
    <s v="24/07/2012"/>
    <s v="24/07/2012"/>
    <s v="24/07/2012"/>
    <s v="24/07/2012"/>
    <s v="0"/>
    <s v="21/12/2012"/>
    <s v="830015728"/>
    <s v="ESAP Y IEMP"/>
    <s v="Aunar esfuerzos de orden académico y técnico y financiero para el desarrollo del Congreso Internacional  de Investigación  sobre gestión pública: Innovación para el buen gobierno  y el servicio a la Ciudadanía.  Esta actividad de ciencia y tecnología, contribuye al desarrollo  y divulgación  en temas referentes a la agenda conjunta de investigación interistitucional orientada al fortalecimiento  de los procesos de modernización, descentralización  u democratización de la administración pública Colombiana en dos líneas prioritariamente:  (1) Buen gobierno y Lucha contra la corrupción y (2) Entidades terrioriales  descentralizadas."/>
    <n v="501999840"/>
    <n v="501999840"/>
    <n v="0"/>
    <n v="1999840"/>
    <n v="1999840"/>
    <n v="0"/>
    <m/>
    <n v="0"/>
    <n v="1999840"/>
    <n v="1999840"/>
    <n v="0"/>
    <m/>
    <n v="0"/>
    <n v="1999840"/>
    <n v="0"/>
    <n v="1999840"/>
    <n v="0"/>
    <n v="0"/>
    <n v="0"/>
    <n v="0"/>
    <n v="1999840"/>
    <n v="0"/>
    <n v="1999840"/>
    <n v="0"/>
    <n v="0"/>
    <n v="0"/>
    <n v="0"/>
    <n v="0"/>
    <n v="1999840"/>
    <n v="0"/>
    <n v="0"/>
    <n v="0"/>
    <n v="0"/>
    <n v="0"/>
    <n v="0"/>
    <n v="0"/>
    <n v="0"/>
    <n v="0"/>
    <s v="OTENT"/>
    <s v="0237_12"/>
    <s v="0237_12_REN"/>
    <s v="830015728"/>
    <s v="APO"/>
  </r>
  <r>
    <x v="310"/>
    <s v="199"/>
    <s v="2012"/>
    <s v="CONVENIOS DE APORTE"/>
    <s v="Dirección de Desarrollo Tecnológico e Innovación"/>
    <s v="En Ejecución"/>
    <s v="ID SUBCTA: 589 - TIPO: 11.1. Cargue inicial en el MGI"/>
    <s v="199 Rendimientos"/>
    <s v="RENDIMIENTOS"/>
    <s v="13/07/2012"/>
    <s v="13/07/2012"/>
    <s v="13/07/2012"/>
    <s v="13/07/2012"/>
    <s v="41"/>
    <s v="31/07/2018"/>
    <s v="899999053"/>
    <s v="FONTIC"/>
    <s v="Aunar esfuerzos técnicos  administrativos, financieros  para impulsar  el objetivo 6 de la dimensión 2 del paln vive digital, dentro  de la iniciativa  de país vive digital regional, mediante el fomento de la innovación, la ciencia la tecnología  en las regiones de Colombia."/>
    <n v="105847869692"/>
    <n v="104447869692"/>
    <n v="1400000000"/>
    <n v="3450000000"/>
    <n v="3450000000"/>
    <n v="0"/>
    <m/>
    <n v="13745019.92"/>
    <n v="3450000000"/>
    <n v="3450000000"/>
    <n v="0"/>
    <m/>
    <n v="0"/>
    <n v="3449999999.9200001"/>
    <n v="0"/>
    <n v="3449999999.9200001"/>
    <n v="3436254980"/>
    <n v="0"/>
    <n v="0"/>
    <n v="0"/>
    <n v="0"/>
    <n v="0.08"/>
    <n v="1999968000"/>
    <n v="7968000"/>
    <n v="1992000000"/>
    <n v="0"/>
    <n v="0"/>
    <n v="0"/>
    <n v="0"/>
    <n v="1450031999.9200001"/>
    <n v="1"/>
    <n v="1450032000"/>
    <n v="0"/>
    <n v="0"/>
    <n v="0"/>
    <n v="0"/>
    <n v="0"/>
    <n v="1450032000"/>
    <s v="OEN-G"/>
    <s v="0199_12"/>
    <s v="0199_12_REN"/>
    <s v="899999053"/>
    <s v="APO"/>
  </r>
  <r>
    <x v="307"/>
    <s v="475"/>
    <s v="2012"/>
    <s v="CONVENIOS DE APORTE"/>
    <s v="Dirección de Fomento a la Investigación"/>
    <s v="Vencido"/>
    <s v="ID SUBCTA: 624 - TIPO: 11.1. Cargue inicial en el MGI"/>
    <s v="475 Rendimientos"/>
    <s v="RENDIMIENTOS"/>
    <s v=""/>
    <s v="18/03/2013"/>
    <s v="18/03/2013"/>
    <s v="18/03/2013"/>
    <s v="48"/>
    <s v="18/03/2015"/>
    <s v="900492141"/>
    <s v="Centro de Memoria Historica"/>
    <s v="Aunar esfuerzos económicos, técnicos y administrativos para promover la actividad investigativaen derechos humanos y memoria historica definiendo los elementos generales para el plan museológico y la estrategia participativa del Museo Nacional de Memoria Historica."/>
    <n v="2216680660"/>
    <n v="2216680660"/>
    <n v="0"/>
    <n v="16680660"/>
    <n v="16680660"/>
    <n v="0"/>
    <m/>
    <n v="0"/>
    <n v="16680660"/>
    <n v="16680660"/>
    <n v="0"/>
    <m/>
    <n v="0"/>
    <n v="16612120"/>
    <n v="0"/>
    <n v="16612120"/>
    <n v="0"/>
    <n v="16415000"/>
    <n v="0"/>
    <n v="197120"/>
    <n v="0"/>
    <n v="68540"/>
    <n v="16612120"/>
    <n v="0"/>
    <n v="0"/>
    <n v="16415000"/>
    <n v="0"/>
    <n v="197120"/>
    <n v="0"/>
    <n v="0"/>
    <n v="0"/>
    <n v="68540"/>
    <n v="0"/>
    <n v="0"/>
    <n v="0"/>
    <n v="0"/>
    <n v="0"/>
    <n v="68540"/>
    <s v="OEN-E"/>
    <s v="0475_12"/>
    <s v="0475_12_REN"/>
    <s v="900492141"/>
    <s v="APO"/>
  </r>
  <r>
    <x v="141"/>
    <s v="0935-SINCELEJO-FONTIC"/>
    <s v="2012"/>
    <s v="CUENTA"/>
    <s v=""/>
    <s v="En Ejecución"/>
    <s v="ID SUBCTA: 845 - TIPO: 11.2. Entes Territoriales"/>
    <s v="0935-USUCRE-EJECUTOR-RENDIMIENTOS"/>
    <s v="RENDIMIENTOS"/>
    <s v=""/>
    <s v=""/>
    <s v=""/>
    <s v=""/>
    <s v=""/>
    <s v=""/>
    <s v="800104062"/>
    <s v="ALCALDIA DE SINCELEJO"/>
    <s v=""/>
    <n v="0"/>
    <n v="0"/>
    <n v="0"/>
    <n v="54260.66"/>
    <n v="54260.66"/>
    <n v="0"/>
    <m/>
    <n v="54260.66"/>
    <n v="54260.66"/>
    <n v="54260.66"/>
    <n v="0"/>
    <m/>
    <n v="0"/>
    <n v="54260.66"/>
    <n v="0"/>
    <n v="54260.66"/>
    <n v="0"/>
    <n v="0"/>
    <n v="0"/>
    <n v="0"/>
    <n v="0"/>
    <n v="0"/>
    <n v="54260.66"/>
    <n v="54260.66"/>
    <n v="0"/>
    <n v="0"/>
    <n v="0"/>
    <n v="0"/>
    <n v="0"/>
    <n v="0"/>
    <n v="0"/>
    <n v="0"/>
    <n v="0"/>
    <n v="0"/>
    <n v="0"/>
    <n v="0"/>
    <n v="0"/>
    <n v="0"/>
    <s v="ENT-E"/>
    <s v="0935_13"/>
    <s v="0935_13_2"/>
    <s v="800104062"/>
    <s v="APO"/>
  </r>
  <r>
    <x v="320"/>
    <s v="437"/>
    <s v="2012"/>
    <s v="CONVENIOS DE APORTE"/>
    <s v="Dirección de Desarrollo Tecnológico e Innovación"/>
    <s v="En Ejecución"/>
    <s v="ID SUBCTA: 622 - TIPO: 11.1. Cargue inicial en el MGI"/>
    <s v="437-Rendimientos"/>
    <s v="RENDIMIENTOS"/>
    <s v="30/11/2012"/>
    <s v="30/11/2012"/>
    <s v="30/11/2012"/>
    <s v="30/11/2012"/>
    <s v="60"/>
    <s v="30/11/2020"/>
    <s v="899999068"/>
    <s v="Ecopetrol"/>
    <s v="Aunar esfuerzos tecnicos, administrativos y financieros por parte de Ecopetrol y Colciencias, para el desarrollo de la convocatoria 559 de 2012 en lo relacionado a la Financiacion, seguimiento de los proyectos Financiables."/>
    <n v="6124096000"/>
    <n v="6024096000"/>
    <n v="100000000"/>
    <n v="24096000"/>
    <n v="24096000"/>
    <n v="0"/>
    <m/>
    <n v="96000"/>
    <n v="24096000"/>
    <n v="24096000"/>
    <n v="0"/>
    <m/>
    <n v="0"/>
    <n v="24096000"/>
    <n v="0"/>
    <n v="24096000"/>
    <n v="24000000"/>
    <n v="0"/>
    <n v="0"/>
    <n v="0"/>
    <n v="0"/>
    <n v="0"/>
    <n v="24096000"/>
    <n v="96000"/>
    <n v="24000000"/>
    <n v="0"/>
    <n v="0"/>
    <n v="0"/>
    <n v="0"/>
    <n v="0"/>
    <n v="1"/>
    <n v="0"/>
    <n v="0"/>
    <n v="0"/>
    <n v="0"/>
    <n v="0"/>
    <n v="0"/>
    <n v="0"/>
    <s v="OEN-G"/>
    <s v="0437_12"/>
    <s v="0437_12_REN"/>
    <s v="899999068"/>
    <s v="APO"/>
  </r>
  <r>
    <x v="364"/>
    <s v=""/>
    <m/>
    <m/>
    <m/>
    <m/>
    <m/>
    <m/>
    <s v="RENDIMIENTOS"/>
    <s v=""/>
    <m/>
    <m/>
    <m/>
    <m/>
    <m/>
    <m/>
    <m/>
    <m/>
    <n v="468063142151.90997"/>
    <n v="463871792151.90997"/>
    <n v="4191350000"/>
    <n v="109109385552.55"/>
    <e v="#N/A"/>
    <m/>
    <m/>
    <n v="355581639.33999997"/>
    <n v="109109385552.57001"/>
    <m/>
    <m/>
    <m/>
    <n v="-0.02"/>
    <n v="108112087138.77"/>
    <n v="23345173877.689999"/>
    <n v="84766913261.080002"/>
    <n v="75731192459.330002"/>
    <n v="1891542589"/>
    <n v="0"/>
    <n v="1298068438.0899999"/>
    <n v="5490528135.3199997"/>
    <n v="997298413.77999997"/>
    <n v="69065721821.649994"/>
    <n v="197668917.94"/>
    <n v="60187913741.300003"/>
    <n v="1891542589"/>
    <n v="0"/>
    <n v="1298068438.0899999"/>
    <n v="5490528135.3199997"/>
    <n v="15701191439.43"/>
    <n v="436"/>
    <n v="40043663730.93"/>
    <n v="-6864567.8799999999"/>
    <n v="4025879282.9699998"/>
    <n v="311.48"/>
    <n v="4032743539.3699999"/>
    <n v="0"/>
    <n v="44069543013.889999"/>
    <s v=""/>
    <m/>
    <m/>
    <m/>
    <m/>
  </r>
  <r>
    <x v="364"/>
    <s v=""/>
    <m/>
    <m/>
    <m/>
    <m/>
    <m/>
    <m/>
    <m/>
    <m/>
    <m/>
    <m/>
    <m/>
    <m/>
    <m/>
    <m/>
    <m/>
    <m/>
    <n v="77584373734959.406"/>
    <n v="77550399737760.406"/>
    <n v="32986666059"/>
    <n v="3290154293280.3301"/>
    <e v="#N/A"/>
    <m/>
    <m/>
    <n v="3950419783.2600002"/>
    <n v="2777307665644.0801"/>
    <m/>
    <m/>
    <m/>
    <n v="512846627636.25"/>
    <n v="3211998337687.6802"/>
    <n v="302136045348.78998"/>
    <n v="2909862292338.8701"/>
    <n v="2809290404242.23"/>
    <n v="12801916909.17"/>
    <n v="147047600"/>
    <n v="1885059633.3199999"/>
    <n v="36323293131.610001"/>
    <n v="78155955592.630005"/>
    <n v="2298986155789.5498"/>
    <n v="2660467017.1999998"/>
    <n v="2245168371498.2002"/>
    <n v="12801916909.17"/>
    <n v="147047600"/>
    <n v="1885059633.3199999"/>
    <n v="36323293131.610001"/>
    <n v="610876136549.40002"/>
    <n v="5137"/>
    <n v="478321509854.58002"/>
    <n v="-484008393.93000001"/>
    <n v="31831189514.73"/>
    <n v="781183005.54999995"/>
    <n v="31534014903.110001"/>
    <n v="617425.30000000005"/>
    <n v="510152081944.01001"/>
    <s v=""/>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la dinámica1" cacheId="0" applyNumberFormats="0" applyBorderFormats="0" applyFontFormats="0" applyPatternFormats="0" applyAlignmentFormats="0" applyWidthHeightFormats="1" dataCaption="Valores" updatedVersion="5" minRefreshableVersion="3" useAutoFormatting="1" itemPrintTitles="1" createdVersion="5" indent="0" outline="1" outlineData="1" multipleFieldFilters="0">
  <location ref="A3:B369" firstHeaderRow="1" firstDataRow="1" firstDataCol="1"/>
  <pivotFields count="61">
    <pivotField axis="axisRow" showAll="0" defaultSubtotal="0">
      <items count="365">
        <item x="1"/>
        <item x="109"/>
        <item x="117"/>
        <item x="118"/>
        <item x="116"/>
        <item x="114"/>
        <item x="115"/>
        <item x="120"/>
        <item x="142"/>
        <item x="147"/>
        <item x="143"/>
        <item x="145"/>
        <item x="136"/>
        <item x="131"/>
        <item x="140"/>
        <item x="139"/>
        <item x="170"/>
        <item x="171"/>
        <item x="167"/>
        <item x="168"/>
        <item x="176"/>
        <item x="177"/>
        <item x="178"/>
        <item x="173"/>
        <item x="174"/>
        <item x="175"/>
        <item x="158"/>
        <item x="159"/>
        <item x="160"/>
        <item x="155"/>
        <item x="156"/>
        <item x="157"/>
        <item x="164"/>
        <item x="161"/>
        <item x="163"/>
        <item x="96"/>
        <item x="97"/>
        <item x="104"/>
        <item x="107"/>
        <item x="123"/>
        <item x="124"/>
        <item x="121"/>
        <item x="125"/>
        <item x="129"/>
        <item x="130"/>
        <item x="128"/>
        <item x="111"/>
        <item x="112"/>
        <item x="110"/>
        <item x="179"/>
        <item x="240"/>
        <item x="241"/>
        <item x="248"/>
        <item x="249"/>
        <item x="231"/>
        <item x="238"/>
        <item x="239"/>
        <item x="236"/>
        <item x="254"/>
        <item x="252"/>
        <item x="250"/>
        <item x="251"/>
        <item x="255"/>
        <item x="259"/>
        <item x="262"/>
        <item x="260"/>
        <item x="258"/>
        <item x="256"/>
        <item x="257"/>
        <item x="195"/>
        <item x="225"/>
        <item x="208"/>
        <item x="209"/>
        <item x="210"/>
        <item x="205"/>
        <item x="206"/>
        <item x="207"/>
        <item x="215"/>
        <item x="216"/>
        <item x="211"/>
        <item x="213"/>
        <item x="212"/>
        <item x="214"/>
        <item x="197"/>
        <item x="192"/>
        <item x="193"/>
        <item x="201"/>
        <item x="183"/>
        <item x="184"/>
        <item x="180"/>
        <item x="181"/>
        <item x="182"/>
        <item x="189"/>
        <item x="190"/>
        <item x="191"/>
        <item x="186"/>
        <item x="187"/>
        <item x="188"/>
        <item x="220"/>
        <item x="222"/>
        <item x="226"/>
        <item x="228"/>
        <item x="224"/>
        <item x="135"/>
        <item x="134"/>
        <item x="151"/>
        <item x="150"/>
        <item x="149"/>
        <item x="154"/>
        <item x="153"/>
        <item x="152"/>
        <item x="144"/>
        <item x="148"/>
        <item x="146"/>
        <item x="132"/>
        <item x="133"/>
        <item x="141"/>
        <item x="137"/>
        <item x="172"/>
        <item x="93"/>
        <item x="98"/>
        <item x="99"/>
        <item x="105"/>
        <item x="106"/>
        <item x="92"/>
        <item x="122"/>
        <item x="126"/>
        <item x="127"/>
        <item x="119"/>
        <item x="108"/>
        <item x="280"/>
        <item x="294"/>
        <item x="67"/>
        <item x="63"/>
        <item x="57"/>
        <item x="55"/>
        <item x="310"/>
        <item x="27"/>
        <item x="341"/>
        <item x="3"/>
        <item x="297"/>
        <item x="54"/>
        <item x="267"/>
        <item x="70"/>
        <item x="312"/>
        <item x="87"/>
        <item x="311"/>
        <item x="26"/>
        <item x="18"/>
        <item x="66"/>
        <item x="285"/>
        <item x="25"/>
        <item x="56"/>
        <item x="65"/>
        <item x="88"/>
        <item x="293"/>
        <item x="287"/>
        <item x="303"/>
        <item x="17"/>
        <item x="46"/>
        <item x="74"/>
        <item x="21"/>
        <item x="138"/>
        <item x="48"/>
        <item x="47"/>
        <item x="296"/>
        <item x="330"/>
        <item x="302"/>
        <item x="348"/>
        <item x="75"/>
        <item x="36"/>
        <item x="37"/>
        <item x="35"/>
        <item x="361"/>
        <item x="286"/>
        <item x="223"/>
        <item x="19"/>
        <item x="301"/>
        <item x="11"/>
        <item x="268"/>
        <item x="79"/>
        <item x="33"/>
        <item x="349"/>
        <item x="89"/>
        <item x="20"/>
        <item x="304"/>
        <item x="346"/>
        <item x="81"/>
        <item x="29"/>
        <item x="28"/>
        <item x="299"/>
        <item x="227"/>
        <item x="78"/>
        <item x="326"/>
        <item x="80"/>
        <item x="328"/>
        <item x="40"/>
        <item x="347"/>
        <item x="82"/>
        <item x="83"/>
        <item x="85"/>
        <item x="77"/>
        <item x="76"/>
        <item x="325"/>
        <item x="68"/>
        <item x="31"/>
        <item x="219"/>
        <item x="218"/>
        <item x="217"/>
        <item x="221"/>
        <item x="204"/>
        <item x="185"/>
        <item x="200"/>
        <item x="362"/>
        <item x="295"/>
        <item x="199"/>
        <item x="198"/>
        <item x="203"/>
        <item x="202"/>
        <item x="194"/>
        <item x="196"/>
        <item x="10"/>
        <item x="229"/>
        <item x="264"/>
        <item x="261"/>
        <item x="86"/>
        <item x="14"/>
        <item x="253"/>
        <item x="263"/>
        <item x="237"/>
        <item x="230"/>
        <item x="232"/>
        <item x="234"/>
        <item x="233"/>
        <item x="246"/>
        <item x="245"/>
        <item x="59"/>
        <item x="90"/>
        <item x="247"/>
        <item x="58"/>
        <item x="242"/>
        <item x="60"/>
        <item x="244"/>
        <item x="243"/>
        <item x="62"/>
        <item x="84"/>
        <item x="322"/>
        <item x="235"/>
        <item x="113"/>
        <item x="94"/>
        <item x="95"/>
        <item x="102"/>
        <item x="363"/>
        <item x="300"/>
        <item x="101"/>
        <item x="100"/>
        <item x="30"/>
        <item x="103"/>
        <item x="162"/>
        <item x="166"/>
        <item x="309"/>
        <item x="165"/>
        <item x="352"/>
        <item x="320"/>
        <item x="13"/>
        <item x="169"/>
        <item x="6"/>
        <item x="24"/>
        <item x="45"/>
        <item x="350"/>
        <item x="323"/>
        <item x="5"/>
        <item x="307"/>
        <item x="4"/>
        <item x="306"/>
        <item x="23"/>
        <item x="305"/>
        <item x="16"/>
        <item x="265"/>
        <item x="284"/>
        <item x="72"/>
        <item x="283"/>
        <item x="15"/>
        <item x="22"/>
        <item x="353"/>
        <item x="351"/>
        <item x="279"/>
        <item x="12"/>
        <item x="282"/>
        <item x="290"/>
        <item x="289"/>
        <item x="288"/>
        <item x="324"/>
        <item x="32"/>
        <item x="73"/>
        <item x="271"/>
        <item x="278"/>
        <item x="316"/>
        <item x="318"/>
        <item x="270"/>
        <item x="273"/>
        <item x="272"/>
        <item x="275"/>
        <item x="274"/>
        <item x="277"/>
        <item x="314"/>
        <item x="9"/>
        <item x="343"/>
        <item x="291"/>
        <item x="292"/>
        <item x="313"/>
        <item x="345"/>
        <item x="43"/>
        <item x="71"/>
        <item x="8"/>
        <item x="317"/>
        <item x="281"/>
        <item x="42"/>
        <item x="44"/>
        <item x="7"/>
        <item x="344"/>
        <item x="2"/>
        <item x="315"/>
        <item x="34"/>
        <item x="319"/>
        <item x="52"/>
        <item x="51"/>
        <item x="50"/>
        <item x="53"/>
        <item x="69"/>
        <item x="329"/>
        <item x="331"/>
        <item x="49"/>
        <item x="276"/>
        <item x="266"/>
        <item x="269"/>
        <item x="298"/>
        <item x="308"/>
        <item x="321"/>
        <item x="39"/>
        <item x="91"/>
        <item x="41"/>
        <item x="334"/>
        <item x="64"/>
        <item x="342"/>
        <item x="38"/>
        <item x="0"/>
        <item x="333"/>
        <item x="327"/>
        <item x="339"/>
        <item x="338"/>
        <item x="336"/>
        <item x="61"/>
        <item x="337"/>
        <item x="332"/>
        <item x="335"/>
        <item x="354"/>
        <item x="357"/>
        <item x="356"/>
        <item x="355"/>
        <item x="359"/>
        <item x="358"/>
        <item x="360"/>
        <item x="340"/>
        <item x="364"/>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numFmtId="39" showAll="0"/>
    <pivotField numFmtId="39" showAll="0"/>
    <pivotField numFmtId="39" showAll="0"/>
    <pivotField numFmtId="39" showAll="0"/>
    <pivotField showAll="0"/>
    <pivotField showAll="0"/>
    <pivotField showAll="0"/>
    <pivotField numFmtId="39" showAll="0"/>
    <pivotField numFmtId="39" showAll="0"/>
    <pivotField showAll="0"/>
    <pivotField showAll="0"/>
    <pivotField showAll="0"/>
    <pivotField numFmtId="39" showAll="0"/>
    <pivotField numFmtId="39" showAll="0"/>
    <pivotField numFmtId="39" showAll="0"/>
    <pivotField numFmtId="39" showAll="0"/>
    <pivotField numFmtId="39" showAll="0"/>
    <pivotField numFmtId="39" showAll="0"/>
    <pivotField numFmtId="39" showAll="0"/>
    <pivotField numFmtId="39" showAll="0"/>
    <pivotField numFmtId="39" showAll="0"/>
    <pivotField numFmtId="39" showAll="0"/>
    <pivotField numFmtId="39" showAll="0"/>
    <pivotField numFmtId="39" showAll="0"/>
    <pivotField numFmtId="39" showAll="0"/>
    <pivotField numFmtId="39" showAll="0"/>
    <pivotField numFmtId="39" showAll="0"/>
    <pivotField numFmtId="39" showAll="0"/>
    <pivotField numFmtId="39" showAll="0"/>
    <pivotField numFmtId="39" showAll="0"/>
    <pivotField numFmtId="39" showAll="0"/>
    <pivotField numFmtId="39" showAll="0"/>
    <pivotField numFmtId="39" showAll="0"/>
    <pivotField numFmtId="39" showAll="0"/>
    <pivotField numFmtId="39" showAll="0"/>
    <pivotField numFmtId="39" showAll="0"/>
    <pivotField numFmtId="39" showAll="0"/>
    <pivotField dataField="1" numFmtId="39" showAll="0"/>
    <pivotField showAll="0"/>
    <pivotField showAll="0"/>
    <pivotField showAll="0"/>
    <pivotField showAll="0"/>
    <pivotField showAll="0"/>
  </pivotFields>
  <rowFields count="1">
    <field x="0"/>
  </rowFields>
  <rowItems count="366">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i>
      <x v="42"/>
    </i>
    <i>
      <x v="43"/>
    </i>
    <i>
      <x v="44"/>
    </i>
    <i>
      <x v="45"/>
    </i>
    <i>
      <x v="46"/>
    </i>
    <i>
      <x v="47"/>
    </i>
    <i>
      <x v="48"/>
    </i>
    <i>
      <x v="49"/>
    </i>
    <i>
      <x v="50"/>
    </i>
    <i>
      <x v="51"/>
    </i>
    <i>
      <x v="52"/>
    </i>
    <i>
      <x v="53"/>
    </i>
    <i>
      <x v="54"/>
    </i>
    <i>
      <x v="55"/>
    </i>
    <i>
      <x v="56"/>
    </i>
    <i>
      <x v="57"/>
    </i>
    <i>
      <x v="58"/>
    </i>
    <i>
      <x v="59"/>
    </i>
    <i>
      <x v="60"/>
    </i>
    <i>
      <x v="61"/>
    </i>
    <i>
      <x v="62"/>
    </i>
    <i>
      <x v="63"/>
    </i>
    <i>
      <x v="64"/>
    </i>
    <i>
      <x v="65"/>
    </i>
    <i>
      <x v="66"/>
    </i>
    <i>
      <x v="67"/>
    </i>
    <i>
      <x v="68"/>
    </i>
    <i>
      <x v="69"/>
    </i>
    <i>
      <x v="70"/>
    </i>
    <i>
      <x v="71"/>
    </i>
    <i>
      <x v="72"/>
    </i>
    <i>
      <x v="73"/>
    </i>
    <i>
      <x v="74"/>
    </i>
    <i>
      <x v="75"/>
    </i>
    <i>
      <x v="76"/>
    </i>
    <i>
      <x v="77"/>
    </i>
    <i>
      <x v="78"/>
    </i>
    <i>
      <x v="79"/>
    </i>
    <i>
      <x v="80"/>
    </i>
    <i>
      <x v="81"/>
    </i>
    <i>
      <x v="82"/>
    </i>
    <i>
      <x v="83"/>
    </i>
    <i>
      <x v="84"/>
    </i>
    <i>
      <x v="85"/>
    </i>
    <i>
      <x v="86"/>
    </i>
    <i>
      <x v="87"/>
    </i>
    <i>
      <x v="88"/>
    </i>
    <i>
      <x v="89"/>
    </i>
    <i>
      <x v="90"/>
    </i>
    <i>
      <x v="91"/>
    </i>
    <i>
      <x v="92"/>
    </i>
    <i>
      <x v="93"/>
    </i>
    <i>
      <x v="94"/>
    </i>
    <i>
      <x v="95"/>
    </i>
    <i>
      <x v="96"/>
    </i>
    <i>
      <x v="97"/>
    </i>
    <i>
      <x v="98"/>
    </i>
    <i>
      <x v="99"/>
    </i>
    <i>
      <x v="100"/>
    </i>
    <i>
      <x v="101"/>
    </i>
    <i>
      <x v="102"/>
    </i>
    <i>
      <x v="103"/>
    </i>
    <i>
      <x v="104"/>
    </i>
    <i>
      <x v="105"/>
    </i>
    <i>
      <x v="106"/>
    </i>
    <i>
      <x v="107"/>
    </i>
    <i>
      <x v="108"/>
    </i>
    <i>
      <x v="109"/>
    </i>
    <i>
      <x v="110"/>
    </i>
    <i>
      <x v="111"/>
    </i>
    <i>
      <x v="112"/>
    </i>
    <i>
      <x v="113"/>
    </i>
    <i>
      <x v="114"/>
    </i>
    <i>
      <x v="115"/>
    </i>
    <i>
      <x v="116"/>
    </i>
    <i>
      <x v="117"/>
    </i>
    <i>
      <x v="118"/>
    </i>
    <i>
      <x v="119"/>
    </i>
    <i>
      <x v="120"/>
    </i>
    <i>
      <x v="121"/>
    </i>
    <i>
      <x v="122"/>
    </i>
    <i>
      <x v="123"/>
    </i>
    <i>
      <x v="124"/>
    </i>
    <i>
      <x v="125"/>
    </i>
    <i>
      <x v="126"/>
    </i>
    <i>
      <x v="127"/>
    </i>
    <i>
      <x v="128"/>
    </i>
    <i>
      <x v="129"/>
    </i>
    <i>
      <x v="130"/>
    </i>
    <i>
      <x v="131"/>
    </i>
    <i>
      <x v="132"/>
    </i>
    <i>
      <x v="133"/>
    </i>
    <i>
      <x v="134"/>
    </i>
    <i>
      <x v="135"/>
    </i>
    <i>
      <x v="136"/>
    </i>
    <i>
      <x v="137"/>
    </i>
    <i>
      <x v="138"/>
    </i>
    <i>
      <x v="139"/>
    </i>
    <i>
      <x v="140"/>
    </i>
    <i>
      <x v="141"/>
    </i>
    <i>
      <x v="142"/>
    </i>
    <i>
      <x v="143"/>
    </i>
    <i>
      <x v="144"/>
    </i>
    <i>
      <x v="145"/>
    </i>
    <i>
      <x v="146"/>
    </i>
    <i>
      <x v="147"/>
    </i>
    <i>
      <x v="148"/>
    </i>
    <i>
      <x v="149"/>
    </i>
    <i>
      <x v="150"/>
    </i>
    <i>
      <x v="151"/>
    </i>
    <i>
      <x v="152"/>
    </i>
    <i>
      <x v="153"/>
    </i>
    <i>
      <x v="154"/>
    </i>
    <i>
      <x v="155"/>
    </i>
    <i>
      <x v="156"/>
    </i>
    <i>
      <x v="157"/>
    </i>
    <i>
      <x v="158"/>
    </i>
    <i>
      <x v="159"/>
    </i>
    <i>
      <x v="160"/>
    </i>
    <i>
      <x v="161"/>
    </i>
    <i>
      <x v="162"/>
    </i>
    <i>
      <x v="163"/>
    </i>
    <i>
      <x v="164"/>
    </i>
    <i>
      <x v="165"/>
    </i>
    <i>
      <x v="166"/>
    </i>
    <i>
      <x v="167"/>
    </i>
    <i>
      <x v="168"/>
    </i>
    <i>
      <x v="169"/>
    </i>
    <i>
      <x v="170"/>
    </i>
    <i>
      <x v="171"/>
    </i>
    <i>
      <x v="172"/>
    </i>
    <i>
      <x v="173"/>
    </i>
    <i>
      <x v="174"/>
    </i>
    <i>
      <x v="175"/>
    </i>
    <i>
      <x v="176"/>
    </i>
    <i>
      <x v="177"/>
    </i>
    <i>
      <x v="178"/>
    </i>
    <i>
      <x v="179"/>
    </i>
    <i>
      <x v="180"/>
    </i>
    <i>
      <x v="181"/>
    </i>
    <i>
      <x v="182"/>
    </i>
    <i>
      <x v="183"/>
    </i>
    <i>
      <x v="184"/>
    </i>
    <i>
      <x v="185"/>
    </i>
    <i>
      <x v="186"/>
    </i>
    <i>
      <x v="187"/>
    </i>
    <i>
      <x v="188"/>
    </i>
    <i>
      <x v="189"/>
    </i>
    <i>
      <x v="190"/>
    </i>
    <i>
      <x v="191"/>
    </i>
    <i>
      <x v="192"/>
    </i>
    <i>
      <x v="193"/>
    </i>
    <i>
      <x v="194"/>
    </i>
    <i>
      <x v="195"/>
    </i>
    <i>
      <x v="196"/>
    </i>
    <i>
      <x v="197"/>
    </i>
    <i>
      <x v="198"/>
    </i>
    <i>
      <x v="199"/>
    </i>
    <i>
      <x v="200"/>
    </i>
    <i>
      <x v="201"/>
    </i>
    <i>
      <x v="202"/>
    </i>
    <i>
      <x v="203"/>
    </i>
    <i>
      <x v="204"/>
    </i>
    <i>
      <x v="205"/>
    </i>
    <i>
      <x v="206"/>
    </i>
    <i>
      <x v="207"/>
    </i>
    <i>
      <x v="208"/>
    </i>
    <i>
      <x v="209"/>
    </i>
    <i>
      <x v="210"/>
    </i>
    <i>
      <x v="211"/>
    </i>
    <i>
      <x v="212"/>
    </i>
    <i>
      <x v="213"/>
    </i>
    <i>
      <x v="214"/>
    </i>
    <i>
      <x v="215"/>
    </i>
    <i>
      <x v="216"/>
    </i>
    <i>
      <x v="217"/>
    </i>
    <i>
      <x v="218"/>
    </i>
    <i>
      <x v="219"/>
    </i>
    <i>
      <x v="220"/>
    </i>
    <i>
      <x v="221"/>
    </i>
    <i>
      <x v="222"/>
    </i>
    <i>
      <x v="223"/>
    </i>
    <i>
      <x v="224"/>
    </i>
    <i>
      <x v="225"/>
    </i>
    <i>
      <x v="226"/>
    </i>
    <i>
      <x v="227"/>
    </i>
    <i>
      <x v="228"/>
    </i>
    <i>
      <x v="229"/>
    </i>
    <i>
      <x v="230"/>
    </i>
    <i>
      <x v="231"/>
    </i>
    <i>
      <x v="232"/>
    </i>
    <i>
      <x v="233"/>
    </i>
    <i>
      <x v="234"/>
    </i>
    <i>
      <x v="235"/>
    </i>
    <i>
      <x v="236"/>
    </i>
    <i>
      <x v="237"/>
    </i>
    <i>
      <x v="238"/>
    </i>
    <i>
      <x v="239"/>
    </i>
    <i>
      <x v="240"/>
    </i>
    <i>
      <x v="241"/>
    </i>
    <i>
      <x v="242"/>
    </i>
    <i>
      <x v="243"/>
    </i>
    <i>
      <x v="244"/>
    </i>
    <i>
      <x v="245"/>
    </i>
    <i>
      <x v="246"/>
    </i>
    <i>
      <x v="247"/>
    </i>
    <i>
      <x v="248"/>
    </i>
    <i>
      <x v="249"/>
    </i>
    <i>
      <x v="250"/>
    </i>
    <i>
      <x v="251"/>
    </i>
    <i>
      <x v="252"/>
    </i>
    <i>
      <x v="253"/>
    </i>
    <i>
      <x v="254"/>
    </i>
    <i>
      <x v="255"/>
    </i>
    <i>
      <x v="256"/>
    </i>
    <i>
      <x v="257"/>
    </i>
    <i>
      <x v="258"/>
    </i>
    <i>
      <x v="259"/>
    </i>
    <i>
      <x v="260"/>
    </i>
    <i>
      <x v="261"/>
    </i>
    <i>
      <x v="262"/>
    </i>
    <i>
      <x v="263"/>
    </i>
    <i>
      <x v="264"/>
    </i>
    <i>
      <x v="265"/>
    </i>
    <i>
      <x v="266"/>
    </i>
    <i>
      <x v="267"/>
    </i>
    <i>
      <x v="268"/>
    </i>
    <i>
      <x v="269"/>
    </i>
    <i>
      <x v="270"/>
    </i>
    <i>
      <x v="271"/>
    </i>
    <i>
      <x v="272"/>
    </i>
    <i>
      <x v="273"/>
    </i>
    <i>
      <x v="274"/>
    </i>
    <i>
      <x v="275"/>
    </i>
    <i>
      <x v="276"/>
    </i>
    <i>
      <x v="277"/>
    </i>
    <i>
      <x v="278"/>
    </i>
    <i>
      <x v="279"/>
    </i>
    <i>
      <x v="280"/>
    </i>
    <i>
      <x v="281"/>
    </i>
    <i>
      <x v="282"/>
    </i>
    <i>
      <x v="283"/>
    </i>
    <i>
      <x v="284"/>
    </i>
    <i>
      <x v="285"/>
    </i>
    <i>
      <x v="286"/>
    </i>
    <i>
      <x v="287"/>
    </i>
    <i>
      <x v="288"/>
    </i>
    <i>
      <x v="289"/>
    </i>
    <i>
      <x v="290"/>
    </i>
    <i>
      <x v="291"/>
    </i>
    <i>
      <x v="292"/>
    </i>
    <i>
      <x v="293"/>
    </i>
    <i>
      <x v="294"/>
    </i>
    <i>
      <x v="295"/>
    </i>
    <i>
      <x v="296"/>
    </i>
    <i>
      <x v="297"/>
    </i>
    <i>
      <x v="298"/>
    </i>
    <i>
      <x v="299"/>
    </i>
    <i>
      <x v="300"/>
    </i>
    <i>
      <x v="301"/>
    </i>
    <i>
      <x v="302"/>
    </i>
    <i>
      <x v="303"/>
    </i>
    <i>
      <x v="304"/>
    </i>
    <i>
      <x v="305"/>
    </i>
    <i>
      <x v="306"/>
    </i>
    <i>
      <x v="307"/>
    </i>
    <i>
      <x v="308"/>
    </i>
    <i>
      <x v="309"/>
    </i>
    <i>
      <x v="310"/>
    </i>
    <i>
      <x v="311"/>
    </i>
    <i>
      <x v="312"/>
    </i>
    <i>
      <x v="313"/>
    </i>
    <i>
      <x v="314"/>
    </i>
    <i>
      <x v="315"/>
    </i>
    <i>
      <x v="316"/>
    </i>
    <i>
      <x v="317"/>
    </i>
    <i>
      <x v="318"/>
    </i>
    <i>
      <x v="319"/>
    </i>
    <i>
      <x v="320"/>
    </i>
    <i>
      <x v="321"/>
    </i>
    <i>
      <x v="322"/>
    </i>
    <i>
      <x v="323"/>
    </i>
    <i>
      <x v="324"/>
    </i>
    <i>
      <x v="325"/>
    </i>
    <i>
      <x v="326"/>
    </i>
    <i>
      <x v="327"/>
    </i>
    <i>
      <x v="328"/>
    </i>
    <i>
      <x v="329"/>
    </i>
    <i>
      <x v="330"/>
    </i>
    <i>
      <x v="331"/>
    </i>
    <i>
      <x v="332"/>
    </i>
    <i>
      <x v="333"/>
    </i>
    <i>
      <x v="334"/>
    </i>
    <i>
      <x v="335"/>
    </i>
    <i>
      <x v="336"/>
    </i>
    <i>
      <x v="337"/>
    </i>
    <i>
      <x v="338"/>
    </i>
    <i>
      <x v="339"/>
    </i>
    <i>
      <x v="340"/>
    </i>
    <i>
      <x v="341"/>
    </i>
    <i>
      <x v="342"/>
    </i>
    <i>
      <x v="343"/>
    </i>
    <i>
      <x v="344"/>
    </i>
    <i>
      <x v="345"/>
    </i>
    <i>
      <x v="346"/>
    </i>
    <i>
      <x v="347"/>
    </i>
    <i>
      <x v="348"/>
    </i>
    <i>
      <x v="349"/>
    </i>
    <i>
      <x v="350"/>
    </i>
    <i>
      <x v="351"/>
    </i>
    <i>
      <x v="352"/>
    </i>
    <i>
      <x v="353"/>
    </i>
    <i>
      <x v="354"/>
    </i>
    <i>
      <x v="355"/>
    </i>
    <i>
      <x v="356"/>
    </i>
    <i>
      <x v="357"/>
    </i>
    <i>
      <x v="358"/>
    </i>
    <i>
      <x v="359"/>
    </i>
    <i>
      <x v="360"/>
    </i>
    <i>
      <x v="361"/>
    </i>
    <i>
      <x v="362"/>
    </i>
    <i>
      <x v="363"/>
    </i>
    <i>
      <x v="364"/>
    </i>
    <i t="grand">
      <x/>
    </i>
  </rowItems>
  <colItems count="1">
    <i/>
  </colItems>
  <dataFields count="1">
    <dataField name="Suma de SALDO FINAL" fld="55" baseField="0" baseItem="0"/>
  </dataFields>
  <formats count="32">
    <format dxfId="31">
      <pivotArea collapsedLevelsAreSubtotals="1" fieldPosition="0">
        <references count="1">
          <reference field="0" count="0"/>
        </references>
      </pivotArea>
    </format>
    <format dxfId="30">
      <pivotArea type="all" dataOnly="0" outline="0" fieldPosition="0"/>
    </format>
    <format dxfId="29">
      <pivotArea outline="0" collapsedLevelsAreSubtotals="1" fieldPosition="0"/>
    </format>
    <format dxfId="28">
      <pivotArea field="0" type="button" dataOnly="0" labelOnly="1" outline="0" axis="axisRow" fieldPosition="0"/>
    </format>
    <format dxfId="27">
      <pivotArea dataOnly="0" labelOnly="1" outline="0" axis="axisValues" fieldPosition="0"/>
    </format>
    <format dxfId="26">
      <pivotArea dataOnly="0" labelOnly="1" fieldPosition="0">
        <references count="1">
          <reference field="0" count="50">
            <x v="0"/>
            <x v="1"/>
            <x v="2"/>
            <x v="3"/>
            <x v="4"/>
            <x v="5"/>
            <x v="6"/>
            <x v="7"/>
            <x v="8"/>
            <x v="9"/>
            <x v="10"/>
            <x v="11"/>
            <x v="12"/>
            <x v="13"/>
            <x v="14"/>
            <x v="15"/>
            <x v="16"/>
            <x v="17"/>
            <x v="18"/>
            <x v="19"/>
            <x v="20"/>
            <x v="21"/>
            <x v="22"/>
            <x v="23"/>
            <x v="24"/>
            <x v="25"/>
            <x v="26"/>
            <x v="27"/>
            <x v="28"/>
            <x v="29"/>
            <x v="30"/>
            <x v="31"/>
            <x v="32"/>
            <x v="33"/>
            <x v="34"/>
            <x v="35"/>
            <x v="36"/>
            <x v="37"/>
            <x v="38"/>
            <x v="39"/>
            <x v="40"/>
            <x v="41"/>
            <x v="42"/>
            <x v="43"/>
            <x v="44"/>
            <x v="45"/>
            <x v="46"/>
            <x v="47"/>
            <x v="48"/>
            <x v="49"/>
          </reference>
        </references>
      </pivotArea>
    </format>
    <format dxfId="25">
      <pivotArea dataOnly="0" labelOnly="1" fieldPosition="0">
        <references count="1">
          <reference field="0" count="50">
            <x v="50"/>
            <x v="51"/>
            <x v="52"/>
            <x v="53"/>
            <x v="54"/>
            <x v="55"/>
            <x v="56"/>
            <x v="57"/>
            <x v="58"/>
            <x v="59"/>
            <x v="60"/>
            <x v="61"/>
            <x v="62"/>
            <x v="63"/>
            <x v="64"/>
            <x v="65"/>
            <x v="66"/>
            <x v="67"/>
            <x v="68"/>
            <x v="69"/>
            <x v="70"/>
            <x v="71"/>
            <x v="72"/>
            <x v="73"/>
            <x v="74"/>
            <x v="75"/>
            <x v="76"/>
            <x v="77"/>
            <x v="78"/>
            <x v="79"/>
            <x v="80"/>
            <x v="81"/>
            <x v="82"/>
            <x v="83"/>
            <x v="84"/>
            <x v="85"/>
            <x v="86"/>
            <x v="87"/>
            <x v="88"/>
            <x v="89"/>
            <x v="90"/>
            <x v="91"/>
            <x v="92"/>
            <x v="93"/>
            <x v="94"/>
            <x v="95"/>
            <x v="96"/>
            <x v="97"/>
            <x v="98"/>
            <x v="99"/>
          </reference>
        </references>
      </pivotArea>
    </format>
    <format dxfId="24">
      <pivotArea dataOnly="0" labelOnly="1" fieldPosition="0">
        <references count="1">
          <reference field="0" count="50">
            <x v="100"/>
            <x v="101"/>
            <x v="102"/>
            <x v="103"/>
            <x v="104"/>
            <x v="105"/>
            <x v="106"/>
            <x v="107"/>
            <x v="108"/>
            <x v="109"/>
            <x v="110"/>
            <x v="111"/>
            <x v="112"/>
            <x v="113"/>
            <x v="114"/>
            <x v="115"/>
            <x v="116"/>
            <x v="117"/>
            <x v="118"/>
            <x v="119"/>
            <x v="120"/>
            <x v="121"/>
            <x v="122"/>
            <x v="123"/>
            <x v="124"/>
            <x v="125"/>
            <x v="126"/>
            <x v="127"/>
            <x v="128"/>
            <x v="129"/>
            <x v="130"/>
            <x v="131"/>
            <x v="132"/>
            <x v="133"/>
            <x v="134"/>
            <x v="135"/>
            <x v="136"/>
            <x v="137"/>
            <x v="138"/>
            <x v="139"/>
            <x v="140"/>
            <x v="141"/>
            <x v="142"/>
            <x v="143"/>
            <x v="144"/>
            <x v="145"/>
            <x v="146"/>
            <x v="147"/>
            <x v="148"/>
            <x v="149"/>
          </reference>
        </references>
      </pivotArea>
    </format>
    <format dxfId="23">
      <pivotArea dataOnly="0" labelOnly="1" fieldPosition="0">
        <references count="1">
          <reference field="0" count="50">
            <x v="150"/>
            <x v="151"/>
            <x v="152"/>
            <x v="153"/>
            <x v="154"/>
            <x v="155"/>
            <x v="156"/>
            <x v="157"/>
            <x v="158"/>
            <x v="159"/>
            <x v="160"/>
            <x v="161"/>
            <x v="162"/>
            <x v="163"/>
            <x v="164"/>
            <x v="165"/>
            <x v="166"/>
            <x v="167"/>
            <x v="168"/>
            <x v="169"/>
            <x v="170"/>
            <x v="171"/>
            <x v="172"/>
            <x v="173"/>
            <x v="174"/>
            <x v="175"/>
            <x v="176"/>
            <x v="177"/>
            <x v="178"/>
            <x v="179"/>
            <x v="180"/>
            <x v="181"/>
            <x v="182"/>
            <x v="183"/>
            <x v="184"/>
            <x v="185"/>
            <x v="186"/>
            <x v="187"/>
            <x v="188"/>
            <x v="189"/>
            <x v="190"/>
            <x v="191"/>
            <x v="192"/>
            <x v="193"/>
            <x v="194"/>
            <x v="195"/>
            <x v="196"/>
            <x v="197"/>
            <x v="198"/>
            <x v="199"/>
          </reference>
        </references>
      </pivotArea>
    </format>
    <format dxfId="22">
      <pivotArea dataOnly="0" labelOnly="1" fieldPosition="0">
        <references count="1">
          <reference field="0" count="50">
            <x v="200"/>
            <x v="201"/>
            <x v="202"/>
            <x v="203"/>
            <x v="204"/>
            <x v="205"/>
            <x v="206"/>
            <x v="207"/>
            <x v="208"/>
            <x v="209"/>
            <x v="210"/>
            <x v="211"/>
            <x v="212"/>
            <x v="213"/>
            <x v="214"/>
            <x v="215"/>
            <x v="216"/>
            <x v="217"/>
            <x v="218"/>
            <x v="219"/>
            <x v="220"/>
            <x v="221"/>
            <x v="222"/>
            <x v="223"/>
            <x v="224"/>
            <x v="225"/>
            <x v="226"/>
            <x v="227"/>
            <x v="228"/>
            <x v="229"/>
            <x v="230"/>
            <x v="231"/>
            <x v="232"/>
            <x v="233"/>
            <x v="234"/>
            <x v="235"/>
            <x v="236"/>
            <x v="237"/>
            <x v="238"/>
            <x v="239"/>
            <x v="240"/>
            <x v="241"/>
            <x v="242"/>
            <x v="243"/>
            <x v="244"/>
            <x v="245"/>
            <x v="246"/>
            <x v="247"/>
            <x v="248"/>
            <x v="249"/>
          </reference>
        </references>
      </pivotArea>
    </format>
    <format dxfId="21">
      <pivotArea dataOnly="0" labelOnly="1" fieldPosition="0">
        <references count="1">
          <reference field="0" count="50">
            <x v="250"/>
            <x v="251"/>
            <x v="252"/>
            <x v="253"/>
            <x v="254"/>
            <x v="255"/>
            <x v="256"/>
            <x v="257"/>
            <x v="258"/>
            <x v="259"/>
            <x v="260"/>
            <x v="261"/>
            <x v="262"/>
            <x v="263"/>
            <x v="264"/>
            <x v="265"/>
            <x v="266"/>
            <x v="267"/>
            <x v="268"/>
            <x v="269"/>
            <x v="270"/>
            <x v="271"/>
            <x v="272"/>
            <x v="273"/>
            <x v="274"/>
            <x v="275"/>
            <x v="276"/>
            <x v="277"/>
            <x v="278"/>
            <x v="279"/>
            <x v="280"/>
            <x v="281"/>
            <x v="282"/>
            <x v="283"/>
            <x v="284"/>
            <x v="285"/>
            <x v="286"/>
            <x v="287"/>
            <x v="288"/>
            <x v="289"/>
            <x v="290"/>
            <x v="291"/>
            <x v="292"/>
            <x v="293"/>
            <x v="294"/>
            <x v="295"/>
            <x v="296"/>
            <x v="297"/>
            <x v="298"/>
            <x v="299"/>
          </reference>
        </references>
      </pivotArea>
    </format>
    <format dxfId="20">
      <pivotArea dataOnly="0" labelOnly="1" fieldPosition="0">
        <references count="1">
          <reference field="0" count="50">
            <x v="300"/>
            <x v="301"/>
            <x v="302"/>
            <x v="303"/>
            <x v="304"/>
            <x v="305"/>
            <x v="306"/>
            <x v="307"/>
            <x v="308"/>
            <x v="309"/>
            <x v="310"/>
            <x v="311"/>
            <x v="312"/>
            <x v="313"/>
            <x v="314"/>
            <x v="315"/>
            <x v="316"/>
            <x v="317"/>
            <x v="318"/>
            <x v="319"/>
            <x v="320"/>
            <x v="321"/>
            <x v="322"/>
            <x v="323"/>
            <x v="324"/>
            <x v="325"/>
            <x v="326"/>
            <x v="327"/>
            <x v="328"/>
            <x v="329"/>
            <x v="330"/>
            <x v="331"/>
            <x v="332"/>
            <x v="333"/>
            <x v="334"/>
            <x v="335"/>
            <x v="336"/>
            <x v="337"/>
            <x v="338"/>
            <x v="339"/>
            <x v="340"/>
            <x v="341"/>
            <x v="342"/>
            <x v="343"/>
            <x v="344"/>
            <x v="345"/>
            <x v="346"/>
            <x v="347"/>
            <x v="348"/>
            <x v="349"/>
          </reference>
        </references>
      </pivotArea>
    </format>
    <format dxfId="19">
      <pivotArea dataOnly="0" labelOnly="1" fieldPosition="0">
        <references count="1">
          <reference field="0" count="15">
            <x v="350"/>
            <x v="351"/>
            <x v="352"/>
            <x v="353"/>
            <x v="354"/>
            <x v="355"/>
            <x v="356"/>
            <x v="357"/>
            <x v="358"/>
            <x v="359"/>
            <x v="360"/>
            <x v="361"/>
            <x v="362"/>
            <x v="363"/>
            <x v="364"/>
          </reference>
        </references>
      </pivotArea>
    </format>
    <format dxfId="18">
      <pivotArea dataOnly="0" labelOnly="1" grandRow="1" outline="0" fieldPosition="0"/>
    </format>
    <format dxfId="17">
      <pivotArea collapsedLevelsAreSubtotals="1" fieldPosition="0">
        <references count="1">
          <reference field="0" count="1">
            <x v="138"/>
          </reference>
        </references>
      </pivotArea>
    </format>
    <format dxfId="16">
      <pivotArea dataOnly="0" labelOnly="1" fieldPosition="0">
        <references count="1">
          <reference field="0" count="1">
            <x v="138"/>
          </reference>
        </references>
      </pivotArea>
    </format>
    <format dxfId="15">
      <pivotArea collapsedLevelsAreSubtotals="1" fieldPosition="0">
        <references count="1">
          <reference field="0" count="1">
            <x v="168"/>
          </reference>
        </references>
      </pivotArea>
    </format>
    <format dxfId="14">
      <pivotArea dataOnly="0" labelOnly="1" fieldPosition="0">
        <references count="1">
          <reference field="0" count="1">
            <x v="168"/>
          </reference>
        </references>
      </pivotArea>
    </format>
    <format dxfId="13">
      <pivotArea collapsedLevelsAreSubtotals="1" fieldPosition="0">
        <references count="1">
          <reference field="0" count="1">
            <x v="186"/>
          </reference>
        </references>
      </pivotArea>
    </format>
    <format dxfId="12">
      <pivotArea dataOnly="0" labelOnly="1" fieldPosition="0">
        <references count="1">
          <reference field="0" count="1">
            <x v="186"/>
          </reference>
        </references>
      </pivotArea>
    </format>
    <format dxfId="11">
      <pivotArea collapsedLevelsAreSubtotals="1" fieldPosition="0">
        <references count="1">
          <reference field="0" count="1">
            <x v="197"/>
          </reference>
        </references>
      </pivotArea>
    </format>
    <format dxfId="10">
      <pivotArea dataOnly="0" labelOnly="1" fieldPosition="0">
        <references count="1">
          <reference field="0" count="1">
            <x v="197"/>
          </reference>
        </references>
      </pivotArea>
    </format>
    <format dxfId="9">
      <pivotArea collapsedLevelsAreSubtotals="1" fieldPosition="0">
        <references count="1">
          <reference field="0" count="1">
            <x v="292"/>
          </reference>
        </references>
      </pivotArea>
    </format>
    <format dxfId="8">
      <pivotArea dataOnly="0" labelOnly="1" fieldPosition="0">
        <references count="1">
          <reference field="0" count="1">
            <x v="292"/>
          </reference>
        </references>
      </pivotArea>
    </format>
    <format dxfId="7">
      <pivotArea collapsedLevelsAreSubtotals="1" fieldPosition="0">
        <references count="1">
          <reference field="0" count="1">
            <x v="311"/>
          </reference>
        </references>
      </pivotArea>
    </format>
    <format dxfId="6">
      <pivotArea dataOnly="0" labelOnly="1" fieldPosition="0">
        <references count="1">
          <reference field="0" count="1">
            <x v="311"/>
          </reference>
        </references>
      </pivotArea>
    </format>
    <format dxfId="5">
      <pivotArea collapsedLevelsAreSubtotals="1" fieldPosition="0">
        <references count="1">
          <reference field="0" count="1">
            <x v="285"/>
          </reference>
        </references>
      </pivotArea>
    </format>
    <format dxfId="4">
      <pivotArea dataOnly="0" labelOnly="1" fieldPosition="0">
        <references count="1">
          <reference field="0" count="1">
            <x v="285"/>
          </reference>
        </references>
      </pivotArea>
    </format>
    <format dxfId="3">
      <pivotArea collapsedLevelsAreSubtotals="1" fieldPosition="0">
        <references count="1">
          <reference field="0" count="1">
            <x v="344"/>
          </reference>
        </references>
      </pivotArea>
    </format>
    <format dxfId="2">
      <pivotArea dataOnly="0" labelOnly="1" fieldPosition="0">
        <references count="1">
          <reference field="0" count="1">
            <x v="344"/>
          </reference>
        </references>
      </pivotArea>
    </format>
    <format dxfId="1">
      <pivotArea collapsedLevelsAreSubtotals="1" fieldPosition="0">
        <references count="1">
          <reference field="0" count="1">
            <x v="262"/>
          </reference>
        </references>
      </pivotArea>
    </format>
    <format dxfId="0">
      <pivotArea dataOnly="0" labelOnly="1" fieldPosition="0">
        <references count="1">
          <reference field="0" count="1">
            <x v="262"/>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3:H378"/>
  <sheetViews>
    <sheetView topLeftCell="B1" workbookViewId="0">
      <selection activeCell="H349" sqref="H349"/>
    </sheetView>
  </sheetViews>
  <sheetFormatPr baseColWidth="10" defaultRowHeight="10.5" x14ac:dyDescent="0.15"/>
  <cols>
    <col min="1" max="1" width="22.83203125" style="1" customWidth="1"/>
    <col min="2" max="2" width="26.5" style="1" customWidth="1"/>
    <col min="3" max="3" width="12" style="1"/>
    <col min="4" max="4" width="36.33203125" style="1" customWidth="1"/>
    <col min="5" max="5" width="25.1640625" style="1" customWidth="1"/>
    <col min="6" max="6" width="18.33203125" style="1" bestFit="1" customWidth="1"/>
    <col min="7" max="7" width="21.6640625" style="1" customWidth="1"/>
    <col min="8" max="8" width="15.5" style="1" bestFit="1" customWidth="1"/>
    <col min="9" max="16384" width="12" style="1"/>
  </cols>
  <sheetData>
    <row r="3" spans="1:8" x14ac:dyDescent="0.15">
      <c r="A3" s="3" t="s">
        <v>1644</v>
      </c>
      <c r="B3" s="1" t="s">
        <v>1997</v>
      </c>
      <c r="D3" s="2" t="s">
        <v>1644</v>
      </c>
      <c r="E3" s="4" t="s">
        <v>1997</v>
      </c>
      <c r="F3" s="7" t="s">
        <v>1998</v>
      </c>
      <c r="G3" s="1" t="s">
        <v>1999</v>
      </c>
      <c r="H3" s="1" t="s">
        <v>2004</v>
      </c>
    </row>
    <row r="4" spans="1:8" x14ac:dyDescent="0.15">
      <c r="A4" s="1" t="s">
        <v>1645</v>
      </c>
      <c r="B4" s="5">
        <v>466082538930.10999</v>
      </c>
      <c r="D4" s="1" t="s">
        <v>1645</v>
      </c>
      <c r="E4" s="5">
        <v>466082538930.10999</v>
      </c>
      <c r="F4" s="8"/>
    </row>
    <row r="5" spans="1:8" hidden="1" x14ac:dyDescent="0.15">
      <c r="A5" s="1" t="s">
        <v>1646</v>
      </c>
      <c r="B5" s="5">
        <v>62005731.450000003</v>
      </c>
      <c r="D5" s="1" t="s">
        <v>1646</v>
      </c>
      <c r="E5" s="5">
        <v>62005731.450000003</v>
      </c>
      <c r="F5" s="8">
        <f>+VLOOKUP(D5,[1]Hoja1!$A$2:$P$310,16,0)</f>
        <v>62005731.457909599</v>
      </c>
      <c r="G5" s="5">
        <f>+E5-F5</f>
        <v>-7.9095959663391113E-3</v>
      </c>
    </row>
    <row r="6" spans="1:8" hidden="1" x14ac:dyDescent="0.15">
      <c r="A6" s="1" t="s">
        <v>1647</v>
      </c>
      <c r="B6" s="5">
        <v>2048738.2</v>
      </c>
      <c r="D6" s="1" t="s">
        <v>1647</v>
      </c>
      <c r="E6" s="5">
        <v>2048738.2</v>
      </c>
      <c r="F6" s="8">
        <f>+VLOOKUP(D6,[1]Hoja1!$A$2:$P$310,16,0)</f>
        <v>2048738.1936401678</v>
      </c>
      <c r="G6" s="5">
        <f t="shared" ref="G6:G69" si="0">+E6-F6</f>
        <v>6.3598321285098791E-3</v>
      </c>
    </row>
    <row r="7" spans="1:8" hidden="1" x14ac:dyDescent="0.15">
      <c r="A7" s="1" t="s">
        <v>1648</v>
      </c>
      <c r="B7" s="5">
        <v>32813089.32</v>
      </c>
      <c r="D7" s="1" t="s">
        <v>1648</v>
      </c>
      <c r="E7" s="5">
        <v>32813089.32</v>
      </c>
      <c r="F7" s="8">
        <f>+VLOOKUP(D7,[1]Hoja1!$A$2:$P$310,16,0)</f>
        <v>32813089.317497864</v>
      </c>
      <c r="G7" s="5">
        <f t="shared" si="0"/>
        <v>2.5021359324455261E-3</v>
      </c>
    </row>
    <row r="8" spans="1:8" hidden="1" x14ac:dyDescent="0.15">
      <c r="A8" s="1" t="s">
        <v>1649</v>
      </c>
      <c r="B8" s="5">
        <v>4803269.4800000004</v>
      </c>
      <c r="D8" s="1" t="s">
        <v>1649</v>
      </c>
      <c r="E8" s="5">
        <v>4803269.4800000004</v>
      </c>
      <c r="F8" s="8">
        <f>+VLOOKUP(D8,[1]Hoja1!$A$2:$P$310,16,0)</f>
        <v>4803269.4805008993</v>
      </c>
      <c r="G8" s="5">
        <f t="shared" si="0"/>
        <v>-5.008988082408905E-4</v>
      </c>
    </row>
    <row r="9" spans="1:8" hidden="1" x14ac:dyDescent="0.15">
      <c r="A9" s="1" t="s">
        <v>1650</v>
      </c>
      <c r="B9" s="5">
        <v>525453.42000000004</v>
      </c>
      <c r="D9" s="1" t="s">
        <v>1650</v>
      </c>
      <c r="E9" s="5">
        <v>525453.42000000004</v>
      </c>
      <c r="F9" s="8">
        <f>+VLOOKUP(D9,[1]Hoja1!$A$2:$P$310,16,0)</f>
        <v>525453.41822151793</v>
      </c>
      <c r="G9" s="5">
        <f t="shared" si="0"/>
        <v>1.7784821102395654E-3</v>
      </c>
    </row>
    <row r="10" spans="1:8" hidden="1" x14ac:dyDescent="0.15">
      <c r="A10" s="1" t="s">
        <v>1651</v>
      </c>
      <c r="B10" s="5">
        <v>1124405.27</v>
      </c>
      <c r="D10" s="1" t="s">
        <v>1651</v>
      </c>
      <c r="E10" s="5">
        <v>1124405.27</v>
      </c>
      <c r="F10" s="8">
        <f>+VLOOKUP(D10,[1]Hoja1!$A$2:$P$310,16,0)</f>
        <v>1124405.2666301557</v>
      </c>
      <c r="G10" s="5">
        <f t="shared" si="0"/>
        <v>3.3698442857712507E-3</v>
      </c>
    </row>
    <row r="11" spans="1:8" hidden="1" x14ac:dyDescent="0.15">
      <c r="A11" s="1" t="s">
        <v>1652</v>
      </c>
      <c r="B11" s="5">
        <v>204241452.59</v>
      </c>
      <c r="D11" s="1" t="s">
        <v>1652</v>
      </c>
      <c r="E11" s="5">
        <v>204241452.59</v>
      </c>
      <c r="F11" s="8">
        <f>+VLOOKUP(D11,[1]Hoja1!$A$2:$P$310,16,0)</f>
        <v>204241452.59229293</v>
      </c>
      <c r="G11" s="5">
        <f t="shared" si="0"/>
        <v>-2.292931079864502E-3</v>
      </c>
    </row>
    <row r="12" spans="1:8" hidden="1" x14ac:dyDescent="0.15">
      <c r="A12" s="1" t="s">
        <v>1653</v>
      </c>
      <c r="B12" s="5">
        <v>31511145.850000001</v>
      </c>
      <c r="D12" s="1" t="s">
        <v>1653</v>
      </c>
      <c r="E12" s="5">
        <v>31511145.850000001</v>
      </c>
      <c r="F12" s="8">
        <f>+VLOOKUP(D12,[1]Hoja1!$A$2:$P$310,16,0)</f>
        <v>31511145.839810163</v>
      </c>
      <c r="G12" s="5">
        <f t="shared" si="0"/>
        <v>1.0189838707447052E-2</v>
      </c>
    </row>
    <row r="13" spans="1:8" hidden="1" x14ac:dyDescent="0.15">
      <c r="A13" s="1" t="s">
        <v>1654</v>
      </c>
      <c r="B13" s="5">
        <v>74187.78</v>
      </c>
      <c r="D13" s="1" t="s">
        <v>1654</v>
      </c>
      <c r="E13" s="5">
        <v>74187.78</v>
      </c>
      <c r="F13" s="8">
        <f>+VLOOKUP(D13,[1]Hoja1!$A$2:$P$310,16,0)</f>
        <v>74187.775043930844</v>
      </c>
      <c r="G13" s="5">
        <f t="shared" si="0"/>
        <v>4.95606915501412E-3</v>
      </c>
    </row>
    <row r="14" spans="1:8" hidden="1" x14ac:dyDescent="0.15">
      <c r="A14" s="1" t="s">
        <v>1655</v>
      </c>
      <c r="B14" s="5">
        <v>35132.79</v>
      </c>
      <c r="D14" s="1" t="s">
        <v>1655</v>
      </c>
      <c r="E14" s="5">
        <v>35132.79</v>
      </c>
      <c r="F14" s="8">
        <f>+VLOOKUP(D14,[1]Hoja1!$A$2:$P$310,16,0)</f>
        <v>35132.805978818753</v>
      </c>
      <c r="G14" s="5">
        <f t="shared" si="0"/>
        <v>-1.5978818752046209E-2</v>
      </c>
    </row>
    <row r="15" spans="1:8" hidden="1" x14ac:dyDescent="0.15">
      <c r="A15" s="1" t="s">
        <v>1656</v>
      </c>
      <c r="B15" s="5">
        <v>159244145</v>
      </c>
      <c r="D15" s="1" t="s">
        <v>1656</v>
      </c>
      <c r="E15" s="5">
        <v>159244145</v>
      </c>
      <c r="F15" s="8">
        <f>+VLOOKUP(D15,[1]Hoja1!$A$2:$P$310,16,0)</f>
        <v>159244144.99990544</v>
      </c>
      <c r="G15" s="5">
        <f t="shared" si="0"/>
        <v>9.4562768936157227E-5</v>
      </c>
    </row>
    <row r="16" spans="1:8" hidden="1" x14ac:dyDescent="0.15">
      <c r="A16" s="1" t="s">
        <v>1657</v>
      </c>
      <c r="B16" s="5">
        <v>31128471.190000001</v>
      </c>
      <c r="D16" s="1" t="s">
        <v>1657</v>
      </c>
      <c r="E16" s="5">
        <v>31128471.190000001</v>
      </c>
      <c r="F16" s="8">
        <f>+VLOOKUP(D16,[1]Hoja1!$A$2:$P$310,16,0)</f>
        <v>31128471.182133023</v>
      </c>
      <c r="G16" s="5">
        <f t="shared" si="0"/>
        <v>7.866978645324707E-3</v>
      </c>
    </row>
    <row r="17" spans="1:8" hidden="1" x14ac:dyDescent="0.15">
      <c r="A17" s="1" t="s">
        <v>1658</v>
      </c>
      <c r="B17" s="5">
        <v>0</v>
      </c>
      <c r="D17" s="1" t="s">
        <v>1658</v>
      </c>
      <c r="E17" s="5">
        <v>0</v>
      </c>
      <c r="F17" s="8" t="e">
        <f>+VLOOKUP(D17,[1]Hoja1!$A$2:$P$310,16,0)</f>
        <v>#N/A</v>
      </c>
      <c r="G17" s="5" t="e">
        <f t="shared" si="0"/>
        <v>#N/A</v>
      </c>
    </row>
    <row r="18" spans="1:8" hidden="1" x14ac:dyDescent="0.15">
      <c r="A18" s="1" t="s">
        <v>1659</v>
      </c>
      <c r="B18" s="5">
        <v>0</v>
      </c>
      <c r="D18" s="1" t="s">
        <v>1659</v>
      </c>
      <c r="E18" s="5">
        <v>0</v>
      </c>
      <c r="F18" s="8" t="e">
        <f>+VLOOKUP(D18,[1]Hoja1!$A$2:$P$310,16,0)</f>
        <v>#N/A</v>
      </c>
      <c r="G18" s="5" t="e">
        <f t="shared" si="0"/>
        <v>#N/A</v>
      </c>
    </row>
    <row r="19" spans="1:8" hidden="1" x14ac:dyDescent="0.15">
      <c r="A19" s="1" t="s">
        <v>1660</v>
      </c>
      <c r="B19" s="5">
        <v>371628.13</v>
      </c>
      <c r="D19" s="1" t="s">
        <v>1660</v>
      </c>
      <c r="E19" s="5">
        <v>371628.13</v>
      </c>
      <c r="F19" s="8">
        <f>+VLOOKUP(D19,[1]Hoja1!$A$2:$P$310,16,0)</f>
        <v>371628.12609522999</v>
      </c>
      <c r="G19" s="5">
        <f t="shared" si="0"/>
        <v>3.9047700120136142E-3</v>
      </c>
    </row>
    <row r="20" spans="1:8" hidden="1" x14ac:dyDescent="0.15">
      <c r="A20" s="1" t="s">
        <v>1661</v>
      </c>
      <c r="B20" s="5">
        <v>24675663.440000001</v>
      </c>
      <c r="D20" s="1" t="s">
        <v>1661</v>
      </c>
      <c r="E20" s="5">
        <v>24675663.440000001</v>
      </c>
      <c r="F20" s="8">
        <f>+VLOOKUP(D20,[1]Hoja1!$A$2:$P$310,16,0)</f>
        <v>24675663.447479818</v>
      </c>
      <c r="G20" s="5">
        <f t="shared" si="0"/>
        <v>-7.4798166751861572E-3</v>
      </c>
    </row>
    <row r="21" spans="1:8" hidden="1" x14ac:dyDescent="0.15">
      <c r="A21" s="1" t="s">
        <v>1662</v>
      </c>
      <c r="B21" s="5">
        <v>0</v>
      </c>
      <c r="D21" s="1" t="s">
        <v>1662</v>
      </c>
      <c r="E21" s="5">
        <v>0</v>
      </c>
      <c r="F21" s="8" t="e">
        <f>+VLOOKUP(D21,[1]Hoja1!$A$2:$P$310,16,0)</f>
        <v>#N/A</v>
      </c>
      <c r="G21" s="5" t="e">
        <f t="shared" si="0"/>
        <v>#N/A</v>
      </c>
    </row>
    <row r="22" spans="1:8" hidden="1" x14ac:dyDescent="0.15">
      <c r="A22" s="1" t="s">
        <v>1663</v>
      </c>
      <c r="B22" s="5">
        <v>26565155.91</v>
      </c>
      <c r="D22" s="1" t="s">
        <v>1663</v>
      </c>
      <c r="E22" s="5">
        <v>26565155.91</v>
      </c>
      <c r="F22" s="8">
        <f>+VLOOKUP(D22,[1]Hoja1!$A$2:$P$310,16,0)</f>
        <v>26565155.91974115</v>
      </c>
      <c r="G22" s="5">
        <f t="shared" si="0"/>
        <v>-9.7411498427391052E-3</v>
      </c>
    </row>
    <row r="23" spans="1:8" hidden="1" x14ac:dyDescent="0.15">
      <c r="A23" s="1" t="s">
        <v>1664</v>
      </c>
      <c r="B23" s="5">
        <v>3710610.99</v>
      </c>
      <c r="D23" s="1" t="s">
        <v>1664</v>
      </c>
      <c r="E23" s="5">
        <v>3710610.99</v>
      </c>
      <c r="F23" s="8">
        <f>+VLOOKUP(D23,[1]Hoja1!$A$2:$P$310,16,0)</f>
        <v>3710610.9960676283</v>
      </c>
      <c r="G23" s="5">
        <f t="shared" si="0"/>
        <v>-6.0676280409097672E-3</v>
      </c>
    </row>
    <row r="24" spans="1:8" x14ac:dyDescent="0.15">
      <c r="A24" s="1" t="s">
        <v>1665</v>
      </c>
      <c r="B24" s="5">
        <v>20497421.93</v>
      </c>
      <c r="D24" s="1" t="s">
        <v>1665</v>
      </c>
      <c r="E24" s="5">
        <v>20497421.93</v>
      </c>
      <c r="F24" s="8">
        <f>+VLOOKUP(D24,[1]Hoja1!$A$2:$P$310,16,0)</f>
        <v>20603288.60380435</v>
      </c>
      <c r="G24" s="5">
        <f t="shared" si="0"/>
        <v>-105866.6738043502</v>
      </c>
      <c r="H24" s="1" t="s">
        <v>2000</v>
      </c>
    </row>
    <row r="25" spans="1:8" hidden="1" x14ac:dyDescent="0.15">
      <c r="A25" s="1" t="s">
        <v>1666</v>
      </c>
      <c r="B25" s="5">
        <v>23317622.109999999</v>
      </c>
      <c r="D25" s="1" t="s">
        <v>1666</v>
      </c>
      <c r="E25" s="5">
        <v>23317622.109999999</v>
      </c>
      <c r="F25" s="8">
        <f>+VLOOKUP(D25,[1]Hoja1!$A$2:$P$310,16,0)</f>
        <v>23317622.112695374</v>
      </c>
      <c r="G25" s="5">
        <f t="shared" si="0"/>
        <v>-2.6953741908073425E-3</v>
      </c>
    </row>
    <row r="26" spans="1:8" hidden="1" x14ac:dyDescent="0.15">
      <c r="A26" s="1" t="s">
        <v>1667</v>
      </c>
      <c r="B26" s="5">
        <v>0</v>
      </c>
      <c r="D26" s="1" t="s">
        <v>1667</v>
      </c>
      <c r="E26" s="5">
        <v>0</v>
      </c>
      <c r="F26" s="8" t="e">
        <f>+VLOOKUP(D26,[1]Hoja1!$A$2:$P$310,16,0)</f>
        <v>#N/A</v>
      </c>
      <c r="G26" s="5" t="e">
        <f t="shared" si="0"/>
        <v>#N/A</v>
      </c>
    </row>
    <row r="27" spans="1:8" hidden="1" x14ac:dyDescent="0.15">
      <c r="A27" s="1" t="s">
        <v>1668</v>
      </c>
      <c r="B27" s="5">
        <v>25302019.399999999</v>
      </c>
      <c r="D27" s="1" t="s">
        <v>1668</v>
      </c>
      <c r="E27" s="5">
        <v>25302019.399999999</v>
      </c>
      <c r="F27" s="8">
        <f>+VLOOKUP(D27,[1]Hoja1!$A$2:$P$310,16,0)</f>
        <v>25302019.404032115</v>
      </c>
      <c r="G27" s="5">
        <f t="shared" si="0"/>
        <v>-4.0321163833141327E-3</v>
      </c>
    </row>
    <row r="28" spans="1:8" hidden="1" x14ac:dyDescent="0.15">
      <c r="A28" s="1" t="s">
        <v>1669</v>
      </c>
      <c r="B28" s="5">
        <v>19946463.27</v>
      </c>
      <c r="D28" s="1" t="s">
        <v>1669</v>
      </c>
      <c r="E28" s="5">
        <v>19946463.27</v>
      </c>
      <c r="F28" s="8">
        <f>+VLOOKUP(D28,[1]Hoja1!$A$2:$P$310,16,0)</f>
        <v>19946463.271123242</v>
      </c>
      <c r="G28" s="5">
        <f t="shared" si="0"/>
        <v>-1.1232420802116394E-3</v>
      </c>
    </row>
    <row r="29" spans="1:8" hidden="1" x14ac:dyDescent="0.15">
      <c r="A29" s="1" t="s">
        <v>1670</v>
      </c>
      <c r="B29" s="5">
        <v>352081.12</v>
      </c>
      <c r="D29" s="1" t="s">
        <v>1670</v>
      </c>
      <c r="E29" s="5">
        <v>352081.12</v>
      </c>
      <c r="F29" s="8">
        <f>+VLOOKUP(D29,[1]Hoja1!$A$2:$P$310,16,0)</f>
        <v>352081.09616993298</v>
      </c>
      <c r="G29" s="5">
        <f t="shared" si="0"/>
        <v>2.3830067017115653E-2</v>
      </c>
    </row>
    <row r="30" spans="1:8" hidden="1" x14ac:dyDescent="0.15">
      <c r="A30" s="1" t="s">
        <v>1671</v>
      </c>
      <c r="B30" s="5">
        <v>122753896.45</v>
      </c>
      <c r="D30" s="1" t="s">
        <v>1671</v>
      </c>
      <c r="E30" s="5">
        <v>122753896.45</v>
      </c>
      <c r="F30" s="8">
        <f>+VLOOKUP(D30,[1]Hoja1!$A$2:$P$310,16,0)</f>
        <v>122753896.44518991</v>
      </c>
      <c r="G30" s="5">
        <f t="shared" si="0"/>
        <v>4.8100948333740234E-3</v>
      </c>
    </row>
    <row r="31" spans="1:8" hidden="1" x14ac:dyDescent="0.15">
      <c r="A31" s="1" t="s">
        <v>1672</v>
      </c>
      <c r="B31" s="5">
        <v>161473617.15000001</v>
      </c>
      <c r="D31" s="1" t="s">
        <v>1672</v>
      </c>
      <c r="E31" s="5">
        <v>161473617.15000001</v>
      </c>
      <c r="F31" s="8">
        <f>+VLOOKUP(D31,[1]Hoja1!$A$2:$P$310,16,0)</f>
        <v>161473617.14498997</v>
      </c>
      <c r="G31" s="5">
        <f t="shared" si="0"/>
        <v>5.0100386142730713E-3</v>
      </c>
    </row>
    <row r="32" spans="1:8" hidden="1" x14ac:dyDescent="0.15">
      <c r="A32" s="1" t="s">
        <v>1673</v>
      </c>
      <c r="B32" s="5">
        <v>293871304.11000001</v>
      </c>
      <c r="D32" s="1" t="s">
        <v>1673</v>
      </c>
      <c r="E32" s="5">
        <v>293871304.11000001</v>
      </c>
      <c r="F32" s="8">
        <f>+VLOOKUP(D32,[1]Hoja1!$A$2:$P$310,16,0)</f>
        <v>293871304.10370028</v>
      </c>
      <c r="G32" s="5">
        <f t="shared" si="0"/>
        <v>6.2997341156005859E-3</v>
      </c>
    </row>
    <row r="33" spans="1:7" hidden="1" x14ac:dyDescent="0.15">
      <c r="A33" s="1" t="s">
        <v>1674</v>
      </c>
      <c r="B33" s="5">
        <v>205981.95</v>
      </c>
      <c r="D33" s="1" t="s">
        <v>1674</v>
      </c>
      <c r="E33" s="5">
        <v>205981.95</v>
      </c>
      <c r="F33" s="8">
        <f>+VLOOKUP(D33,[1]Hoja1!$A$2:$P$310,16,0)</f>
        <v>205981.94719284493</v>
      </c>
      <c r="G33" s="5">
        <f t="shared" si="0"/>
        <v>2.807155076880008E-3</v>
      </c>
    </row>
    <row r="34" spans="1:7" hidden="1" x14ac:dyDescent="0.15">
      <c r="A34" s="1" t="s">
        <v>1675</v>
      </c>
      <c r="B34" s="5">
        <v>11826723.92</v>
      </c>
      <c r="D34" s="1" t="s">
        <v>1675</v>
      </c>
      <c r="E34" s="5">
        <v>11826723.92</v>
      </c>
      <c r="F34" s="8">
        <f>+VLOOKUP(D34,[1]Hoja1!$A$2:$P$310,16,0)</f>
        <v>11826723.919306738</v>
      </c>
      <c r="G34" s="5">
        <f t="shared" si="0"/>
        <v>6.9326162338256836E-4</v>
      </c>
    </row>
    <row r="35" spans="1:7" hidden="1" x14ac:dyDescent="0.15">
      <c r="A35" s="1" t="s">
        <v>1676</v>
      </c>
      <c r="B35" s="5">
        <v>5626973.9100000001</v>
      </c>
      <c r="D35" s="1" t="s">
        <v>1676</v>
      </c>
      <c r="E35" s="5">
        <v>5626973.9100000001</v>
      </c>
      <c r="F35" s="8">
        <f>+VLOOKUP(D35,[1]Hoja1!$A$2:$P$310,16,0)</f>
        <v>5626973.9089075262</v>
      </c>
      <c r="G35" s="5">
        <f t="shared" si="0"/>
        <v>1.0924739763140678E-3</v>
      </c>
    </row>
    <row r="36" spans="1:7" hidden="1" x14ac:dyDescent="0.15">
      <c r="A36" s="1" t="s">
        <v>1677</v>
      </c>
      <c r="B36" s="5">
        <v>32726353.149999999</v>
      </c>
      <c r="D36" s="1" t="s">
        <v>1677</v>
      </c>
      <c r="E36" s="5">
        <v>32726353.149999999</v>
      </c>
      <c r="F36" s="8">
        <f>+VLOOKUP(D36,[1]Hoja1!$A$2:$P$310,16,0)</f>
        <v>32726353.155316606</v>
      </c>
      <c r="G36" s="5">
        <f t="shared" si="0"/>
        <v>-5.316607654094696E-3</v>
      </c>
    </row>
    <row r="37" spans="1:7" hidden="1" x14ac:dyDescent="0.15">
      <c r="A37" s="1" t="s">
        <v>1678</v>
      </c>
      <c r="B37" s="5">
        <v>0</v>
      </c>
      <c r="D37" s="1" t="s">
        <v>1678</v>
      </c>
      <c r="E37" s="5">
        <v>0</v>
      </c>
      <c r="F37" s="8" t="e">
        <f>+VLOOKUP(D37,[1]Hoja1!$A$2:$P$310,16,0)</f>
        <v>#N/A</v>
      </c>
      <c r="G37" s="5" t="e">
        <f t="shared" si="0"/>
        <v>#N/A</v>
      </c>
    </row>
    <row r="38" spans="1:7" hidden="1" x14ac:dyDescent="0.15">
      <c r="A38" s="1" t="s">
        <v>1679</v>
      </c>
      <c r="B38" s="5">
        <v>12471659.27</v>
      </c>
      <c r="D38" s="1" t="s">
        <v>1679</v>
      </c>
      <c r="E38" s="5">
        <v>12471659.27</v>
      </c>
      <c r="F38" s="8">
        <f>+VLOOKUP(D38,[1]Hoja1!$A$2:$P$310,16,0)</f>
        <v>12471659.261010161</v>
      </c>
      <c r="G38" s="5">
        <f t="shared" si="0"/>
        <v>8.9898388832807541E-3</v>
      </c>
    </row>
    <row r="39" spans="1:7" hidden="1" x14ac:dyDescent="0.15">
      <c r="A39" s="1" t="s">
        <v>1680</v>
      </c>
      <c r="B39" s="5">
        <v>76664475.640000001</v>
      </c>
      <c r="D39" s="1" t="s">
        <v>1680</v>
      </c>
      <c r="E39" s="5">
        <v>76664475.640000001</v>
      </c>
      <c r="F39" s="8">
        <f>+VLOOKUP(D39,[1]Hoja1!$A$2:$P$310,16,0)</f>
        <v>76664475.639273375</v>
      </c>
      <c r="G39" s="5">
        <f t="shared" si="0"/>
        <v>7.2662532329559326E-4</v>
      </c>
    </row>
    <row r="40" spans="1:7" hidden="1" x14ac:dyDescent="0.15">
      <c r="A40" s="1" t="s">
        <v>1681</v>
      </c>
      <c r="B40" s="5">
        <v>7777102.6500000004</v>
      </c>
      <c r="D40" s="1" t="s">
        <v>1681</v>
      </c>
      <c r="E40" s="5">
        <v>7777102.6500000004</v>
      </c>
      <c r="F40" s="8">
        <f>+VLOOKUP(D40,[1]Hoja1!$A$2:$P$310,16,0)</f>
        <v>7777102.651092004</v>
      </c>
      <c r="G40" s="5">
        <f t="shared" si="0"/>
        <v>-1.092003658413887E-3</v>
      </c>
    </row>
    <row r="41" spans="1:7" hidden="1" x14ac:dyDescent="0.15">
      <c r="A41" s="1" t="s">
        <v>1682</v>
      </c>
      <c r="B41" s="5">
        <v>0</v>
      </c>
      <c r="D41" s="1" t="s">
        <v>1682</v>
      </c>
      <c r="E41" s="5">
        <v>0</v>
      </c>
      <c r="F41" s="8" t="e">
        <f>+VLOOKUP(D41,[1]Hoja1!$A$2:$P$310,16,0)</f>
        <v>#N/A</v>
      </c>
      <c r="G41" s="5" t="e">
        <f t="shared" si="0"/>
        <v>#N/A</v>
      </c>
    </row>
    <row r="42" spans="1:7" hidden="1" x14ac:dyDescent="0.15">
      <c r="A42" s="1" t="s">
        <v>1683</v>
      </c>
      <c r="B42" s="5">
        <v>16541858.43</v>
      </c>
      <c r="D42" s="1" t="s">
        <v>1683</v>
      </c>
      <c r="E42" s="5">
        <v>16541858.43</v>
      </c>
      <c r="F42" s="8">
        <f>+VLOOKUP(D42,[1]Hoja1!$A$2:$P$310,16,0)</f>
        <v>16541858.430911196</v>
      </c>
      <c r="G42" s="5">
        <f t="shared" si="0"/>
        <v>-9.1119669377803802E-4</v>
      </c>
    </row>
    <row r="43" spans="1:7" hidden="1" x14ac:dyDescent="0.15">
      <c r="A43" s="1" t="s">
        <v>1684</v>
      </c>
      <c r="B43" s="5">
        <v>17136658.510000002</v>
      </c>
      <c r="D43" s="1" t="s">
        <v>1684</v>
      </c>
      <c r="E43" s="5">
        <v>17136658.510000002</v>
      </c>
      <c r="F43" s="8">
        <f>+VLOOKUP(D43,[1]Hoja1!$A$2:$P$310,16,0)</f>
        <v>17136658.507559091</v>
      </c>
      <c r="G43" s="5">
        <f t="shared" si="0"/>
        <v>2.4409107863903046E-3</v>
      </c>
    </row>
    <row r="44" spans="1:7" hidden="1" x14ac:dyDescent="0.15">
      <c r="A44" s="1" t="s">
        <v>1685</v>
      </c>
      <c r="B44" s="5">
        <v>164249648.28999999</v>
      </c>
      <c r="D44" s="1" t="s">
        <v>1685</v>
      </c>
      <c r="E44" s="5">
        <v>164249648.28999999</v>
      </c>
      <c r="F44" s="8">
        <f>+VLOOKUP(D44,[1]Hoja1!$A$2:$P$310,16,0)</f>
        <v>164249648.29040936</v>
      </c>
      <c r="G44" s="5">
        <f t="shared" si="0"/>
        <v>-4.0936470031738281E-4</v>
      </c>
    </row>
    <row r="45" spans="1:7" hidden="1" x14ac:dyDescent="0.15">
      <c r="A45" s="1" t="s">
        <v>1686</v>
      </c>
      <c r="B45" s="5">
        <v>31298813.100000001</v>
      </c>
      <c r="D45" s="1" t="s">
        <v>1686</v>
      </c>
      <c r="E45" s="5">
        <v>31298813.100000001</v>
      </c>
      <c r="F45" s="8">
        <f>+VLOOKUP(D45,[1]Hoja1!$A$2:$P$310,16,0)</f>
        <v>31298813.101259582</v>
      </c>
      <c r="G45" s="5">
        <f t="shared" si="0"/>
        <v>-1.2595802545547485E-3</v>
      </c>
    </row>
    <row r="46" spans="1:7" hidden="1" x14ac:dyDescent="0.15">
      <c r="A46" s="1" t="s">
        <v>1687</v>
      </c>
      <c r="B46" s="5">
        <v>25190740.620000001</v>
      </c>
      <c r="D46" s="1" t="s">
        <v>1687</v>
      </c>
      <c r="E46" s="5">
        <v>25190740.620000001</v>
      </c>
      <c r="F46" s="8">
        <f>+VLOOKUP(D46,[1]Hoja1!$A$2:$P$310,16,0)</f>
        <v>25190740.615307607</v>
      </c>
      <c r="G46" s="5">
        <f t="shared" si="0"/>
        <v>4.6923942863941193E-3</v>
      </c>
    </row>
    <row r="47" spans="1:7" hidden="1" x14ac:dyDescent="0.15">
      <c r="A47" s="1" t="s">
        <v>1688</v>
      </c>
      <c r="B47" s="5">
        <v>854339.75</v>
      </c>
      <c r="D47" s="1" t="s">
        <v>1688</v>
      </c>
      <c r="E47" s="5">
        <v>854339.75</v>
      </c>
      <c r="F47" s="8">
        <f>+VLOOKUP(D47,[1]Hoja1!$A$2:$P$310,16,0)</f>
        <v>854339.75330454239</v>
      </c>
      <c r="G47" s="5">
        <f t="shared" si="0"/>
        <v>-3.3045423915609717E-3</v>
      </c>
    </row>
    <row r="48" spans="1:7" hidden="1" x14ac:dyDescent="0.15">
      <c r="A48" s="1" t="s">
        <v>1689</v>
      </c>
      <c r="B48" s="5">
        <v>13657104.82</v>
      </c>
      <c r="D48" s="1" t="s">
        <v>1689</v>
      </c>
      <c r="E48" s="5">
        <v>13657104.82</v>
      </c>
      <c r="F48" s="8">
        <f>+VLOOKUP(D48,[1]Hoja1!$A$2:$P$310,16,0)</f>
        <v>13657104.824695805</v>
      </c>
      <c r="G48" s="5">
        <f t="shared" si="0"/>
        <v>-4.6958047896623611E-3</v>
      </c>
    </row>
    <row r="49" spans="1:8" hidden="1" x14ac:dyDescent="0.15">
      <c r="A49" s="1" t="s">
        <v>1690</v>
      </c>
      <c r="B49" s="5">
        <v>25707194.199999999</v>
      </c>
      <c r="D49" s="1" t="s">
        <v>1690</v>
      </c>
      <c r="E49" s="5">
        <v>25707194.199999999</v>
      </c>
      <c r="F49" s="8">
        <f>+VLOOKUP(D49,[1]Hoja1!$A$2:$P$310,16,0)</f>
        <v>25707194.202277049</v>
      </c>
      <c r="G49" s="5">
        <f t="shared" si="0"/>
        <v>-2.2770501673221588E-3</v>
      </c>
    </row>
    <row r="50" spans="1:8" hidden="1" x14ac:dyDescent="0.15">
      <c r="A50" s="1" t="s">
        <v>1691</v>
      </c>
      <c r="B50" s="5">
        <v>0</v>
      </c>
      <c r="D50" s="1" t="s">
        <v>1691</v>
      </c>
      <c r="E50" s="5">
        <v>0</v>
      </c>
      <c r="F50" s="8" t="e">
        <f>+VLOOKUP(D50,[1]Hoja1!$A$2:$P$310,16,0)</f>
        <v>#N/A</v>
      </c>
      <c r="G50" s="5" t="e">
        <f t="shared" si="0"/>
        <v>#N/A</v>
      </c>
    </row>
    <row r="51" spans="1:8" hidden="1" x14ac:dyDescent="0.15">
      <c r="A51" s="1" t="s">
        <v>1692</v>
      </c>
      <c r="B51" s="5">
        <v>0</v>
      </c>
      <c r="D51" s="1" t="s">
        <v>1692</v>
      </c>
      <c r="E51" s="5">
        <v>0</v>
      </c>
      <c r="F51" s="8" t="e">
        <f>+VLOOKUP(D51,[1]Hoja1!$A$2:$P$310,16,0)</f>
        <v>#N/A</v>
      </c>
      <c r="G51" s="5" t="e">
        <f t="shared" si="0"/>
        <v>#N/A</v>
      </c>
    </row>
    <row r="52" spans="1:8" hidden="1" x14ac:dyDescent="0.15">
      <c r="A52" s="1" t="s">
        <v>1693</v>
      </c>
      <c r="B52" s="5">
        <v>20544768.010000002</v>
      </c>
      <c r="D52" s="1" t="s">
        <v>1693</v>
      </c>
      <c r="E52" s="5">
        <v>20544768.010000002</v>
      </c>
      <c r="F52" s="8">
        <f>+VLOOKUP(D52,[1]Hoja1!$A$2:$P$310,16,0)</f>
        <v>20544768.005371366</v>
      </c>
      <c r="G52" s="5">
        <f t="shared" si="0"/>
        <v>4.6286359429359436E-3</v>
      </c>
    </row>
    <row r="53" spans="1:8" hidden="1" x14ac:dyDescent="0.15">
      <c r="A53" s="1" t="s">
        <v>1694</v>
      </c>
      <c r="B53" s="5">
        <v>0</v>
      </c>
      <c r="D53" s="1" t="s">
        <v>1694</v>
      </c>
      <c r="E53" s="5">
        <v>0</v>
      </c>
      <c r="F53" s="8" t="e">
        <f>+VLOOKUP(D53,[1]Hoja1!$A$2:$P$310,16,0)</f>
        <v>#N/A</v>
      </c>
      <c r="G53" s="5" t="e">
        <f t="shared" si="0"/>
        <v>#N/A</v>
      </c>
    </row>
    <row r="54" spans="1:8" hidden="1" x14ac:dyDescent="0.15">
      <c r="A54" s="1" t="s">
        <v>1695</v>
      </c>
      <c r="B54" s="5">
        <v>25991416.300000001</v>
      </c>
      <c r="D54" s="1" t="s">
        <v>1695</v>
      </c>
      <c r="E54" s="5">
        <v>25991416.300000001</v>
      </c>
      <c r="F54" s="8">
        <f>+VLOOKUP(D54,[1]Hoja1!$A$2:$P$310,16,0)</f>
        <v>25991416.298944328</v>
      </c>
      <c r="G54" s="5">
        <f t="shared" si="0"/>
        <v>1.0556727647781372E-3</v>
      </c>
    </row>
    <row r="55" spans="1:8" hidden="1" x14ac:dyDescent="0.15">
      <c r="A55" s="1" t="s">
        <v>1696</v>
      </c>
      <c r="B55" s="5">
        <v>0</v>
      </c>
      <c r="D55" s="1" t="s">
        <v>1696</v>
      </c>
      <c r="E55" s="5">
        <v>0</v>
      </c>
      <c r="F55" s="8" t="e">
        <f>+VLOOKUP(D55,[1]Hoja1!$A$2:$P$310,16,0)</f>
        <v>#N/A</v>
      </c>
      <c r="G55" s="5" t="e">
        <f t="shared" si="0"/>
        <v>#N/A</v>
      </c>
    </row>
    <row r="56" spans="1:8" hidden="1" x14ac:dyDescent="0.15">
      <c r="A56" s="1" t="s">
        <v>1697</v>
      </c>
      <c r="B56" s="5">
        <v>7013533.1900000004</v>
      </c>
      <c r="D56" s="1" t="s">
        <v>1697</v>
      </c>
      <c r="E56" s="5">
        <v>7013533.1900000004</v>
      </c>
      <c r="F56" s="8">
        <f>+VLOOKUP(D56,[1]Hoja1!$A$2:$P$310,16,0)</f>
        <v>7013533.1833790177</v>
      </c>
      <c r="G56" s="5">
        <f t="shared" si="0"/>
        <v>6.6209826618432999E-3</v>
      </c>
    </row>
    <row r="57" spans="1:8" hidden="1" x14ac:dyDescent="0.15">
      <c r="A57" s="1" t="s">
        <v>1698</v>
      </c>
      <c r="B57" s="5">
        <v>2129908.92</v>
      </c>
      <c r="D57" s="1" t="s">
        <v>1698</v>
      </c>
      <c r="E57" s="5">
        <v>2129908.92</v>
      </c>
      <c r="F57" s="8">
        <f>+VLOOKUP(D57,[1]Hoja1!$A$2:$P$310,16,0)</f>
        <v>2129908.914957583</v>
      </c>
      <c r="G57" s="5">
        <f t="shared" si="0"/>
        <v>5.042416974902153E-3</v>
      </c>
    </row>
    <row r="58" spans="1:8" hidden="1" x14ac:dyDescent="0.15">
      <c r="A58" s="1" t="s">
        <v>1699</v>
      </c>
      <c r="B58" s="5">
        <v>45538658.340000004</v>
      </c>
      <c r="D58" s="1" t="s">
        <v>1699</v>
      </c>
      <c r="E58" s="5">
        <v>45538658.340000004</v>
      </c>
      <c r="F58" s="8">
        <f>+VLOOKUP(D58,[1]Hoja1!$A$2:$P$310,16,0)</f>
        <v>45538658.338839799</v>
      </c>
      <c r="G58" s="5">
        <f t="shared" si="0"/>
        <v>1.1602044105529785E-3</v>
      </c>
    </row>
    <row r="59" spans="1:8" hidden="1" x14ac:dyDescent="0.15">
      <c r="A59" s="1" t="s">
        <v>1700</v>
      </c>
      <c r="B59" s="5">
        <v>5261881.8899999997</v>
      </c>
      <c r="D59" s="1" t="s">
        <v>1700</v>
      </c>
      <c r="E59" s="5">
        <v>5261881.8899999997</v>
      </c>
      <c r="F59" s="8">
        <f>+VLOOKUP(D59,[1]Hoja1!$A$2:$P$310,16,0)</f>
        <v>5261881.8930901671</v>
      </c>
      <c r="G59" s="5">
        <f t="shared" si="0"/>
        <v>-3.0901674181222916E-3</v>
      </c>
    </row>
    <row r="60" spans="1:8" hidden="1" x14ac:dyDescent="0.15">
      <c r="A60" s="1" t="s">
        <v>1701</v>
      </c>
      <c r="B60" s="5">
        <v>3495121.78</v>
      </c>
      <c r="D60" s="1" t="s">
        <v>1701</v>
      </c>
      <c r="E60" s="5">
        <v>3495121.78</v>
      </c>
      <c r="F60" s="8">
        <f>+VLOOKUP(D60,[1]Hoja1!$A$2:$P$310,16,0)</f>
        <v>3495121.7826659866</v>
      </c>
      <c r="G60" s="5">
        <f t="shared" si="0"/>
        <v>-2.6659867726266384E-3</v>
      </c>
    </row>
    <row r="61" spans="1:8" hidden="1" x14ac:dyDescent="0.15">
      <c r="A61" s="1" t="s">
        <v>1702</v>
      </c>
      <c r="B61" s="5">
        <v>3509518.19</v>
      </c>
      <c r="D61" s="1" t="s">
        <v>1702</v>
      </c>
      <c r="E61" s="5">
        <v>3509518.19</v>
      </c>
      <c r="F61" s="8">
        <f>+VLOOKUP(D61,[1]Hoja1!$A$2:$P$310,16,0)</f>
        <v>3509518.1943268687</v>
      </c>
      <c r="G61" s="5">
        <f t="shared" si="0"/>
        <v>-4.3268688023090363E-3</v>
      </c>
    </row>
    <row r="62" spans="1:8" hidden="1" x14ac:dyDescent="0.15">
      <c r="A62" s="1" t="s">
        <v>1703</v>
      </c>
      <c r="B62" s="5">
        <v>0</v>
      </c>
      <c r="D62" s="1" t="s">
        <v>1703</v>
      </c>
      <c r="E62" s="5">
        <v>0</v>
      </c>
      <c r="F62" s="8" t="e">
        <f>+VLOOKUP(D62,[1]Hoja1!$A$2:$P$310,16,0)</f>
        <v>#N/A</v>
      </c>
      <c r="G62" s="5" t="e">
        <f t="shared" si="0"/>
        <v>#N/A</v>
      </c>
    </row>
    <row r="63" spans="1:8" x14ac:dyDescent="0.15">
      <c r="A63" s="1" t="s">
        <v>1704</v>
      </c>
      <c r="B63" s="5">
        <v>5804761.7800000003</v>
      </c>
      <c r="D63" s="1" t="s">
        <v>1704</v>
      </c>
      <c r="E63" s="5">
        <v>5804761.7800000003</v>
      </c>
      <c r="F63" s="8">
        <f>+VLOOKUP(D63,[1]Hoja1!$A$2:$P$310,16,0)</f>
        <v>5836761.7742230147</v>
      </c>
      <c r="G63" s="5">
        <f t="shared" si="0"/>
        <v>-31999.994223014452</v>
      </c>
      <c r="H63" s="1" t="s">
        <v>2000</v>
      </c>
    </row>
    <row r="64" spans="1:8" hidden="1" x14ac:dyDescent="0.15">
      <c r="A64" s="1" t="s">
        <v>1705</v>
      </c>
      <c r="B64" s="5">
        <v>5611152.2400000002</v>
      </c>
      <c r="D64" s="1" t="s">
        <v>1705</v>
      </c>
      <c r="E64" s="5">
        <v>5611152.2400000002</v>
      </c>
      <c r="F64" s="8">
        <f>+VLOOKUP(D64,[1]Hoja1!$A$2:$P$310,16,0)</f>
        <v>5611152.2450962858</v>
      </c>
      <c r="G64" s="5">
        <f t="shared" si="0"/>
        <v>-5.0962856039404869E-3</v>
      </c>
    </row>
    <row r="65" spans="1:7" hidden="1" x14ac:dyDescent="0.15">
      <c r="A65" s="1" t="s">
        <v>1706</v>
      </c>
      <c r="B65" s="5">
        <v>34280770.710000001</v>
      </c>
      <c r="D65" s="1" t="s">
        <v>1706</v>
      </c>
      <c r="E65" s="5">
        <v>34280770.710000001</v>
      </c>
      <c r="F65" s="8">
        <f>+VLOOKUP(D65,[1]Hoja1!$A$2:$P$310,16,0)</f>
        <v>34280770.716360576</v>
      </c>
      <c r="G65" s="5">
        <f t="shared" si="0"/>
        <v>-6.3605755567550659E-3</v>
      </c>
    </row>
    <row r="66" spans="1:7" hidden="1" x14ac:dyDescent="0.15">
      <c r="A66" s="1" t="s">
        <v>1707</v>
      </c>
      <c r="B66" s="5">
        <v>0</v>
      </c>
      <c r="D66" s="1" t="s">
        <v>1707</v>
      </c>
      <c r="E66" s="5">
        <v>0</v>
      </c>
      <c r="F66" s="8" t="e">
        <f>+VLOOKUP(D66,[1]Hoja1!$A$2:$P$310,16,0)</f>
        <v>#N/A</v>
      </c>
      <c r="G66" s="5" t="e">
        <f t="shared" si="0"/>
        <v>#N/A</v>
      </c>
    </row>
    <row r="67" spans="1:7" hidden="1" x14ac:dyDescent="0.15">
      <c r="A67" s="1" t="s">
        <v>1708</v>
      </c>
      <c r="B67" s="5">
        <v>69749185.109999999</v>
      </c>
      <c r="D67" s="1" t="s">
        <v>1708</v>
      </c>
      <c r="E67" s="5">
        <v>69749185.109999999</v>
      </c>
      <c r="F67" s="8">
        <f>+VLOOKUP(D67,[1]Hoja1!$A$2:$P$310,16,0)</f>
        <v>69749185.119904876</v>
      </c>
      <c r="G67" s="5">
        <f t="shared" si="0"/>
        <v>-9.9048763513565063E-3</v>
      </c>
    </row>
    <row r="68" spans="1:7" hidden="1" x14ac:dyDescent="0.15">
      <c r="A68" s="1" t="s">
        <v>1709</v>
      </c>
      <c r="B68" s="5">
        <v>28017498.989999998</v>
      </c>
      <c r="D68" s="1" t="s">
        <v>1709</v>
      </c>
      <c r="E68" s="5">
        <v>28017498.989999998</v>
      </c>
      <c r="F68" s="8">
        <f>+VLOOKUP(D68,[1]Hoja1!$A$2:$P$310,16,0)</f>
        <v>28017498.990165647</v>
      </c>
      <c r="G68" s="5">
        <f t="shared" si="0"/>
        <v>-1.6564875841140747E-4</v>
      </c>
    </row>
    <row r="69" spans="1:7" hidden="1" x14ac:dyDescent="0.15">
      <c r="A69" s="1" t="s">
        <v>1710</v>
      </c>
      <c r="B69" s="5">
        <v>4124714.75</v>
      </c>
      <c r="D69" s="1" t="s">
        <v>1710</v>
      </c>
      <c r="E69" s="5">
        <v>4124714.75</v>
      </c>
      <c r="F69" s="8">
        <f>+VLOOKUP(D69,[1]Hoja1!$A$2:$P$310,16,0)</f>
        <v>4124714.7328970311</v>
      </c>
      <c r="G69" s="5">
        <f t="shared" si="0"/>
        <v>1.7102968879044056E-2</v>
      </c>
    </row>
    <row r="70" spans="1:7" hidden="1" x14ac:dyDescent="0.15">
      <c r="A70" s="1" t="s">
        <v>1711</v>
      </c>
      <c r="B70" s="5">
        <v>282934.26</v>
      </c>
      <c r="D70" s="1" t="s">
        <v>1711</v>
      </c>
      <c r="E70" s="5">
        <v>282934.26</v>
      </c>
      <c r="F70" s="8">
        <f>+VLOOKUP(D70,[1]Hoja1!$A$2:$P$310,16,0)</f>
        <v>282934.25643631176</v>
      </c>
      <c r="G70" s="5">
        <f t="shared" ref="G70:G133" si="1">+E70-F70</f>
        <v>3.5636882530525327E-3</v>
      </c>
    </row>
    <row r="71" spans="1:7" hidden="1" x14ac:dyDescent="0.15">
      <c r="A71" s="1" t="s">
        <v>1712</v>
      </c>
      <c r="B71" s="5">
        <v>3607866.49</v>
      </c>
      <c r="D71" s="1" t="s">
        <v>1712</v>
      </c>
      <c r="E71" s="5">
        <v>3607866.49</v>
      </c>
      <c r="F71" s="8">
        <f>+VLOOKUP(D71,[1]Hoja1!$A$2:$P$310,16,0)</f>
        <v>3607866.486988775</v>
      </c>
      <c r="G71" s="5">
        <f t="shared" si="1"/>
        <v>3.0112252570688725E-3</v>
      </c>
    </row>
    <row r="72" spans="1:7" hidden="1" x14ac:dyDescent="0.15">
      <c r="A72" s="1" t="s">
        <v>1713</v>
      </c>
      <c r="B72" s="5">
        <v>147293074.44</v>
      </c>
      <c r="D72" s="1" t="s">
        <v>1713</v>
      </c>
      <c r="E72" s="5">
        <v>147293074.44</v>
      </c>
      <c r="F72" s="8">
        <f>+VLOOKUP(D72,[1]Hoja1!$A$2:$P$310,16,0)</f>
        <v>147293074.4432497</v>
      </c>
      <c r="G72" s="5">
        <f t="shared" si="1"/>
        <v>-3.2497048377990723E-3</v>
      </c>
    </row>
    <row r="73" spans="1:7" hidden="1" x14ac:dyDescent="0.15">
      <c r="A73" s="1" t="s">
        <v>1714</v>
      </c>
      <c r="B73" s="5">
        <v>753930843.63</v>
      </c>
      <c r="D73" s="1" t="s">
        <v>1714</v>
      </c>
      <c r="E73" s="5">
        <v>753930843.63</v>
      </c>
      <c r="F73" s="8">
        <f>+VLOOKUP(D73,[1]Hoja1!$A$2:$P$310,16,0)</f>
        <v>753930843.62935352</v>
      </c>
      <c r="G73" s="5">
        <f t="shared" si="1"/>
        <v>6.4647197723388672E-4</v>
      </c>
    </row>
    <row r="74" spans="1:7" hidden="1" x14ac:dyDescent="0.15">
      <c r="A74" s="1" t="s">
        <v>1715</v>
      </c>
      <c r="B74" s="5">
        <v>15188810.109999999</v>
      </c>
      <c r="D74" s="1" t="s">
        <v>1715</v>
      </c>
      <c r="E74" s="5">
        <v>15188810.109999999</v>
      </c>
      <c r="F74" s="8">
        <f>+VLOOKUP(D74,[1]Hoja1!$A$2:$P$310,16,0)</f>
        <v>15188810.110334627</v>
      </c>
      <c r="G74" s="5">
        <f t="shared" si="1"/>
        <v>-3.3462792634963989E-4</v>
      </c>
    </row>
    <row r="75" spans="1:7" hidden="1" x14ac:dyDescent="0.15">
      <c r="A75" s="1" t="s">
        <v>1716</v>
      </c>
      <c r="B75" s="5">
        <v>1518881.01</v>
      </c>
      <c r="D75" s="1" t="s">
        <v>1716</v>
      </c>
      <c r="E75" s="5">
        <v>1518881.01</v>
      </c>
      <c r="F75" s="8">
        <f>+VLOOKUP(D75,[1]Hoja1!$A$2:$P$310,16,0)</f>
        <v>1518881.0110154531</v>
      </c>
      <c r="G75" s="5">
        <f t="shared" si="1"/>
        <v>-1.0154531337320805E-3</v>
      </c>
    </row>
    <row r="76" spans="1:7" hidden="1" x14ac:dyDescent="0.15">
      <c r="A76" s="1" t="s">
        <v>1717</v>
      </c>
      <c r="B76" s="5">
        <v>1518881.01</v>
      </c>
      <c r="D76" s="1" t="s">
        <v>1717</v>
      </c>
      <c r="E76" s="5">
        <v>1518881.01</v>
      </c>
      <c r="F76" s="8">
        <f>+VLOOKUP(D76,[1]Hoja1!$A$2:$P$310,16,0)</f>
        <v>1518881.0110154531</v>
      </c>
      <c r="G76" s="5">
        <f t="shared" si="1"/>
        <v>-1.0154531337320805E-3</v>
      </c>
    </row>
    <row r="77" spans="1:7" hidden="1" x14ac:dyDescent="0.15">
      <c r="A77" s="1" t="s">
        <v>1718</v>
      </c>
      <c r="B77" s="5">
        <v>1518881.01</v>
      </c>
      <c r="D77" s="1" t="s">
        <v>1718</v>
      </c>
      <c r="E77" s="5">
        <v>1518881.01</v>
      </c>
      <c r="F77" s="8">
        <f>+VLOOKUP(D77,[1]Hoja1!$A$2:$P$310,16,0)</f>
        <v>1518881.0110154531</v>
      </c>
      <c r="G77" s="5">
        <f t="shared" si="1"/>
        <v>-1.0154531337320805E-3</v>
      </c>
    </row>
    <row r="78" spans="1:7" hidden="1" x14ac:dyDescent="0.15">
      <c r="A78" s="1" t="s">
        <v>1719</v>
      </c>
      <c r="B78" s="5">
        <v>43952275.390000001</v>
      </c>
      <c r="D78" s="1" t="s">
        <v>1719</v>
      </c>
      <c r="E78" s="5">
        <v>43952275.390000001</v>
      </c>
      <c r="F78" s="8">
        <f>+VLOOKUP(D78,[1]Hoja1!$A$2:$P$310,16,0)</f>
        <v>43952275.383239992</v>
      </c>
      <c r="G78" s="5">
        <f t="shared" si="1"/>
        <v>6.7600086331367493E-3</v>
      </c>
    </row>
    <row r="79" spans="1:7" hidden="1" x14ac:dyDescent="0.15">
      <c r="A79" s="1" t="s">
        <v>1720</v>
      </c>
      <c r="B79" s="5">
        <v>1518881.01</v>
      </c>
      <c r="D79" s="1" t="s">
        <v>1720</v>
      </c>
      <c r="E79" s="5">
        <v>1518881.01</v>
      </c>
      <c r="F79" s="8">
        <f>+VLOOKUP(D79,[1]Hoja1!$A$2:$P$310,16,0)</f>
        <v>1518881.0110154531</v>
      </c>
      <c r="G79" s="5">
        <f t="shared" si="1"/>
        <v>-1.0154531337320805E-3</v>
      </c>
    </row>
    <row r="80" spans="1:7" hidden="1" x14ac:dyDescent="0.15">
      <c r="A80" s="1" t="s">
        <v>1721</v>
      </c>
      <c r="B80" s="5">
        <v>3797202.53</v>
      </c>
      <c r="D80" s="1" t="s">
        <v>1721</v>
      </c>
      <c r="E80" s="5">
        <v>3797202.53</v>
      </c>
      <c r="F80" s="8">
        <f>+VLOOKUP(D80,[1]Hoja1!$A$2:$P$310,16,0)</f>
        <v>3797202.5276300688</v>
      </c>
      <c r="G80" s="5">
        <f t="shared" si="1"/>
        <v>2.3699309676885605E-3</v>
      </c>
    </row>
    <row r="81" spans="1:7" hidden="1" x14ac:dyDescent="0.15">
      <c r="A81" s="1" t="s">
        <v>1722</v>
      </c>
      <c r="B81" s="5">
        <v>1518881.01</v>
      </c>
      <c r="D81" s="1" t="s">
        <v>1722</v>
      </c>
      <c r="E81" s="5">
        <v>1518881.01</v>
      </c>
      <c r="F81" s="8">
        <f>+VLOOKUP(D81,[1]Hoja1!$A$2:$P$310,16,0)</f>
        <v>1518881.0110154531</v>
      </c>
      <c r="G81" s="5">
        <f t="shared" si="1"/>
        <v>-1.0154531337320805E-3</v>
      </c>
    </row>
    <row r="82" spans="1:7" hidden="1" x14ac:dyDescent="0.15">
      <c r="A82" s="1" t="s">
        <v>1723</v>
      </c>
      <c r="B82" s="5">
        <v>7594405.0599999996</v>
      </c>
      <c r="D82" s="1" t="s">
        <v>1723</v>
      </c>
      <c r="E82" s="5">
        <v>7594405.0599999996</v>
      </c>
      <c r="F82" s="8">
        <f>+VLOOKUP(D82,[1]Hoja1!$A$2:$P$310,16,0)</f>
        <v>7594405.0551687153</v>
      </c>
      <c r="G82" s="5">
        <f t="shared" si="1"/>
        <v>4.8312842845916748E-3</v>
      </c>
    </row>
    <row r="83" spans="1:7" hidden="1" x14ac:dyDescent="0.15">
      <c r="A83" s="1" t="s">
        <v>1724</v>
      </c>
      <c r="B83" s="5">
        <v>1518881.01</v>
      </c>
      <c r="D83" s="1" t="s">
        <v>1724</v>
      </c>
      <c r="E83" s="5">
        <v>1518881.01</v>
      </c>
      <c r="F83" s="8">
        <f>+VLOOKUP(D83,[1]Hoja1!$A$2:$P$310,16,0)</f>
        <v>1518881.0110154531</v>
      </c>
      <c r="G83" s="5">
        <f t="shared" si="1"/>
        <v>-1.0154531337320805E-3</v>
      </c>
    </row>
    <row r="84" spans="1:7" hidden="1" x14ac:dyDescent="0.15">
      <c r="A84" s="1" t="s">
        <v>1725</v>
      </c>
      <c r="B84" s="5">
        <v>1518881.01</v>
      </c>
      <c r="D84" s="1" t="s">
        <v>1725</v>
      </c>
      <c r="E84" s="5">
        <v>1518881.01</v>
      </c>
      <c r="F84" s="8">
        <f>+VLOOKUP(D84,[1]Hoja1!$A$2:$P$310,16,0)</f>
        <v>1518881.0110154531</v>
      </c>
      <c r="G84" s="5">
        <f t="shared" si="1"/>
        <v>-1.0154531337320805E-3</v>
      </c>
    </row>
    <row r="85" spans="1:7" hidden="1" x14ac:dyDescent="0.15">
      <c r="A85" s="1" t="s">
        <v>1726</v>
      </c>
      <c r="B85" s="5">
        <v>1518881.01</v>
      </c>
      <c r="D85" s="1" t="s">
        <v>1726</v>
      </c>
      <c r="E85" s="5">
        <v>1518881.01</v>
      </c>
      <c r="F85" s="8">
        <f>+VLOOKUP(D85,[1]Hoja1!$A$2:$P$310,16,0)</f>
        <v>1518881.0110154531</v>
      </c>
      <c r="G85" s="5">
        <f t="shared" si="1"/>
        <v>-1.0154531337320805E-3</v>
      </c>
    </row>
    <row r="86" spans="1:7" hidden="1" x14ac:dyDescent="0.15">
      <c r="A86" s="1" t="s">
        <v>1727</v>
      </c>
      <c r="B86" s="5">
        <v>3326351.04</v>
      </c>
      <c r="D86" s="1" t="s">
        <v>1727</v>
      </c>
      <c r="E86" s="5">
        <v>3326351.04</v>
      </c>
      <c r="F86" s="8">
        <f>+VLOOKUP(D86,[1]Hoja1!$A$2:$P$310,16,0)</f>
        <v>3326351.0347953085</v>
      </c>
      <c r="G86" s="5">
        <f t="shared" si="1"/>
        <v>5.2046915516257286E-3</v>
      </c>
    </row>
    <row r="87" spans="1:7" hidden="1" x14ac:dyDescent="0.15">
      <c r="A87" s="1" t="s">
        <v>1728</v>
      </c>
      <c r="B87" s="5">
        <v>5631336.6699999999</v>
      </c>
      <c r="D87" s="1" t="s">
        <v>1728</v>
      </c>
      <c r="E87" s="5">
        <v>5631336.6699999999</v>
      </c>
      <c r="F87" s="8">
        <f>+VLOOKUP(D87,[1]Hoja1!$A$2:$P$310,16,0)</f>
        <v>5631336.6730709728</v>
      </c>
      <c r="G87" s="5">
        <f t="shared" si="1"/>
        <v>-3.0709728598594666E-3</v>
      </c>
    </row>
    <row r="88" spans="1:7" hidden="1" x14ac:dyDescent="0.15">
      <c r="A88" s="1" t="s">
        <v>1729</v>
      </c>
      <c r="B88" s="5">
        <v>100042854.17</v>
      </c>
      <c r="D88" s="1" t="s">
        <v>1729</v>
      </c>
      <c r="E88" s="5">
        <v>100042854.17</v>
      </c>
      <c r="F88" s="8">
        <f>+VLOOKUP(D88,[1]Hoja1!$A$2:$P$310,16,0)</f>
        <v>100042854.17284566</v>
      </c>
      <c r="G88" s="5">
        <f t="shared" si="1"/>
        <v>-2.8456598520278931E-3</v>
      </c>
    </row>
    <row r="89" spans="1:7" hidden="1" x14ac:dyDescent="0.15">
      <c r="A89" s="1" t="s">
        <v>1730</v>
      </c>
      <c r="B89" s="5">
        <v>2034824.64</v>
      </c>
      <c r="D89" s="1" t="s">
        <v>1730</v>
      </c>
      <c r="E89" s="5">
        <v>2034824.64</v>
      </c>
      <c r="F89" s="8">
        <f>+VLOOKUP(D89,[1]Hoja1!$A$2:$P$310,16,0)</f>
        <v>2034824.6428807832</v>
      </c>
      <c r="G89" s="5">
        <f t="shared" si="1"/>
        <v>-2.8807832859456539E-3</v>
      </c>
    </row>
    <row r="90" spans="1:7" hidden="1" x14ac:dyDescent="0.15">
      <c r="A90" s="1" t="s">
        <v>1731</v>
      </c>
      <c r="B90" s="5">
        <v>0</v>
      </c>
      <c r="D90" s="1" t="s">
        <v>1731</v>
      </c>
      <c r="E90" s="5">
        <v>0</v>
      </c>
      <c r="F90" s="8" t="e">
        <f>+VLOOKUP(D90,[1]Hoja1!$A$2:$P$310,16,0)</f>
        <v>#N/A</v>
      </c>
      <c r="G90" s="5" t="e">
        <f t="shared" si="1"/>
        <v>#N/A</v>
      </c>
    </row>
    <row r="91" spans="1:7" hidden="1" x14ac:dyDescent="0.15">
      <c r="A91" s="1" t="s">
        <v>1732</v>
      </c>
      <c r="B91" s="5">
        <v>11930802.35</v>
      </c>
      <c r="D91" s="1" t="s">
        <v>1732</v>
      </c>
      <c r="E91" s="5">
        <v>11930802.35</v>
      </c>
      <c r="F91" s="8">
        <f>+VLOOKUP(D91,[1]Hoja1!$A$2:$P$310,16,0)</f>
        <v>11930802.350184595</v>
      </c>
      <c r="G91" s="5">
        <f t="shared" si="1"/>
        <v>-1.8459558486938477E-4</v>
      </c>
    </row>
    <row r="92" spans="1:7" hidden="1" x14ac:dyDescent="0.15">
      <c r="A92" s="1" t="s">
        <v>1733</v>
      </c>
      <c r="B92" s="5">
        <v>526476183.44</v>
      </c>
      <c r="D92" s="1" t="s">
        <v>1733</v>
      </c>
      <c r="E92" s="5">
        <v>526476183.44</v>
      </c>
      <c r="F92" s="8">
        <f>+VLOOKUP(D92,[1]Hoja1!$A$2:$P$310,16,0)</f>
        <v>526476183.44113934</v>
      </c>
      <c r="G92" s="5">
        <f t="shared" si="1"/>
        <v>-1.1393427848815918E-3</v>
      </c>
    </row>
    <row r="93" spans="1:7" hidden="1" x14ac:dyDescent="0.15">
      <c r="A93" s="1" t="s">
        <v>1734</v>
      </c>
      <c r="B93" s="5">
        <v>0</v>
      </c>
      <c r="D93" s="1" t="s">
        <v>1734</v>
      </c>
      <c r="E93" s="5">
        <v>0</v>
      </c>
      <c r="F93" s="8" t="e">
        <f>+VLOOKUP(D93,[1]Hoja1!$A$2:$P$310,16,0)</f>
        <v>#N/A</v>
      </c>
      <c r="G93" s="5" t="e">
        <f t="shared" si="1"/>
        <v>#N/A</v>
      </c>
    </row>
    <row r="94" spans="1:7" hidden="1" x14ac:dyDescent="0.15">
      <c r="A94" s="1" t="s">
        <v>1735</v>
      </c>
      <c r="B94" s="5">
        <v>5247755.08</v>
      </c>
      <c r="D94" s="1" t="s">
        <v>1735</v>
      </c>
      <c r="E94" s="5">
        <v>5247755.08</v>
      </c>
      <c r="F94" s="8">
        <f>+VLOOKUP(D94,[1]Hoja1!$A$2:$P$310,16,0)</f>
        <v>5247755.084603467</v>
      </c>
      <c r="G94" s="5">
        <f t="shared" si="1"/>
        <v>-4.6034669503569603E-3</v>
      </c>
    </row>
    <row r="95" spans="1:7" hidden="1" x14ac:dyDescent="0.15">
      <c r="A95" s="1" t="s">
        <v>1736</v>
      </c>
      <c r="B95" s="5">
        <v>31631229.399999999</v>
      </c>
      <c r="D95" s="1" t="s">
        <v>1736</v>
      </c>
      <c r="E95" s="5">
        <v>31631229.399999999</v>
      </c>
      <c r="F95" s="8">
        <f>+VLOOKUP(D95,[1]Hoja1!$A$2:$P$310,16,0)</f>
        <v>31631229.407412939</v>
      </c>
      <c r="G95" s="5">
        <f t="shared" si="1"/>
        <v>-7.4129402637481689E-3</v>
      </c>
    </row>
    <row r="96" spans="1:7" hidden="1" x14ac:dyDescent="0.15">
      <c r="A96" s="1" t="s">
        <v>1737</v>
      </c>
      <c r="B96" s="5">
        <v>20003154.989999998</v>
      </c>
      <c r="D96" s="1" t="s">
        <v>1737</v>
      </c>
      <c r="E96" s="5">
        <v>20003154.989999998</v>
      </c>
      <c r="F96" s="8">
        <f>+VLOOKUP(D96,[1]Hoja1!$A$2:$P$310,16,0)</f>
        <v>20003154.985914066</v>
      </c>
      <c r="G96" s="5">
        <f t="shared" si="1"/>
        <v>4.0859319269657135E-3</v>
      </c>
    </row>
    <row r="97" spans="1:7" hidden="1" x14ac:dyDescent="0.15">
      <c r="A97" s="1" t="s">
        <v>1738</v>
      </c>
      <c r="B97" s="5">
        <v>13717049.32</v>
      </c>
      <c r="D97" s="1" t="s">
        <v>1738</v>
      </c>
      <c r="E97" s="5">
        <v>13717049.32</v>
      </c>
      <c r="F97" s="8">
        <f>+VLOOKUP(D97,[1]Hoja1!$A$2:$P$310,16,0)</f>
        <v>13717049.321120813</v>
      </c>
      <c r="G97" s="5">
        <f t="shared" si="1"/>
        <v>-1.1208131909370422E-3</v>
      </c>
    </row>
    <row r="98" spans="1:7" hidden="1" x14ac:dyDescent="0.15">
      <c r="A98" s="1" t="s">
        <v>1739</v>
      </c>
      <c r="B98" s="5">
        <v>705977.86</v>
      </c>
      <c r="D98" s="1" t="s">
        <v>1739</v>
      </c>
      <c r="E98" s="5">
        <v>705977.86</v>
      </c>
      <c r="F98" s="8">
        <f>+VLOOKUP(D98,[1]Hoja1!$A$2:$P$310,16,0)</f>
        <v>705977.8573218513</v>
      </c>
      <c r="G98" s="5">
        <f t="shared" si="1"/>
        <v>2.6781486812978983E-3</v>
      </c>
    </row>
    <row r="99" spans="1:7" hidden="1" x14ac:dyDescent="0.15">
      <c r="A99" s="1" t="s">
        <v>1740</v>
      </c>
      <c r="B99" s="5">
        <v>8537440.1500000004</v>
      </c>
      <c r="D99" s="1" t="s">
        <v>1740</v>
      </c>
      <c r="E99" s="5">
        <v>8537440.1500000004</v>
      </c>
      <c r="F99" s="8">
        <f>+VLOOKUP(D99,[1]Hoja1!$A$2:$P$310,16,0)</f>
        <v>8537440.1551929191</v>
      </c>
      <c r="G99" s="5">
        <f t="shared" si="1"/>
        <v>-5.1929187029600143E-3</v>
      </c>
    </row>
    <row r="100" spans="1:7" hidden="1" x14ac:dyDescent="0.15">
      <c r="A100" s="1" t="s">
        <v>1741</v>
      </c>
      <c r="B100" s="5">
        <v>28473292.629999999</v>
      </c>
      <c r="D100" s="1" t="s">
        <v>1741</v>
      </c>
      <c r="E100" s="5">
        <v>28473292.629999999</v>
      </c>
      <c r="F100" s="8">
        <f>+VLOOKUP(D100,[1]Hoja1!$A$2:$P$310,16,0)</f>
        <v>28473292.628289551</v>
      </c>
      <c r="G100" s="5">
        <f t="shared" si="1"/>
        <v>1.7104484140872955E-3</v>
      </c>
    </row>
    <row r="101" spans="1:7" hidden="1" x14ac:dyDescent="0.15">
      <c r="A101" s="1" t="s">
        <v>1742</v>
      </c>
      <c r="B101" s="5">
        <v>19438721.370000001</v>
      </c>
      <c r="D101" s="1" t="s">
        <v>1742</v>
      </c>
      <c r="E101" s="5">
        <v>19438721.370000001</v>
      </c>
      <c r="F101" s="8">
        <f>+VLOOKUP(D101,[1]Hoja1!$A$2:$P$310,16,0)</f>
        <v>19438721.369181283</v>
      </c>
      <c r="G101" s="5">
        <f t="shared" si="1"/>
        <v>8.1871822476387024E-4</v>
      </c>
    </row>
    <row r="102" spans="1:7" hidden="1" x14ac:dyDescent="0.15">
      <c r="A102" s="1" t="s">
        <v>1743</v>
      </c>
      <c r="B102" s="5">
        <v>17805097.739999998</v>
      </c>
      <c r="D102" s="1" t="s">
        <v>1743</v>
      </c>
      <c r="E102" s="5">
        <v>17805097.739999998</v>
      </c>
      <c r="F102" s="8">
        <f>+VLOOKUP(D102,[1]Hoja1!$A$2:$P$310,16,0)</f>
        <v>17805097.745835766</v>
      </c>
      <c r="G102" s="5">
        <f t="shared" si="1"/>
        <v>-5.8357678353786469E-3</v>
      </c>
    </row>
    <row r="103" spans="1:7" hidden="1" x14ac:dyDescent="0.15">
      <c r="A103" s="1" t="s">
        <v>1744</v>
      </c>
      <c r="B103" s="5">
        <v>0</v>
      </c>
      <c r="D103" s="1" t="s">
        <v>1744</v>
      </c>
      <c r="E103" s="5">
        <v>0</v>
      </c>
      <c r="F103" s="8" t="e">
        <f>+VLOOKUP(D103,[1]Hoja1!$A$2:$P$310,16,0)</f>
        <v>#N/A</v>
      </c>
      <c r="G103" s="5" t="e">
        <f t="shared" si="1"/>
        <v>#N/A</v>
      </c>
    </row>
    <row r="104" spans="1:7" hidden="1" x14ac:dyDescent="0.15">
      <c r="A104" s="1" t="s">
        <v>1745</v>
      </c>
      <c r="B104" s="5">
        <v>28285354.949999999</v>
      </c>
      <c r="D104" s="1" t="s">
        <v>1745</v>
      </c>
      <c r="E104" s="5">
        <v>28285354.949999999</v>
      </c>
      <c r="F104" s="8">
        <f>+VLOOKUP(D104,[1]Hoja1!$A$2:$P$310,16,0)</f>
        <v>28285354.9450913</v>
      </c>
      <c r="G104" s="5">
        <f t="shared" si="1"/>
        <v>4.9086995422840118E-3</v>
      </c>
    </row>
    <row r="105" spans="1:7" hidden="1" x14ac:dyDescent="0.15">
      <c r="A105" s="1" t="s">
        <v>1746</v>
      </c>
      <c r="B105" s="5">
        <v>0</v>
      </c>
      <c r="D105" s="1" t="s">
        <v>1746</v>
      </c>
      <c r="E105" s="5">
        <v>0</v>
      </c>
      <c r="F105" s="8" t="e">
        <f>+VLOOKUP(D105,[1]Hoja1!$A$2:$P$310,16,0)</f>
        <v>#N/A</v>
      </c>
      <c r="G105" s="5" t="e">
        <f t="shared" si="1"/>
        <v>#N/A</v>
      </c>
    </row>
    <row r="106" spans="1:7" hidden="1" x14ac:dyDescent="0.15">
      <c r="A106" s="1" t="s">
        <v>1747</v>
      </c>
      <c r="B106" s="5">
        <v>70313500.269999996</v>
      </c>
      <c r="D106" s="1" t="s">
        <v>1747</v>
      </c>
      <c r="E106" s="5">
        <v>70313500.269999996</v>
      </c>
      <c r="F106" s="8">
        <f>+VLOOKUP(D106,[1]Hoja1!$A$2:$P$310,16,0)</f>
        <v>70313500.269460708</v>
      </c>
      <c r="G106" s="5">
        <f t="shared" si="1"/>
        <v>5.3928792476654053E-4</v>
      </c>
    </row>
    <row r="107" spans="1:7" hidden="1" x14ac:dyDescent="0.15">
      <c r="A107" s="1" t="s">
        <v>1748</v>
      </c>
      <c r="B107" s="5">
        <v>24480986.32</v>
      </c>
      <c r="D107" s="1" t="s">
        <v>1748</v>
      </c>
      <c r="E107" s="5">
        <v>24480986.32</v>
      </c>
      <c r="F107" s="8">
        <f>+VLOOKUP(D107,[1]Hoja1!$A$2:$P$310,16,0)</f>
        <v>24480986.321667545</v>
      </c>
      <c r="G107" s="5">
        <f t="shared" si="1"/>
        <v>-1.6675442457199097E-3</v>
      </c>
    </row>
    <row r="108" spans="1:7" hidden="1" x14ac:dyDescent="0.15">
      <c r="A108" s="1" t="s">
        <v>1749</v>
      </c>
      <c r="B108" s="5">
        <v>0</v>
      </c>
      <c r="D108" s="1" t="s">
        <v>1749</v>
      </c>
      <c r="E108" s="5">
        <v>0</v>
      </c>
      <c r="F108" s="8" t="e">
        <f>+VLOOKUP(D108,[1]Hoja1!$A$2:$P$310,16,0)</f>
        <v>#N/A</v>
      </c>
      <c r="G108" s="5" t="e">
        <f t="shared" si="1"/>
        <v>#N/A</v>
      </c>
    </row>
    <row r="109" spans="1:7" hidden="1" x14ac:dyDescent="0.15">
      <c r="A109" s="1" t="s">
        <v>1750</v>
      </c>
      <c r="B109" s="5">
        <v>43378081.490000002</v>
      </c>
      <c r="D109" s="1" t="s">
        <v>1750</v>
      </c>
      <c r="E109" s="5">
        <v>43378081.490000002</v>
      </c>
      <c r="F109" s="8">
        <f>+VLOOKUP(D109,[1]Hoja1!$A$2:$P$310,16,0)</f>
        <v>43378081.492765673</v>
      </c>
      <c r="G109" s="5">
        <f t="shared" si="1"/>
        <v>-2.7656704187393188E-3</v>
      </c>
    </row>
    <row r="110" spans="1:7" hidden="1" x14ac:dyDescent="0.15">
      <c r="A110" s="1" t="s">
        <v>1751</v>
      </c>
      <c r="B110" s="5">
        <v>5228607.62</v>
      </c>
      <c r="D110" s="1" t="s">
        <v>1751</v>
      </c>
      <c r="E110" s="5">
        <v>5228607.62</v>
      </c>
      <c r="F110" s="8">
        <f>+VLOOKUP(D110,[1]Hoja1!$A$2:$P$310,16,0)</f>
        <v>5228607.617856795</v>
      </c>
      <c r="G110" s="5">
        <f t="shared" si="1"/>
        <v>2.1432051435112953E-3</v>
      </c>
    </row>
    <row r="111" spans="1:7" hidden="1" x14ac:dyDescent="0.15">
      <c r="A111" s="1" t="s">
        <v>1752</v>
      </c>
      <c r="B111" s="5">
        <v>9218352.5600000005</v>
      </c>
      <c r="D111" s="1" t="s">
        <v>1752</v>
      </c>
      <c r="E111" s="5">
        <v>9218352.5600000005</v>
      </c>
      <c r="F111" s="8">
        <f>+VLOOKUP(D111,[1]Hoja1!$A$2:$P$310,16,0)</f>
        <v>9218352.557590818</v>
      </c>
      <c r="G111" s="5">
        <f t="shared" si="1"/>
        <v>2.4091824889183044E-3</v>
      </c>
    </row>
    <row r="112" spans="1:7" hidden="1" x14ac:dyDescent="0.15">
      <c r="A112" s="1" t="s">
        <v>1753</v>
      </c>
      <c r="B112" s="5">
        <v>17765268.41</v>
      </c>
      <c r="D112" s="1" t="s">
        <v>1753</v>
      </c>
      <c r="E112" s="5">
        <v>17765268.41</v>
      </c>
      <c r="F112" s="8">
        <f>+VLOOKUP(D112,[1]Hoja1!$A$2:$P$310,16,0)</f>
        <v>17765268.401646532</v>
      </c>
      <c r="G112" s="5">
        <f t="shared" si="1"/>
        <v>8.3534680306911469E-3</v>
      </c>
    </row>
    <row r="113" spans="1:7" hidden="1" x14ac:dyDescent="0.15">
      <c r="A113" s="1" t="s">
        <v>1754</v>
      </c>
      <c r="B113" s="5">
        <v>9976104.1400000006</v>
      </c>
      <c r="D113" s="1" t="s">
        <v>1754</v>
      </c>
      <c r="E113" s="5">
        <v>9976104.1400000006</v>
      </c>
      <c r="F113" s="8">
        <f>+VLOOKUP(D113,[1]Hoja1!$A$2:$P$310,16,0)</f>
        <v>9976104.1372485776</v>
      </c>
      <c r="G113" s="5">
        <f t="shared" si="1"/>
        <v>2.7514230459928513E-3</v>
      </c>
    </row>
    <row r="114" spans="1:7" hidden="1" x14ac:dyDescent="0.15">
      <c r="A114" s="1" t="s">
        <v>1755</v>
      </c>
      <c r="B114" s="5">
        <v>115543.63</v>
      </c>
      <c r="D114" s="1" t="s">
        <v>1755</v>
      </c>
      <c r="E114" s="5">
        <v>115543.63</v>
      </c>
      <c r="F114" s="8">
        <f>+VLOOKUP(D114,[1]Hoja1!$A$2:$P$310,16,0)</f>
        <v>115543.63439307439</v>
      </c>
      <c r="G114" s="5">
        <f t="shared" si="1"/>
        <v>-4.3930743850069121E-3</v>
      </c>
    </row>
    <row r="115" spans="1:7" hidden="1" x14ac:dyDescent="0.15">
      <c r="A115" s="1" t="s">
        <v>1756</v>
      </c>
      <c r="B115" s="5">
        <v>1997993.36</v>
      </c>
      <c r="D115" s="1" t="s">
        <v>1756</v>
      </c>
      <c r="E115" s="5">
        <v>1997993.36</v>
      </c>
      <c r="F115" s="8">
        <f>+VLOOKUP(D115,[1]Hoja1!$A$2:$P$310,16,0)</f>
        <v>1997993.3562308629</v>
      </c>
      <c r="G115" s="5">
        <f t="shared" si="1"/>
        <v>3.7691371981054544E-3</v>
      </c>
    </row>
    <row r="116" spans="1:7" hidden="1" x14ac:dyDescent="0.15">
      <c r="A116" s="1" t="s">
        <v>1757</v>
      </c>
      <c r="B116" s="5">
        <v>194813.76</v>
      </c>
      <c r="D116" s="1" t="s">
        <v>1757</v>
      </c>
      <c r="E116" s="5">
        <v>194813.76</v>
      </c>
      <c r="F116" s="8">
        <f>+VLOOKUP(D116,[1]Hoja1!$A$2:$P$310,16,0)</f>
        <v>194813.76500718264</v>
      </c>
      <c r="G116" s="5">
        <f t="shared" si="1"/>
        <v>-5.0071826262865216E-3</v>
      </c>
    </row>
    <row r="117" spans="1:7" hidden="1" x14ac:dyDescent="0.15">
      <c r="A117" s="1" t="s">
        <v>1758</v>
      </c>
      <c r="B117" s="5">
        <v>24810564.18</v>
      </c>
      <c r="D117" s="1" t="s">
        <v>1758</v>
      </c>
      <c r="E117" s="5">
        <v>24810564.18</v>
      </c>
      <c r="F117" s="8">
        <f>+VLOOKUP(D117,[1]Hoja1!$A$2:$P$310,16,0)</f>
        <v>24810564.176739004</v>
      </c>
      <c r="G117" s="5">
        <f t="shared" si="1"/>
        <v>3.2609961926937103E-3</v>
      </c>
    </row>
    <row r="118" spans="1:7" hidden="1" x14ac:dyDescent="0.15">
      <c r="A118" s="1" t="s">
        <v>1759</v>
      </c>
      <c r="B118" s="5">
        <v>31883925.850000001</v>
      </c>
      <c r="D118" s="1" t="s">
        <v>1759</v>
      </c>
      <c r="E118" s="5">
        <v>31883925.850000001</v>
      </c>
      <c r="F118" s="8">
        <f>+VLOOKUP(D118,[1]Hoja1!$A$2:$P$310,16,0)</f>
        <v>31883925.845429074</v>
      </c>
      <c r="G118" s="5">
        <f t="shared" si="1"/>
        <v>4.5709274709224701E-3</v>
      </c>
    </row>
    <row r="119" spans="1:7" hidden="1" x14ac:dyDescent="0.15">
      <c r="A119" s="1" t="s">
        <v>1760</v>
      </c>
      <c r="B119" s="5">
        <v>0</v>
      </c>
      <c r="D119" s="1" t="s">
        <v>1760</v>
      </c>
      <c r="E119" s="5">
        <v>0</v>
      </c>
      <c r="F119" s="8" t="e">
        <f>+VLOOKUP(D119,[1]Hoja1!$A$2:$P$310,16,0)</f>
        <v>#N/A</v>
      </c>
      <c r="G119" s="5" t="e">
        <f t="shared" si="1"/>
        <v>#N/A</v>
      </c>
    </row>
    <row r="120" spans="1:7" hidden="1" x14ac:dyDescent="0.15">
      <c r="A120" s="1" t="s">
        <v>1761</v>
      </c>
      <c r="B120" s="5">
        <v>9362832.1899999995</v>
      </c>
      <c r="D120" s="1" t="s">
        <v>1761</v>
      </c>
      <c r="E120" s="5">
        <v>9362832.1899999995</v>
      </c>
      <c r="F120" s="8">
        <f>+VLOOKUP(D120,[1]Hoja1!$A$2:$P$310,16,0)</f>
        <v>9362832.193239674</v>
      </c>
      <c r="G120" s="5">
        <f t="shared" si="1"/>
        <v>-3.2396744936704636E-3</v>
      </c>
    </row>
    <row r="121" spans="1:7" hidden="1" x14ac:dyDescent="0.15">
      <c r="A121" s="1" t="s">
        <v>1762</v>
      </c>
      <c r="B121" s="5">
        <v>156281.85999999999</v>
      </c>
      <c r="D121" s="1" t="s">
        <v>1762</v>
      </c>
      <c r="E121" s="5">
        <v>156281.85999999999</v>
      </c>
      <c r="F121" s="8">
        <f>+VLOOKUP(D121,[1]Hoja1!$A$2:$P$310,16,0)</f>
        <v>156281.85928902926</v>
      </c>
      <c r="G121" s="5">
        <f t="shared" si="1"/>
        <v>7.1097072213888168E-4</v>
      </c>
    </row>
    <row r="122" spans="1:7" hidden="1" x14ac:dyDescent="0.15">
      <c r="A122" s="1" t="s">
        <v>1763</v>
      </c>
      <c r="B122" s="5">
        <v>0</v>
      </c>
      <c r="D122" s="1" t="s">
        <v>1763</v>
      </c>
      <c r="E122" s="5">
        <v>0</v>
      </c>
      <c r="F122" s="8" t="e">
        <f>+VLOOKUP(D122,[1]Hoja1!$A$2:$P$310,16,0)</f>
        <v>#N/A</v>
      </c>
      <c r="G122" s="5" t="e">
        <f t="shared" si="1"/>
        <v>#N/A</v>
      </c>
    </row>
    <row r="123" spans="1:7" hidden="1" x14ac:dyDescent="0.15">
      <c r="A123" s="1" t="s">
        <v>1764</v>
      </c>
      <c r="B123" s="5">
        <v>26204430.25</v>
      </c>
      <c r="D123" s="1" t="s">
        <v>1764</v>
      </c>
      <c r="E123" s="5">
        <v>26204430.25</v>
      </c>
      <c r="F123" s="8">
        <f>+VLOOKUP(D123,[1]Hoja1!$A$2:$P$310,16,0)</f>
        <v>26204430.249797843</v>
      </c>
      <c r="G123" s="5">
        <f t="shared" si="1"/>
        <v>2.0215660333633423E-4</v>
      </c>
    </row>
    <row r="124" spans="1:7" hidden="1" x14ac:dyDescent="0.15">
      <c r="A124" s="1" t="s">
        <v>1765</v>
      </c>
      <c r="B124" s="5">
        <v>19882429.82</v>
      </c>
      <c r="D124" s="1" t="s">
        <v>1765</v>
      </c>
      <c r="E124" s="5">
        <v>19882429.82</v>
      </c>
      <c r="F124" s="8">
        <f>+VLOOKUP(D124,[1]Hoja1!$A$2:$P$310,16,0)</f>
        <v>19882429.812550068</v>
      </c>
      <c r="G124" s="5">
        <f t="shared" si="1"/>
        <v>7.4499323964118958E-3</v>
      </c>
    </row>
    <row r="125" spans="1:7" hidden="1" x14ac:dyDescent="0.15">
      <c r="A125" s="1" t="s">
        <v>1766</v>
      </c>
      <c r="B125" s="5">
        <v>39974630.409999996</v>
      </c>
      <c r="D125" s="1" t="s">
        <v>1766</v>
      </c>
      <c r="E125" s="5">
        <v>39974630.409999996</v>
      </c>
      <c r="F125" s="8">
        <f>+VLOOKUP(D125,[1]Hoja1!$A$2:$P$310,16,0)</f>
        <v>39974630.416160598</v>
      </c>
      <c r="G125" s="5">
        <f t="shared" si="1"/>
        <v>-6.1606019735336304E-3</v>
      </c>
    </row>
    <row r="126" spans="1:7" hidden="1" x14ac:dyDescent="0.15">
      <c r="A126" s="1" t="s">
        <v>1767</v>
      </c>
      <c r="B126" s="5">
        <v>702750.12</v>
      </c>
      <c r="D126" s="1" t="s">
        <v>1767</v>
      </c>
      <c r="E126" s="5">
        <v>702750.12</v>
      </c>
      <c r="F126" s="8">
        <f>+VLOOKUP(D126,[1]Hoja1!$A$2:$P$310,16,0)</f>
        <v>702750.11294522695</v>
      </c>
      <c r="G126" s="5">
        <f t="shared" si="1"/>
        <v>7.054773042909801E-3</v>
      </c>
    </row>
    <row r="127" spans="1:7" hidden="1" x14ac:dyDescent="0.15">
      <c r="A127" s="1" t="s">
        <v>1768</v>
      </c>
      <c r="B127" s="5">
        <v>71286073.430000007</v>
      </c>
      <c r="D127" s="1" t="s">
        <v>1768</v>
      </c>
      <c r="E127" s="5">
        <v>71286073.430000007</v>
      </c>
      <c r="F127" s="8">
        <f>+VLOOKUP(D127,[1]Hoja1!$A$2:$P$310,16,0)</f>
        <v>71286073.429947793</v>
      </c>
      <c r="G127" s="5">
        <f t="shared" si="1"/>
        <v>5.2213668823242188E-5</v>
      </c>
    </row>
    <row r="128" spans="1:7" hidden="1" x14ac:dyDescent="0.15">
      <c r="A128" s="1" t="s">
        <v>1769</v>
      </c>
      <c r="B128" s="5">
        <v>40602105.789999999</v>
      </c>
      <c r="D128" s="1" t="s">
        <v>1769</v>
      </c>
      <c r="E128" s="5">
        <v>40602105.789999999</v>
      </c>
      <c r="F128" s="8">
        <f>+VLOOKUP(D128,[1]Hoja1!$A$2:$P$310,16,0)</f>
        <v>40602105.793140359</v>
      </c>
      <c r="G128" s="5">
        <f t="shared" si="1"/>
        <v>-3.1403601169586182E-3</v>
      </c>
    </row>
    <row r="129" spans="1:7" hidden="1" x14ac:dyDescent="0.15">
      <c r="A129" s="1" t="s">
        <v>1770</v>
      </c>
      <c r="B129" s="5">
        <v>26079306.140000001</v>
      </c>
      <c r="D129" s="1" t="s">
        <v>1770</v>
      </c>
      <c r="E129" s="5">
        <v>26079306.140000001</v>
      </c>
      <c r="F129" s="8">
        <f>+VLOOKUP(D129,[1]Hoja1!$A$2:$P$310,16,0)</f>
        <v>26079306.131612264</v>
      </c>
      <c r="G129" s="5">
        <f t="shared" si="1"/>
        <v>8.387736976146698E-3</v>
      </c>
    </row>
    <row r="130" spans="1:7" hidden="1" x14ac:dyDescent="0.15">
      <c r="A130" s="1" t="s">
        <v>1771</v>
      </c>
      <c r="B130" s="5">
        <v>80944678.230000004</v>
      </c>
      <c r="D130" s="1" t="s">
        <v>1771</v>
      </c>
      <c r="E130" s="5">
        <v>80944678.230000004</v>
      </c>
      <c r="F130" s="8">
        <f>+VLOOKUP(D130,[1]Hoja1!$A$2:$P$310,16,0)</f>
        <v>80944678.228841066</v>
      </c>
      <c r="G130" s="5">
        <f t="shared" si="1"/>
        <v>1.1589378118515015E-3</v>
      </c>
    </row>
    <row r="131" spans="1:7" hidden="1" x14ac:dyDescent="0.15">
      <c r="A131" s="1" t="s">
        <v>1772</v>
      </c>
      <c r="B131" s="5">
        <v>149109820.00999999</v>
      </c>
      <c r="D131" s="1" t="s">
        <v>1772</v>
      </c>
      <c r="E131" s="5">
        <v>149109820.00999999</v>
      </c>
      <c r="F131" s="8">
        <f>+VLOOKUP(D131,[1]Hoja1!$A$2:$P$310,16,0)</f>
        <v>149109820.01312137</v>
      </c>
      <c r="G131" s="5">
        <f t="shared" si="1"/>
        <v>-3.1213760375976563E-3</v>
      </c>
    </row>
    <row r="132" spans="1:7" hidden="1" x14ac:dyDescent="0.15">
      <c r="A132" s="1" t="s">
        <v>1773</v>
      </c>
      <c r="B132" s="5">
        <v>21210489.27</v>
      </c>
      <c r="D132" s="1" t="s">
        <v>1773</v>
      </c>
      <c r="E132" s="5">
        <v>21210489.27</v>
      </c>
      <c r="F132" s="8">
        <f>+VLOOKUP(D132,[1]Hoja1!$A$2:$P$310,16,0)</f>
        <v>21210489.269872405</v>
      </c>
      <c r="G132" s="5">
        <f t="shared" si="1"/>
        <v>1.2759491801261902E-4</v>
      </c>
    </row>
    <row r="133" spans="1:7" hidden="1" x14ac:dyDescent="0.15">
      <c r="A133" s="1" t="s">
        <v>1774</v>
      </c>
      <c r="B133" s="5">
        <v>0</v>
      </c>
      <c r="D133" s="1" t="s">
        <v>1774</v>
      </c>
      <c r="E133" s="5">
        <v>0</v>
      </c>
      <c r="F133" s="8" t="e">
        <f>+VLOOKUP(D133,[1]Hoja1!$A$2:$P$310,16,0)</f>
        <v>#N/A</v>
      </c>
      <c r="G133" s="5" t="e">
        <f t="shared" si="1"/>
        <v>#N/A</v>
      </c>
    </row>
    <row r="134" spans="1:7" hidden="1" x14ac:dyDescent="0.15">
      <c r="A134" s="1" t="s">
        <v>1775</v>
      </c>
      <c r="B134" s="5">
        <v>0</v>
      </c>
      <c r="D134" s="1" t="s">
        <v>1775</v>
      </c>
      <c r="E134" s="5">
        <v>0</v>
      </c>
      <c r="F134" s="8" t="e">
        <f>+VLOOKUP(D134,[1]Hoja1!$A$2:$P$310,16,0)</f>
        <v>#N/A</v>
      </c>
      <c r="G134" s="5" t="e">
        <f t="shared" ref="G134:G197" si="2">+E134-F134</f>
        <v>#N/A</v>
      </c>
    </row>
    <row r="135" spans="1:7" hidden="1" x14ac:dyDescent="0.15">
      <c r="A135" s="1" t="s">
        <v>1776</v>
      </c>
      <c r="B135" s="5">
        <v>1498135769.8099999</v>
      </c>
      <c r="D135" s="1" t="s">
        <v>1776</v>
      </c>
      <c r="E135" s="5">
        <v>1498135769.8099999</v>
      </c>
      <c r="F135" s="8">
        <f>+VLOOKUP(D135,[1]Hoja1!$A$2:$P$310,16,0)</f>
        <v>1498135769.8045104</v>
      </c>
      <c r="G135" s="5">
        <f t="shared" si="2"/>
        <v>5.4895877838134766E-3</v>
      </c>
    </row>
    <row r="136" spans="1:7" hidden="1" x14ac:dyDescent="0.15">
      <c r="A136" s="1" t="s">
        <v>1777</v>
      </c>
      <c r="B136" s="5">
        <v>0</v>
      </c>
      <c r="D136" s="1" t="s">
        <v>1777</v>
      </c>
      <c r="E136" s="5">
        <v>0</v>
      </c>
      <c r="F136" s="8" t="e">
        <f>+VLOOKUP(D136,[1]Hoja1!$A$2:$P$310,16,0)</f>
        <v>#N/A</v>
      </c>
      <c r="G136" s="5" t="e">
        <f t="shared" si="2"/>
        <v>#N/A</v>
      </c>
    </row>
    <row r="137" spans="1:7" hidden="1" x14ac:dyDescent="0.15">
      <c r="A137" s="1" t="s">
        <v>1778</v>
      </c>
      <c r="B137" s="5">
        <v>0</v>
      </c>
      <c r="D137" s="1" t="s">
        <v>1778</v>
      </c>
      <c r="E137" s="5">
        <v>0</v>
      </c>
      <c r="F137" s="8" t="e">
        <f>+VLOOKUP(D137,[1]Hoja1!$A$2:$P$310,16,0)</f>
        <v>#N/A</v>
      </c>
      <c r="G137" s="5" t="e">
        <f t="shared" si="2"/>
        <v>#N/A</v>
      </c>
    </row>
    <row r="138" spans="1:7" hidden="1" x14ac:dyDescent="0.15">
      <c r="A138" s="1" t="s">
        <v>1779</v>
      </c>
      <c r="B138" s="5">
        <v>870974528.09000003</v>
      </c>
      <c r="D138" s="1" t="s">
        <v>1779</v>
      </c>
      <c r="E138" s="5">
        <v>870974528.09000003</v>
      </c>
      <c r="F138" s="8">
        <f>+VLOOKUP(D138,[1]Hoja1!$A$2:$P$310,16,0)</f>
        <v>870974528.09326982</v>
      </c>
      <c r="G138" s="5">
        <f t="shared" si="2"/>
        <v>-3.2697916030883789E-3</v>
      </c>
    </row>
    <row r="139" spans="1:7" hidden="1" x14ac:dyDescent="0.15">
      <c r="A139" s="1" t="s">
        <v>1780</v>
      </c>
      <c r="B139" s="5">
        <v>292465405.18000001</v>
      </c>
      <c r="D139" s="1" t="s">
        <v>1780</v>
      </c>
      <c r="E139" s="5">
        <v>292465405.18000001</v>
      </c>
      <c r="F139" s="8">
        <f>+VLOOKUP(D139,[1]Hoja1!$A$2:$P$310,16,0)</f>
        <v>292465405.17693639</v>
      </c>
      <c r="G139" s="5">
        <f t="shared" si="2"/>
        <v>3.0636191368103027E-3</v>
      </c>
    </row>
    <row r="140" spans="1:7" hidden="1" x14ac:dyDescent="0.15">
      <c r="A140" s="1" t="s">
        <v>1781</v>
      </c>
      <c r="B140" s="5">
        <v>11948645368.799999</v>
      </c>
      <c r="D140" s="1" t="s">
        <v>1781</v>
      </c>
      <c r="E140" s="5">
        <v>11948645368.799999</v>
      </c>
      <c r="F140" s="8">
        <f>+VLOOKUP(D140,[1]Hoja1!$A$2:$P$310,16,0)</f>
        <v>11948645368.804193</v>
      </c>
      <c r="G140" s="5">
        <f t="shared" si="2"/>
        <v>-4.1942596435546875E-3</v>
      </c>
    </row>
    <row r="141" spans="1:7" hidden="1" x14ac:dyDescent="0.15">
      <c r="A141" s="1" t="s">
        <v>1782</v>
      </c>
      <c r="B141" s="5">
        <v>495195400.94</v>
      </c>
      <c r="D141" s="1" t="s">
        <v>1782</v>
      </c>
      <c r="E141" s="5">
        <v>495195400.94</v>
      </c>
      <c r="F141" s="8">
        <f>+VLOOKUP(D141,[1]Hoja1!$A$2:$P$310,16,0)</f>
        <v>495195400.94271809</v>
      </c>
      <c r="G141" s="5">
        <f t="shared" si="2"/>
        <v>-2.7180910110473633E-3</v>
      </c>
    </row>
    <row r="142" spans="1:7" s="9" customFormat="1" hidden="1" x14ac:dyDescent="0.15">
      <c r="A142" s="9" t="s">
        <v>1783</v>
      </c>
      <c r="B142" s="10">
        <v>27909791.789999999</v>
      </c>
      <c r="D142" s="9" t="s">
        <v>1783</v>
      </c>
      <c r="E142" s="10">
        <v>27909791.789999999</v>
      </c>
      <c r="F142" s="11" t="e">
        <f>+VLOOKUP(D142,[1]Hoja1!$A$2:$P$310,16,0)</f>
        <v>#N/A</v>
      </c>
      <c r="G142" s="10" t="e">
        <f t="shared" si="2"/>
        <v>#N/A</v>
      </c>
    </row>
    <row r="143" spans="1:7" hidden="1" x14ac:dyDescent="0.15">
      <c r="A143" s="1" t="s">
        <v>1784</v>
      </c>
      <c r="B143" s="5">
        <v>2472777623.73</v>
      </c>
      <c r="D143" s="1" t="s">
        <v>1784</v>
      </c>
      <c r="E143" s="5">
        <f>2472777623.73+27909791.79</f>
        <v>2500687415.52</v>
      </c>
      <c r="F143" s="8">
        <f>+VLOOKUP(D143,[1]Hoja1!$A$2:$P$310,16,0)</f>
        <v>2500687415.516664</v>
      </c>
      <c r="G143" s="5">
        <f t="shared" si="2"/>
        <v>3.3359527587890625E-3</v>
      </c>
    </row>
    <row r="144" spans="1:7" hidden="1" x14ac:dyDescent="0.15">
      <c r="A144" s="1" t="s">
        <v>1785</v>
      </c>
      <c r="B144" s="5">
        <v>162302070.13</v>
      </c>
      <c r="D144" s="1" t="s">
        <v>1785</v>
      </c>
      <c r="E144" s="5">
        <v>162302070.13</v>
      </c>
      <c r="F144" s="8">
        <f>+VLOOKUP(D144,[1]Hoja1!$A$2:$P$310,16,0)</f>
        <v>162302070.13604316</v>
      </c>
      <c r="G144" s="5">
        <f t="shared" si="2"/>
        <v>-6.043165922164917E-3</v>
      </c>
    </row>
    <row r="145" spans="1:7" hidden="1" x14ac:dyDescent="0.15">
      <c r="A145" s="1" t="s">
        <v>1786</v>
      </c>
      <c r="B145" s="5">
        <v>0.03</v>
      </c>
      <c r="D145" s="1" t="s">
        <v>1786</v>
      </c>
      <c r="E145" s="5">
        <v>0.03</v>
      </c>
      <c r="F145" s="8" t="e">
        <f>+VLOOKUP(D145,[1]Hoja1!$A$2:$P$310,16,0)</f>
        <v>#N/A</v>
      </c>
      <c r="G145" s="5" t="e">
        <f t="shared" si="2"/>
        <v>#N/A</v>
      </c>
    </row>
    <row r="146" spans="1:7" hidden="1" x14ac:dyDescent="0.15">
      <c r="A146" s="1" t="s">
        <v>1233</v>
      </c>
      <c r="B146" s="5">
        <v>4009536340</v>
      </c>
      <c r="D146" s="1" t="s">
        <v>1233</v>
      </c>
      <c r="E146" s="5">
        <v>4009536340</v>
      </c>
      <c r="F146" s="8">
        <f>+VLOOKUP(D146,[1]Hoja1!$A$2:$P$310,16,0)</f>
        <v>4009536340</v>
      </c>
      <c r="G146" s="5">
        <f t="shared" si="2"/>
        <v>0</v>
      </c>
    </row>
    <row r="147" spans="1:7" hidden="1" x14ac:dyDescent="0.15">
      <c r="A147" s="1" t="s">
        <v>1787</v>
      </c>
      <c r="B147" s="5">
        <v>3620633813.1499996</v>
      </c>
      <c r="D147" s="13" t="s">
        <v>1787</v>
      </c>
      <c r="E147" s="14">
        <v>3620633813.1499996</v>
      </c>
      <c r="F147" s="15">
        <f>+VLOOKUP(D147,[1]Hoja1!$A$2:$P$310,16,0)+11333844.9944229</f>
        <v>3620633813.1557279</v>
      </c>
      <c r="G147" s="14">
        <f t="shared" si="2"/>
        <v>-5.7282447814941406E-3</v>
      </c>
    </row>
    <row r="148" spans="1:7" hidden="1" x14ac:dyDescent="0.15">
      <c r="A148" s="1" t="s">
        <v>1788</v>
      </c>
      <c r="B148" s="5">
        <v>0</v>
      </c>
      <c r="D148" s="1" t="s">
        <v>1788</v>
      </c>
      <c r="E148" s="5">
        <v>0</v>
      </c>
      <c r="F148" s="8" t="e">
        <f>+VLOOKUP(D148,[1]Hoja1!$A$2:$P$310,16,0)</f>
        <v>#N/A</v>
      </c>
      <c r="G148" s="5" t="e">
        <f t="shared" si="2"/>
        <v>#N/A</v>
      </c>
    </row>
    <row r="149" spans="1:7" hidden="1" x14ac:dyDescent="0.15">
      <c r="A149" s="1" t="s">
        <v>1789</v>
      </c>
      <c r="B149" s="5">
        <v>3510591.07</v>
      </c>
      <c r="D149" s="1" t="s">
        <v>1789</v>
      </c>
      <c r="E149" s="5">
        <v>3510591.07</v>
      </c>
      <c r="F149" s="8" t="e">
        <f>+VLOOKUP(D149,[1]Hoja1!$A$2:$P$310,16,0)</f>
        <v>#N/A</v>
      </c>
      <c r="G149" s="5" t="e">
        <f t="shared" si="2"/>
        <v>#N/A</v>
      </c>
    </row>
    <row r="150" spans="1:7" hidden="1" x14ac:dyDescent="0.15">
      <c r="A150" s="1" t="s">
        <v>1790</v>
      </c>
      <c r="B150" s="5">
        <v>2128820007.9200001</v>
      </c>
      <c r="D150" s="1" t="s">
        <v>1790</v>
      </c>
      <c r="E150" s="5">
        <v>2128820007.9200001</v>
      </c>
      <c r="F150" s="8">
        <f>+VLOOKUP(D150,[1]Hoja1!$A$2:$P$310,16,0)</f>
        <v>2128820007.9031439</v>
      </c>
      <c r="G150" s="5">
        <f t="shared" si="2"/>
        <v>1.6856193542480469E-2</v>
      </c>
    </row>
    <row r="151" spans="1:7" hidden="1" x14ac:dyDescent="0.15">
      <c r="A151" s="1" t="s">
        <v>1791</v>
      </c>
      <c r="B151" s="5">
        <v>0</v>
      </c>
      <c r="D151" s="1" t="s">
        <v>1791</v>
      </c>
      <c r="E151" s="5">
        <v>0</v>
      </c>
      <c r="F151" s="8" t="e">
        <f>+VLOOKUP(D151,[1]Hoja1!$A$2:$P$310,16,0)</f>
        <v>#N/A</v>
      </c>
      <c r="G151" s="5" t="e">
        <f t="shared" si="2"/>
        <v>#N/A</v>
      </c>
    </row>
    <row r="152" spans="1:7" hidden="1" x14ac:dyDescent="0.15">
      <c r="A152" s="1" t="s">
        <v>1792</v>
      </c>
      <c r="B152" s="5">
        <v>32744289.850000001</v>
      </c>
      <c r="D152" s="1" t="s">
        <v>1792</v>
      </c>
      <c r="E152" s="5">
        <v>32744289.850000001</v>
      </c>
      <c r="F152" s="8">
        <f>+VLOOKUP(D152,[1]Hoja1!$A$2:$P$310,16,0)</f>
        <v>32744289.86881059</v>
      </c>
      <c r="G152" s="5">
        <f t="shared" si="2"/>
        <v>-1.8810588866472244E-2</v>
      </c>
    </row>
    <row r="153" spans="1:7" hidden="1" x14ac:dyDescent="0.15">
      <c r="A153" s="1" t="s">
        <v>1793</v>
      </c>
      <c r="B153" s="5">
        <v>789349.24</v>
      </c>
      <c r="D153" s="1" t="s">
        <v>1793</v>
      </c>
      <c r="E153" s="5">
        <v>789349.24</v>
      </c>
      <c r="F153" s="8" t="e">
        <f>+VLOOKUP(D153,[1]Hoja1!$A$2:$P$310,16,0)</f>
        <v>#N/A</v>
      </c>
      <c r="G153" s="5" t="e">
        <f t="shared" si="2"/>
        <v>#N/A</v>
      </c>
    </row>
    <row r="154" spans="1:7" hidden="1" x14ac:dyDescent="0.15">
      <c r="A154" s="1" t="s">
        <v>1794</v>
      </c>
      <c r="B154" s="5">
        <v>7812926090.7400007</v>
      </c>
      <c r="D154" s="1" t="s">
        <v>1794</v>
      </c>
      <c r="E154" s="5">
        <v>7812926090.7400007</v>
      </c>
      <c r="F154" s="8">
        <f>+VLOOKUP(D154,[1]Hoja1!$A$2:$P$310,16,0)</f>
        <v>7812926090.7498732</v>
      </c>
      <c r="G154" s="5">
        <f t="shared" si="2"/>
        <v>-9.8724365234375E-3</v>
      </c>
    </row>
    <row r="155" spans="1:7" hidden="1" x14ac:dyDescent="0.15">
      <c r="A155" s="1" t="s">
        <v>1795</v>
      </c>
      <c r="B155" s="5">
        <v>40854949.100000001</v>
      </c>
      <c r="D155" s="1" t="s">
        <v>1795</v>
      </c>
      <c r="E155" s="5">
        <v>40854949.100000001</v>
      </c>
      <c r="F155" s="8">
        <f>+VLOOKUP(D155,[1]Hoja1!$A$2:$P$310,16,0)</f>
        <v>40854949.100670688</v>
      </c>
      <c r="G155" s="5">
        <f t="shared" si="2"/>
        <v>-6.7068636417388916E-4</v>
      </c>
    </row>
    <row r="156" spans="1:7" hidden="1" x14ac:dyDescent="0.15">
      <c r="A156" s="1" t="s">
        <v>1796</v>
      </c>
      <c r="B156" s="5">
        <v>0</v>
      </c>
      <c r="D156" s="1" t="s">
        <v>1796</v>
      </c>
      <c r="E156" s="5">
        <v>0</v>
      </c>
      <c r="F156" s="8" t="e">
        <f>+VLOOKUP(D156,[1]Hoja1!$A$2:$P$310,16,0)</f>
        <v>#N/A</v>
      </c>
      <c r="G156" s="5" t="e">
        <f t="shared" si="2"/>
        <v>#N/A</v>
      </c>
    </row>
    <row r="157" spans="1:7" hidden="1" x14ac:dyDescent="0.15">
      <c r="A157" s="1" t="s">
        <v>1797</v>
      </c>
      <c r="B157" s="5">
        <v>1</v>
      </c>
      <c r="D157" s="1" t="s">
        <v>1797</v>
      </c>
      <c r="E157" s="5">
        <v>1</v>
      </c>
      <c r="F157" s="8" t="e">
        <f>+VLOOKUP(D157,[1]Hoja1!$A$2:$P$310,16,0)</f>
        <v>#N/A</v>
      </c>
      <c r="G157" s="5" t="e">
        <f t="shared" si="2"/>
        <v>#N/A</v>
      </c>
    </row>
    <row r="158" spans="1:7" hidden="1" x14ac:dyDescent="0.15">
      <c r="A158" s="1" t="s">
        <v>1798</v>
      </c>
      <c r="B158" s="5">
        <v>0.01</v>
      </c>
      <c r="D158" s="1" t="s">
        <v>1798</v>
      </c>
      <c r="E158" s="5">
        <v>0.01</v>
      </c>
      <c r="F158" s="8">
        <f>+VLOOKUP(D158,[1]Hoja1!$A$2:$P$310,16,0)</f>
        <v>1.0271775634168191E-4</v>
      </c>
      <c r="G158" s="5">
        <f t="shared" si="2"/>
        <v>9.8972822436583178E-3</v>
      </c>
    </row>
    <row r="159" spans="1:7" hidden="1" x14ac:dyDescent="0.15">
      <c r="A159" s="1" t="s">
        <v>1799</v>
      </c>
      <c r="B159" s="5">
        <v>0</v>
      </c>
      <c r="D159" s="1" t="s">
        <v>1799</v>
      </c>
      <c r="E159" s="5">
        <v>0</v>
      </c>
      <c r="F159" s="8" t="e">
        <f>+VLOOKUP(D159,[1]Hoja1!$A$2:$P$310,16,0)</f>
        <v>#N/A</v>
      </c>
      <c r="G159" s="5" t="e">
        <f t="shared" si="2"/>
        <v>#N/A</v>
      </c>
    </row>
    <row r="160" spans="1:7" hidden="1" x14ac:dyDescent="0.15">
      <c r="A160" s="1" t="s">
        <v>1800</v>
      </c>
      <c r="B160" s="5">
        <v>0</v>
      </c>
      <c r="D160" s="1" t="s">
        <v>1800</v>
      </c>
      <c r="E160" s="5">
        <v>0</v>
      </c>
      <c r="F160" s="8">
        <f>+VLOOKUP(D160,[1]Hoja1!$A$2:$P$310,16,0)</f>
        <v>2.1375907235758622E-9</v>
      </c>
      <c r="G160" s="5">
        <f t="shared" si="2"/>
        <v>-2.1375907235758622E-9</v>
      </c>
    </row>
    <row r="161" spans="1:8" hidden="1" x14ac:dyDescent="0.15">
      <c r="A161" s="1" t="s">
        <v>1801</v>
      </c>
      <c r="B161" s="5">
        <v>7.0000000000000007E-2</v>
      </c>
      <c r="D161" s="1" t="s">
        <v>1801</v>
      </c>
      <c r="E161" s="5">
        <v>7.0000000000000007E-2</v>
      </c>
      <c r="F161" s="8" t="e">
        <f>+VLOOKUP(D161,[1]Hoja1!$A$2:$P$310,16,0)</f>
        <v>#N/A</v>
      </c>
      <c r="G161" s="5" t="e">
        <f t="shared" si="2"/>
        <v>#N/A</v>
      </c>
    </row>
    <row r="162" spans="1:8" hidden="1" x14ac:dyDescent="0.15">
      <c r="A162" s="1" t="s">
        <v>1802</v>
      </c>
      <c r="B162" s="5">
        <v>354808954.91000003</v>
      </c>
      <c r="D162" s="1" t="s">
        <v>1802</v>
      </c>
      <c r="E162" s="5">
        <v>354808954.91000003</v>
      </c>
      <c r="F162" s="8">
        <f>+VLOOKUP(D162,[1]Hoja1!$A$2:$P$310,16,0)</f>
        <v>354808954.90846443</v>
      </c>
      <c r="G162" s="5">
        <f t="shared" si="2"/>
        <v>1.5355944633483887E-3</v>
      </c>
    </row>
    <row r="163" spans="1:8" hidden="1" x14ac:dyDescent="0.15">
      <c r="A163" s="1" t="s">
        <v>1803</v>
      </c>
      <c r="B163" s="5">
        <v>5978154784.7700005</v>
      </c>
      <c r="D163" s="1" t="s">
        <v>1803</v>
      </c>
      <c r="E163" s="5">
        <v>5978154784.7700005</v>
      </c>
      <c r="F163" s="8">
        <f>+VLOOKUP(D163,[1]Hoja1!$A$2:$P$310,16,0)</f>
        <v>5978154784.7593794</v>
      </c>
      <c r="G163" s="5">
        <f t="shared" si="2"/>
        <v>1.0621070861816406E-2</v>
      </c>
    </row>
    <row r="164" spans="1:8" hidden="1" x14ac:dyDescent="0.15">
      <c r="A164" s="1" t="s">
        <v>1804</v>
      </c>
      <c r="B164" s="5">
        <v>0</v>
      </c>
      <c r="D164" s="1" t="s">
        <v>1804</v>
      </c>
      <c r="E164" s="5">
        <v>0</v>
      </c>
      <c r="F164" s="8" t="e">
        <f>+VLOOKUP(D164,[1]Hoja1!$A$2:$P$310,16,0)</f>
        <v>#N/A</v>
      </c>
      <c r="G164" s="5" t="e">
        <f t="shared" si="2"/>
        <v>#N/A</v>
      </c>
    </row>
    <row r="165" spans="1:8" hidden="1" x14ac:dyDescent="0.15">
      <c r="A165" s="1" t="s">
        <v>1805</v>
      </c>
      <c r="B165" s="5">
        <v>0</v>
      </c>
      <c r="D165" s="1" t="s">
        <v>1805</v>
      </c>
      <c r="E165" s="5">
        <v>0</v>
      </c>
      <c r="F165" s="8" t="e">
        <f>+VLOOKUP(D165,[1]Hoja1!$A$2:$P$310,16,0)</f>
        <v>#N/A</v>
      </c>
      <c r="G165" s="5" t="e">
        <f t="shared" si="2"/>
        <v>#N/A</v>
      </c>
    </row>
    <row r="166" spans="1:8" hidden="1" x14ac:dyDescent="0.15">
      <c r="A166" s="1" t="s">
        <v>1806</v>
      </c>
      <c r="B166" s="5">
        <v>100000000</v>
      </c>
      <c r="D166" s="1" t="s">
        <v>1806</v>
      </c>
      <c r="E166" s="5">
        <v>100000000</v>
      </c>
      <c r="F166" s="8" t="e">
        <f>+VLOOKUP(D166,[1]Hoja1!$A$2:$P$310,16,0)</f>
        <v>#N/A</v>
      </c>
      <c r="G166" s="5" t="e">
        <f t="shared" si="2"/>
        <v>#N/A</v>
      </c>
    </row>
    <row r="167" spans="1:8" hidden="1" x14ac:dyDescent="0.15">
      <c r="A167" s="1" t="s">
        <v>1807</v>
      </c>
      <c r="B167" s="5">
        <v>3607960683.3600001</v>
      </c>
      <c r="D167" s="1" t="s">
        <v>1807</v>
      </c>
      <c r="E167" s="5">
        <v>3607960683.3600001</v>
      </c>
      <c r="F167" s="8">
        <f>+VLOOKUP(D167,[1]Hoja1!$A$2:$P$310,16,0)</f>
        <v>3607960683.3640251</v>
      </c>
      <c r="G167" s="5">
        <f t="shared" si="2"/>
        <v>-4.0249824523925781E-3</v>
      </c>
    </row>
    <row r="168" spans="1:8" hidden="1" x14ac:dyDescent="0.15">
      <c r="A168" s="1" t="s">
        <v>1808</v>
      </c>
      <c r="B168" s="5">
        <v>39250802.200000003</v>
      </c>
      <c r="D168" s="1" t="s">
        <v>1808</v>
      </c>
      <c r="E168" s="5">
        <v>39250802.200000003</v>
      </c>
      <c r="F168" s="8">
        <f>+VLOOKUP(D168,[1]Hoja1!$A$2:$P$310,16,0)</f>
        <v>39250802.19621338</v>
      </c>
      <c r="G168" s="5">
        <f t="shared" si="2"/>
        <v>3.786623477935791E-3</v>
      </c>
    </row>
    <row r="169" spans="1:8" hidden="1" x14ac:dyDescent="0.15">
      <c r="A169" s="1" t="s">
        <v>1809</v>
      </c>
      <c r="B169" s="5">
        <v>0.01</v>
      </c>
      <c r="D169" s="1" t="s">
        <v>1809</v>
      </c>
      <c r="E169" s="5">
        <v>0.01</v>
      </c>
      <c r="F169" s="8" t="e">
        <f>+VLOOKUP(D169,[1]Hoja1!$A$2:$P$310,16,0)</f>
        <v>#N/A</v>
      </c>
      <c r="G169" s="5" t="e">
        <f t="shared" si="2"/>
        <v>#N/A</v>
      </c>
    </row>
    <row r="170" spans="1:8" hidden="1" x14ac:dyDescent="0.15">
      <c r="A170" s="1" t="s">
        <v>1810</v>
      </c>
      <c r="B170" s="5">
        <v>26545549.149999999</v>
      </c>
      <c r="D170" s="1" t="s">
        <v>1810</v>
      </c>
      <c r="E170" s="5">
        <v>26545549.149999999</v>
      </c>
      <c r="F170" s="8">
        <f>+VLOOKUP(D170,[1]Hoja1!$A$2:$P$310,16,0)</f>
        <v>26545549.144585449</v>
      </c>
      <c r="G170" s="5">
        <f t="shared" si="2"/>
        <v>5.4145492613315582E-3</v>
      </c>
    </row>
    <row r="171" spans="1:8" hidden="1" x14ac:dyDescent="0.15">
      <c r="A171" s="1" t="s">
        <v>1811</v>
      </c>
      <c r="B171" s="5">
        <v>0</v>
      </c>
      <c r="D171" s="1" t="s">
        <v>1811</v>
      </c>
      <c r="E171" s="5">
        <v>0</v>
      </c>
      <c r="F171" s="8" t="e">
        <f>+VLOOKUP(D171,[1]Hoja1!$A$2:$P$310,16,0)</f>
        <v>#N/A</v>
      </c>
      <c r="G171" s="5" t="e">
        <f t="shared" si="2"/>
        <v>#N/A</v>
      </c>
    </row>
    <row r="172" spans="1:8" s="9" customFormat="1" hidden="1" x14ac:dyDescent="0.15">
      <c r="A172" s="9" t="s">
        <v>1812</v>
      </c>
      <c r="B172" s="10">
        <v>73617878.25</v>
      </c>
      <c r="D172" s="9" t="s">
        <v>1812</v>
      </c>
      <c r="E172" s="10">
        <v>73617878.25</v>
      </c>
      <c r="F172" s="11" t="e">
        <f>+VLOOKUP(D172,[1]Hoja1!$A$2:$P$310,16,0)</f>
        <v>#N/A</v>
      </c>
      <c r="G172" s="10" t="e">
        <f t="shared" si="2"/>
        <v>#N/A</v>
      </c>
    </row>
    <row r="173" spans="1:8" hidden="1" x14ac:dyDescent="0.15">
      <c r="A173" s="1" t="s">
        <v>1813</v>
      </c>
      <c r="B173" s="5">
        <v>0</v>
      </c>
      <c r="D173" s="1" t="s">
        <v>1813</v>
      </c>
      <c r="E173" s="5">
        <v>0</v>
      </c>
      <c r="F173" s="8" t="e">
        <f>+VLOOKUP(D173,[1]Hoja1!$A$2:$P$310,16,0)</f>
        <v>#N/A</v>
      </c>
      <c r="G173" s="5" t="e">
        <f t="shared" si="2"/>
        <v>#N/A</v>
      </c>
    </row>
    <row r="174" spans="1:8" hidden="1" x14ac:dyDescent="0.15">
      <c r="A174" s="1" t="s">
        <v>1814</v>
      </c>
      <c r="B174" s="5">
        <v>9310831077</v>
      </c>
      <c r="D174" s="1" t="s">
        <v>1814</v>
      </c>
      <c r="E174" s="5">
        <f>9310831077+73617878.25</f>
        <v>9384448955.25</v>
      </c>
      <c r="F174" s="8">
        <f>+VLOOKUP(D174,[1]Hoja1!$A$2:$P$310,16,0)</f>
        <v>9384448955.2266808</v>
      </c>
      <c r="G174" s="5">
        <f t="shared" si="2"/>
        <v>2.3319244384765625E-2</v>
      </c>
    </row>
    <row r="175" spans="1:8" x14ac:dyDescent="0.15">
      <c r="A175" s="1" t="s">
        <v>1815</v>
      </c>
      <c r="B175" s="5">
        <v>328182601.94999999</v>
      </c>
      <c r="D175" s="1" t="s">
        <v>1815</v>
      </c>
      <c r="E175" s="5">
        <v>328182601.94999999</v>
      </c>
      <c r="F175" s="8">
        <f>+VLOOKUP(D175,[1]Hoja1!$A$2:$P$310,16,0)</f>
        <v>410949268.94766521</v>
      </c>
      <c r="G175" s="5">
        <f t="shared" si="2"/>
        <v>-82766666.997665226</v>
      </c>
      <c r="H175" s="5" t="s">
        <v>2001</v>
      </c>
    </row>
    <row r="176" spans="1:8" hidden="1" x14ac:dyDescent="0.15">
      <c r="A176" s="1" t="s">
        <v>1816</v>
      </c>
      <c r="B176" s="5">
        <v>244077284.25</v>
      </c>
      <c r="D176" s="1" t="s">
        <v>1816</v>
      </c>
      <c r="E176" s="5">
        <v>244077284.25</v>
      </c>
      <c r="F176" s="8">
        <f>+VLOOKUP(D176,[1]Hoja1!$A$2:$P$310,16,0)</f>
        <v>244077284.24824232</v>
      </c>
      <c r="G176" s="5">
        <f t="shared" si="2"/>
        <v>1.7576813697814941E-3</v>
      </c>
    </row>
    <row r="177" spans="1:7" hidden="1" x14ac:dyDescent="0.15">
      <c r="A177" s="1" t="s">
        <v>1817</v>
      </c>
      <c r="B177" s="5">
        <v>2867075836.6999998</v>
      </c>
      <c r="D177" s="1" t="s">
        <v>1817</v>
      </c>
      <c r="E177" s="5">
        <v>2867075836.6999998</v>
      </c>
      <c r="F177" s="8">
        <f>+VLOOKUP(D177,[1]Hoja1!$A$2:$P$310,16,0)</f>
        <v>2867075836.6983476</v>
      </c>
      <c r="G177" s="5">
        <f t="shared" si="2"/>
        <v>1.6522407531738281E-3</v>
      </c>
    </row>
    <row r="178" spans="1:7" hidden="1" x14ac:dyDescent="0.15">
      <c r="A178" s="1" t="s">
        <v>1818</v>
      </c>
      <c r="B178" s="5">
        <v>8288292598.5900002</v>
      </c>
      <c r="D178" s="1" t="s">
        <v>1818</v>
      </c>
      <c r="E178" s="5">
        <v>8288292598.5900002</v>
      </c>
      <c r="F178" s="8">
        <f>+VLOOKUP(D178,[1]Hoja1!$A$2:$P$310,16,0)</f>
        <v>8288292598.5972042</v>
      </c>
      <c r="G178" s="5">
        <f t="shared" si="2"/>
        <v>-7.2040557861328125E-3</v>
      </c>
    </row>
    <row r="179" spans="1:7" hidden="1" x14ac:dyDescent="0.15">
      <c r="A179" s="1" t="s">
        <v>1819</v>
      </c>
      <c r="B179" s="5">
        <v>5070826.3099999996</v>
      </c>
      <c r="D179" s="1" t="s">
        <v>1819</v>
      </c>
      <c r="E179" s="5">
        <v>5070826.3099999996</v>
      </c>
      <c r="F179" s="8">
        <f>+VLOOKUP(D179,[1]Hoja1!$A$2:$P$310,16,0)</f>
        <v>5070826.3072933182</v>
      </c>
      <c r="G179" s="5">
        <f t="shared" si="2"/>
        <v>2.7066813781857491E-3</v>
      </c>
    </row>
    <row r="180" spans="1:7" hidden="1" x14ac:dyDescent="0.15">
      <c r="A180" s="1" t="s">
        <v>1820</v>
      </c>
      <c r="B180" s="5">
        <v>0</v>
      </c>
      <c r="D180" s="1" t="s">
        <v>1820</v>
      </c>
      <c r="E180" s="5">
        <v>0</v>
      </c>
      <c r="F180" s="8" t="e">
        <f>+VLOOKUP(D180,[1]Hoja1!$A$2:$P$310,16,0)</f>
        <v>#N/A</v>
      </c>
      <c r="G180" s="5" t="e">
        <f t="shared" si="2"/>
        <v>#N/A</v>
      </c>
    </row>
    <row r="181" spans="1:7" hidden="1" x14ac:dyDescent="0.15">
      <c r="A181" s="1" t="s">
        <v>1821</v>
      </c>
      <c r="B181" s="5">
        <v>6384212.7599999998</v>
      </c>
      <c r="D181" s="1" t="s">
        <v>1821</v>
      </c>
      <c r="E181" s="5">
        <v>6384212.7599999998</v>
      </c>
      <c r="F181" s="8">
        <f>+VLOOKUP(D181,[1]Hoja1!$A$2:$P$310,16,0)</f>
        <v>6384212.7520785257</v>
      </c>
      <c r="G181" s="5">
        <f t="shared" si="2"/>
        <v>7.9214740544557571E-3</v>
      </c>
    </row>
    <row r="182" spans="1:7" hidden="1" x14ac:dyDescent="0.15">
      <c r="A182" s="1" t="s">
        <v>1822</v>
      </c>
      <c r="B182" s="5">
        <v>2222326260.5999999</v>
      </c>
      <c r="D182" s="1" t="s">
        <v>1822</v>
      </c>
      <c r="E182" s="5">
        <v>2222326260.5999999</v>
      </c>
      <c r="F182" s="8">
        <f>+VLOOKUP(D182,[1]Hoja1!$A$2:$P$310,16,0)+1547397397.26061</f>
        <v>2222326260.5862703</v>
      </c>
      <c r="G182" s="5">
        <f t="shared" si="2"/>
        <v>1.3729572296142578E-2</v>
      </c>
    </row>
    <row r="183" spans="1:7" hidden="1" x14ac:dyDescent="0.15">
      <c r="A183" s="1" t="s">
        <v>1238</v>
      </c>
      <c r="B183" s="5">
        <v>1323334109.5999999</v>
      </c>
      <c r="D183" s="1" t="s">
        <v>1238</v>
      </c>
      <c r="E183" s="5">
        <v>1323334109.5999999</v>
      </c>
      <c r="F183" s="8">
        <f>+VLOOKUP(D183,[1]Hoja1!$A$2:$P$310,16,0)</f>
        <v>1323334109.6102314</v>
      </c>
      <c r="G183" s="5">
        <f t="shared" si="2"/>
        <v>-1.0231494903564453E-2</v>
      </c>
    </row>
    <row r="184" spans="1:7" hidden="1" x14ac:dyDescent="0.15">
      <c r="A184" s="1" t="s">
        <v>1823</v>
      </c>
      <c r="B184" s="5">
        <v>0.01</v>
      </c>
      <c r="D184" s="1" t="s">
        <v>1823</v>
      </c>
      <c r="E184" s="5">
        <v>0.01</v>
      </c>
      <c r="F184" s="8" t="e">
        <f>+VLOOKUP(D184,[1]Hoja1!$A$2:$P$310,16,0)</f>
        <v>#N/A</v>
      </c>
      <c r="G184" s="5" t="e">
        <f t="shared" si="2"/>
        <v>#N/A</v>
      </c>
    </row>
    <row r="185" spans="1:7" hidden="1" x14ac:dyDescent="0.15">
      <c r="A185" s="1" t="s">
        <v>1824</v>
      </c>
      <c r="B185" s="5">
        <v>68601227.670000002</v>
      </c>
      <c r="D185" s="1" t="s">
        <v>1824</v>
      </c>
      <c r="E185" s="5">
        <v>68601227.670000002</v>
      </c>
      <c r="F185" s="8">
        <f>+VLOOKUP(D185,[1]Hoja1!$A$2:$P$310,16,0)</f>
        <v>68601227.66148667</v>
      </c>
      <c r="G185" s="5">
        <f t="shared" si="2"/>
        <v>8.513331413269043E-3</v>
      </c>
    </row>
    <row r="186" spans="1:7" hidden="1" x14ac:dyDescent="0.15">
      <c r="A186" s="1" t="s">
        <v>1825</v>
      </c>
      <c r="B186" s="5">
        <v>2098709977.0899999</v>
      </c>
      <c r="D186" s="1" t="s">
        <v>1825</v>
      </c>
      <c r="E186" s="5">
        <v>2098709977.0899999</v>
      </c>
      <c r="F186" s="8">
        <f>+VLOOKUP(D186,[1]Hoja1!$A$2:$P$310,16,0)</f>
        <v>2098709977.0832536</v>
      </c>
      <c r="G186" s="5">
        <f t="shared" si="2"/>
        <v>6.7462921142578125E-3</v>
      </c>
    </row>
    <row r="187" spans="1:7" hidden="1" x14ac:dyDescent="0.15">
      <c r="A187" s="1" t="s">
        <v>1826</v>
      </c>
      <c r="B187" s="5">
        <v>760789687.13999999</v>
      </c>
      <c r="D187" s="1" t="s">
        <v>1826</v>
      </c>
      <c r="E187" s="5">
        <v>760789687.13999999</v>
      </c>
      <c r="F187" s="8">
        <f>+VLOOKUP(D187,[1]Hoja1!$A$2:$P$310,16,0)+715612472.883431</f>
        <v>760789687.12637913</v>
      </c>
      <c r="G187" s="5">
        <f t="shared" si="2"/>
        <v>1.3620853424072266E-2</v>
      </c>
    </row>
    <row r="188" spans="1:7" hidden="1" x14ac:dyDescent="0.15">
      <c r="A188" s="1" t="s">
        <v>1827</v>
      </c>
      <c r="B188" s="5">
        <v>139929527</v>
      </c>
      <c r="D188" s="1" t="s">
        <v>1827</v>
      </c>
      <c r="E188" s="5">
        <v>139929527</v>
      </c>
      <c r="F188" s="8" t="e">
        <f>+VLOOKUP(D188,[1]Hoja1!$A$2:$P$310,16,0)</f>
        <v>#N/A</v>
      </c>
      <c r="G188" s="5" t="e">
        <f t="shared" si="2"/>
        <v>#N/A</v>
      </c>
    </row>
    <row r="189" spans="1:7" hidden="1" x14ac:dyDescent="0.15">
      <c r="A189" s="1" t="s">
        <v>1828</v>
      </c>
      <c r="B189" s="5">
        <v>572672443.19000006</v>
      </c>
      <c r="D189" s="1" t="s">
        <v>1828</v>
      </c>
      <c r="E189" s="5">
        <v>572672443.19000006</v>
      </c>
      <c r="F189" s="8">
        <f>+VLOOKUP(D189,[1]Hoja1!$A$2:$P$310,16,0)</f>
        <v>572672443.19256878</v>
      </c>
      <c r="G189" s="5">
        <f t="shared" si="2"/>
        <v>-2.5687217712402344E-3</v>
      </c>
    </row>
    <row r="190" spans="1:7" s="9" customFormat="1" hidden="1" x14ac:dyDescent="0.15">
      <c r="A190" s="9" t="s">
        <v>1829</v>
      </c>
      <c r="B190" s="10">
        <v>85481345.060000002</v>
      </c>
      <c r="D190" s="9" t="s">
        <v>1829</v>
      </c>
      <c r="E190" s="10">
        <v>85481345.060000002</v>
      </c>
      <c r="F190" s="11" t="e">
        <f>+VLOOKUP(D190,[1]Hoja1!$A$2:$P$310,16,0)</f>
        <v>#N/A</v>
      </c>
      <c r="G190" s="10" t="e">
        <f t="shared" si="2"/>
        <v>#N/A</v>
      </c>
    </row>
    <row r="191" spans="1:7" hidden="1" x14ac:dyDescent="0.15">
      <c r="A191" s="1" t="s">
        <v>1830</v>
      </c>
      <c r="B191" s="5">
        <v>0</v>
      </c>
      <c r="D191" s="1" t="s">
        <v>1830</v>
      </c>
      <c r="E191" s="5">
        <v>0</v>
      </c>
      <c r="F191" s="8" t="e">
        <f>+VLOOKUP(D191,[1]Hoja1!$A$2:$P$310,16,0)</f>
        <v>#N/A</v>
      </c>
      <c r="G191" s="5" t="e">
        <f t="shared" si="2"/>
        <v>#N/A</v>
      </c>
    </row>
    <row r="192" spans="1:7" hidden="1" x14ac:dyDescent="0.15">
      <c r="A192" s="1" t="s">
        <v>1831</v>
      </c>
      <c r="B192" s="5">
        <v>527652572.31999999</v>
      </c>
      <c r="D192" s="1" t="s">
        <v>1831</v>
      </c>
      <c r="E192" s="5">
        <f>527652572.32+85481345.06</f>
        <v>613133917.38</v>
      </c>
      <c r="F192" s="8">
        <f>+VLOOKUP(D192,[1]Hoja1!$A$2:$P$310,16,0)</f>
        <v>613133917.35565889</v>
      </c>
      <c r="G192" s="5">
        <f t="shared" si="2"/>
        <v>2.4341106414794922E-2</v>
      </c>
    </row>
    <row r="193" spans="1:7" hidden="1" x14ac:dyDescent="0.15">
      <c r="A193" s="1" t="s">
        <v>1832</v>
      </c>
      <c r="B193" s="5">
        <v>0</v>
      </c>
      <c r="D193" s="1" t="s">
        <v>1832</v>
      </c>
      <c r="E193" s="5">
        <v>0</v>
      </c>
      <c r="F193" s="8">
        <f>+VLOOKUP(D193,[1]Hoja1!$A$2:$P$310,16,0)</f>
        <v>-7.973230480183761E-6</v>
      </c>
      <c r="G193" s="5">
        <f t="shared" si="2"/>
        <v>7.973230480183761E-6</v>
      </c>
    </row>
    <row r="194" spans="1:7" hidden="1" x14ac:dyDescent="0.15">
      <c r="A194" s="1" t="s">
        <v>1833</v>
      </c>
      <c r="B194" s="5">
        <v>2679026.87</v>
      </c>
      <c r="D194" s="1" t="s">
        <v>1833</v>
      </c>
      <c r="E194" s="5">
        <v>2679026.87</v>
      </c>
      <c r="F194" s="8">
        <f>+VLOOKUP(D194,[1]Hoja1!$A$2:$P$310,16,0)</f>
        <v>2679026.864104162</v>
      </c>
      <c r="G194" s="5">
        <f t="shared" si="2"/>
        <v>5.8958381414413452E-3</v>
      </c>
    </row>
    <row r="195" spans="1:7" hidden="1" x14ac:dyDescent="0.15">
      <c r="A195" s="1" t="s">
        <v>1834</v>
      </c>
      <c r="B195" s="5">
        <v>8274213.6799999997</v>
      </c>
      <c r="D195" s="1" t="s">
        <v>1834</v>
      </c>
      <c r="E195" s="5">
        <v>8274213.6799999997</v>
      </c>
      <c r="F195" s="8">
        <f>+VLOOKUP(D195,[1]Hoja1!$A$2:$P$310,16,0)</f>
        <v>8274213.6873601126</v>
      </c>
      <c r="G195" s="5">
        <f t="shared" si="2"/>
        <v>-7.3601128533482552E-3</v>
      </c>
    </row>
    <row r="196" spans="1:7" hidden="1" x14ac:dyDescent="0.15">
      <c r="A196" s="1" t="s">
        <v>1835</v>
      </c>
      <c r="B196" s="5">
        <v>226922341.74000001</v>
      </c>
      <c r="D196" s="1" t="s">
        <v>1835</v>
      </c>
      <c r="E196" s="5">
        <v>226922341.74000001</v>
      </c>
      <c r="F196" s="8" t="e">
        <f>+VLOOKUP(D196,[1]Hoja1!$A$2:$P$310,16,0)</f>
        <v>#N/A</v>
      </c>
      <c r="G196" s="5" t="e">
        <f t="shared" si="2"/>
        <v>#N/A</v>
      </c>
    </row>
    <row r="197" spans="1:7" hidden="1" x14ac:dyDescent="0.15">
      <c r="A197" s="1" t="s">
        <v>1836</v>
      </c>
      <c r="B197" s="5">
        <v>101941619</v>
      </c>
      <c r="D197" s="1" t="s">
        <v>1836</v>
      </c>
      <c r="E197" s="5">
        <v>101941619</v>
      </c>
      <c r="F197" s="8" t="e">
        <f>+VLOOKUP(D197,[1]Hoja1!$A$2:$P$310,16,0)</f>
        <v>#N/A</v>
      </c>
      <c r="G197" s="5" t="e">
        <f t="shared" si="2"/>
        <v>#N/A</v>
      </c>
    </row>
    <row r="198" spans="1:7" hidden="1" x14ac:dyDescent="0.15">
      <c r="A198" s="1" t="s">
        <v>1837</v>
      </c>
      <c r="B198" s="5">
        <v>0</v>
      </c>
      <c r="D198" s="1" t="s">
        <v>1837</v>
      </c>
      <c r="E198" s="5">
        <v>0</v>
      </c>
      <c r="F198" s="8" t="e">
        <f>+VLOOKUP(D198,[1]Hoja1!$A$2:$P$310,16,0)</f>
        <v>#N/A</v>
      </c>
      <c r="G198" s="5" t="e">
        <f t="shared" ref="G198:G261" si="3">+E198-F198</f>
        <v>#N/A</v>
      </c>
    </row>
    <row r="199" spans="1:7" hidden="1" x14ac:dyDescent="0.15">
      <c r="A199" s="1" t="s">
        <v>1838</v>
      </c>
      <c r="B199" s="5">
        <v>1038643392.9</v>
      </c>
      <c r="D199" s="1" t="s">
        <v>1838</v>
      </c>
      <c r="E199" s="5">
        <v>1038643392.9</v>
      </c>
      <c r="F199" s="8">
        <f>+VLOOKUP(D199,[1]Hoja1!$A$2:$P$310,16,0)</f>
        <v>1038643392.9037445</v>
      </c>
      <c r="G199" s="5">
        <f t="shared" si="3"/>
        <v>-3.7444829940795898E-3</v>
      </c>
    </row>
    <row r="200" spans="1:7" hidden="1" x14ac:dyDescent="0.15">
      <c r="A200" s="1" t="s">
        <v>1839</v>
      </c>
      <c r="B200" s="5">
        <v>55963577649.150002</v>
      </c>
      <c r="D200" s="1" t="s">
        <v>1839</v>
      </c>
      <c r="E200" s="5">
        <v>55963577649.150002</v>
      </c>
      <c r="F200" s="8">
        <f>+VLOOKUP(D200,[1]Hoja1!$A$2:$P$310,16,0)</f>
        <v>55963577649.145859</v>
      </c>
      <c r="G200" s="5">
        <f t="shared" si="3"/>
        <v>4.14276123046875E-3</v>
      </c>
    </row>
    <row r="201" spans="1:7" s="9" customFormat="1" hidden="1" x14ac:dyDescent="0.15">
      <c r="A201" s="9" t="s">
        <v>1840</v>
      </c>
      <c r="B201" s="10">
        <v>86051875.540000007</v>
      </c>
      <c r="D201" s="9" t="s">
        <v>1840</v>
      </c>
      <c r="E201" s="10">
        <v>86051875.540000007</v>
      </c>
      <c r="F201" s="11" t="e">
        <f>+VLOOKUP(D201,[1]Hoja1!$A$2:$P$310,16,0)</f>
        <v>#N/A</v>
      </c>
      <c r="G201" s="10" t="e">
        <f t="shared" si="3"/>
        <v>#N/A</v>
      </c>
    </row>
    <row r="202" spans="1:7" hidden="1" x14ac:dyDescent="0.15">
      <c r="A202" s="1" t="s">
        <v>1841</v>
      </c>
      <c r="B202" s="5">
        <v>1720099020</v>
      </c>
      <c r="D202" s="1" t="s">
        <v>1841</v>
      </c>
      <c r="E202" s="5">
        <f>1720099020+86051875.53</f>
        <v>1806150895.53</v>
      </c>
      <c r="F202" s="8">
        <f>+VLOOKUP(D202,[1]Hoja1!$A$2:$P$310,16,0)</f>
        <v>1806150895.5306904</v>
      </c>
      <c r="G202" s="5">
        <f t="shared" si="3"/>
        <v>-6.90460205078125E-4</v>
      </c>
    </row>
    <row r="203" spans="1:7" hidden="1" x14ac:dyDescent="0.15">
      <c r="A203" s="1" t="s">
        <v>1842</v>
      </c>
      <c r="B203" s="5">
        <v>211625473.94999999</v>
      </c>
      <c r="D203" s="1" t="s">
        <v>1842</v>
      </c>
      <c r="E203" s="5">
        <f>211625473.95+36083712.96</f>
        <v>247709186.91</v>
      </c>
      <c r="F203" s="8">
        <f>+VLOOKUP(D203,[1]Hoja1!$A$2:$P$310,16,0)+39886994.9351692</f>
        <v>247709186.89626926</v>
      </c>
      <c r="G203" s="5">
        <f t="shared" si="3"/>
        <v>1.3730734586715698E-2</v>
      </c>
    </row>
    <row r="204" spans="1:7" hidden="1" x14ac:dyDescent="0.15">
      <c r="A204" s="1" t="s">
        <v>1843</v>
      </c>
      <c r="B204" s="5">
        <v>79.64</v>
      </c>
      <c r="D204" s="1" t="s">
        <v>1843</v>
      </c>
      <c r="E204" s="5">
        <v>79.64</v>
      </c>
      <c r="F204" s="8" t="e">
        <f>+VLOOKUP(D204,[1]Hoja1!$A$2:$P$310,16,0)</f>
        <v>#N/A</v>
      </c>
      <c r="G204" s="5" t="e">
        <f t="shared" si="3"/>
        <v>#N/A</v>
      </c>
    </row>
    <row r="205" spans="1:7" hidden="1" x14ac:dyDescent="0.15">
      <c r="A205" s="1" t="s">
        <v>1844</v>
      </c>
      <c r="B205" s="5">
        <v>0</v>
      </c>
      <c r="D205" s="1" t="s">
        <v>1844</v>
      </c>
      <c r="E205" s="5">
        <v>0</v>
      </c>
      <c r="F205" s="8" t="e">
        <f>+VLOOKUP(D205,[1]Hoja1!$A$2:$P$310,16,0)</f>
        <v>#N/A</v>
      </c>
      <c r="G205" s="5" t="e">
        <f t="shared" si="3"/>
        <v>#N/A</v>
      </c>
    </row>
    <row r="206" spans="1:7" hidden="1" x14ac:dyDescent="0.15">
      <c r="A206" s="1" t="s">
        <v>1845</v>
      </c>
      <c r="B206" s="5">
        <v>0</v>
      </c>
      <c r="D206" s="1" t="s">
        <v>1845</v>
      </c>
      <c r="E206" s="5">
        <v>0</v>
      </c>
      <c r="F206" s="8" t="e">
        <f>+VLOOKUP(D206,[1]Hoja1!$A$2:$P$310,16,0)</f>
        <v>#N/A</v>
      </c>
      <c r="G206" s="5" t="e">
        <f t="shared" si="3"/>
        <v>#N/A</v>
      </c>
    </row>
    <row r="207" spans="1:7" hidden="1" x14ac:dyDescent="0.15">
      <c r="A207" s="1" t="s">
        <v>1846</v>
      </c>
      <c r="B207" s="5">
        <v>0</v>
      </c>
      <c r="D207" s="1" t="s">
        <v>1846</v>
      </c>
      <c r="E207" s="5">
        <v>0</v>
      </c>
      <c r="F207" s="8" t="e">
        <f>+VLOOKUP(D207,[1]Hoja1!$A$2:$P$310,16,0)</f>
        <v>#N/A</v>
      </c>
      <c r="G207" s="5" t="e">
        <f t="shared" si="3"/>
        <v>#N/A</v>
      </c>
    </row>
    <row r="208" spans="1:7" hidden="1" x14ac:dyDescent="0.15">
      <c r="A208" s="1" t="s">
        <v>1847</v>
      </c>
      <c r="B208" s="5">
        <v>0</v>
      </c>
      <c r="D208" s="1" t="s">
        <v>1847</v>
      </c>
      <c r="E208" s="5">
        <v>0</v>
      </c>
      <c r="F208" s="8" t="e">
        <f>+VLOOKUP(D208,[1]Hoja1!$A$2:$P$310,16,0)</f>
        <v>#N/A</v>
      </c>
      <c r="G208" s="5" t="e">
        <f t="shared" si="3"/>
        <v>#N/A</v>
      </c>
    </row>
    <row r="209" spans="1:7" hidden="1" x14ac:dyDescent="0.15">
      <c r="A209" s="1" t="s">
        <v>1848</v>
      </c>
      <c r="B209" s="5">
        <v>17076954494.860001</v>
      </c>
      <c r="D209" s="1" t="s">
        <v>1848</v>
      </c>
      <c r="E209" s="5">
        <v>17076954494.860001</v>
      </c>
      <c r="F209" s="8">
        <f>+VLOOKUP(D209,[1]Hoja1!$A$2:$P$310,16,0)</f>
        <v>17076954494.857216</v>
      </c>
      <c r="G209" s="5">
        <f t="shared" si="3"/>
        <v>2.78472900390625E-3</v>
      </c>
    </row>
    <row r="210" spans="1:7" hidden="1" x14ac:dyDescent="0.15">
      <c r="A210" s="1" t="s">
        <v>1849</v>
      </c>
      <c r="B210" s="5">
        <v>13301873.09</v>
      </c>
      <c r="D210" s="1" t="s">
        <v>1849</v>
      </c>
      <c r="E210" s="5">
        <v>13301873.09</v>
      </c>
      <c r="F210" s="8">
        <f>+VLOOKUP(D210,[1]Hoja1!$A$2:$P$310,16,0)</f>
        <v>13301873.101338722</v>
      </c>
      <c r="G210" s="5">
        <f t="shared" si="3"/>
        <v>-1.1338721960783005E-2</v>
      </c>
    </row>
    <row r="211" spans="1:7" hidden="1" x14ac:dyDescent="0.15">
      <c r="A211" s="1" t="s">
        <v>1850</v>
      </c>
      <c r="B211" s="5">
        <v>11230003.960000001</v>
      </c>
      <c r="D211" s="1" t="s">
        <v>1850</v>
      </c>
      <c r="E211" s="5">
        <v>11230003.960000001</v>
      </c>
      <c r="F211" s="8">
        <f>+VLOOKUP(D211,[1]Hoja1!$A$2:$P$310,16,0)</f>
        <v>11230003.971264429</v>
      </c>
      <c r="G211" s="5">
        <f t="shared" si="3"/>
        <v>-1.1264428496360779E-2</v>
      </c>
    </row>
    <row r="212" spans="1:7" hidden="1" x14ac:dyDescent="0.15">
      <c r="A212" s="1" t="s">
        <v>1851</v>
      </c>
      <c r="B212" s="5">
        <v>15172213.140000001</v>
      </c>
      <c r="D212" s="1" t="s">
        <v>1851</v>
      </c>
      <c r="E212" s="5">
        <v>15172213.140000001</v>
      </c>
      <c r="F212" s="8">
        <f>+VLOOKUP(D212,[1]Hoja1!$A$2:$P$310,16,0)</f>
        <v>15172213.135465629</v>
      </c>
      <c r="G212" s="5">
        <f t="shared" si="3"/>
        <v>4.5343711972236633E-3</v>
      </c>
    </row>
    <row r="213" spans="1:7" hidden="1" x14ac:dyDescent="0.15">
      <c r="A213" s="1" t="s">
        <v>1852</v>
      </c>
      <c r="B213" s="5">
        <v>14253364.050000001</v>
      </c>
      <c r="D213" s="1" t="s">
        <v>1852</v>
      </c>
      <c r="E213" s="5">
        <v>14253364.050000001</v>
      </c>
      <c r="F213" s="8">
        <f>+VLOOKUP(D213,[1]Hoja1!$A$2:$P$310,16,0)</f>
        <v>14253364.048172928</v>
      </c>
      <c r="G213" s="5">
        <f t="shared" si="3"/>
        <v>1.8270723521709442E-3</v>
      </c>
    </row>
    <row r="214" spans="1:7" hidden="1" x14ac:dyDescent="0.15">
      <c r="A214" s="1" t="s">
        <v>1853</v>
      </c>
      <c r="B214" s="5">
        <v>16739111.85</v>
      </c>
      <c r="D214" s="1" t="s">
        <v>1853</v>
      </c>
      <c r="E214" s="5">
        <v>16739111.85</v>
      </c>
      <c r="F214" s="8">
        <f>+VLOOKUP(D214,[1]Hoja1!$A$2:$P$310,16,0)</f>
        <v>16739111.841733061</v>
      </c>
      <c r="G214" s="5">
        <f t="shared" si="3"/>
        <v>8.2669388502836227E-3</v>
      </c>
    </row>
    <row r="215" spans="1:7" hidden="1" x14ac:dyDescent="0.15">
      <c r="A215" s="1" t="s">
        <v>1854</v>
      </c>
      <c r="B215" s="5">
        <v>8246679.0499999998</v>
      </c>
      <c r="D215" s="1" t="s">
        <v>1854</v>
      </c>
      <c r="E215" s="5">
        <v>8246679.0499999998</v>
      </c>
      <c r="F215" s="8">
        <f>+VLOOKUP(D215,[1]Hoja1!$A$2:$P$310,16,0)</f>
        <v>8246679.0543567305</v>
      </c>
      <c r="G215" s="5">
        <f t="shared" si="3"/>
        <v>-4.356730729341507E-3</v>
      </c>
    </row>
    <row r="216" spans="1:7" hidden="1" x14ac:dyDescent="0.15">
      <c r="A216" s="1" t="s">
        <v>1855</v>
      </c>
      <c r="B216" s="5">
        <v>9123628.6500000004</v>
      </c>
      <c r="D216" s="1" t="s">
        <v>1855</v>
      </c>
      <c r="E216" s="5">
        <v>9123628.6500000004</v>
      </c>
      <c r="F216" s="8">
        <f>+VLOOKUP(D216,[1]Hoja1!$A$2:$P$310,16,0)</f>
        <v>9123628.6449268367</v>
      </c>
      <c r="G216" s="5">
        <f t="shared" si="3"/>
        <v>5.0731636583805084E-3</v>
      </c>
    </row>
    <row r="217" spans="1:7" hidden="1" x14ac:dyDescent="0.15">
      <c r="A217" s="1" t="s">
        <v>1856</v>
      </c>
      <c r="B217" s="5">
        <v>973821706.22000003</v>
      </c>
      <c r="D217" s="1" t="s">
        <v>1856</v>
      </c>
      <c r="E217" s="5">
        <v>973821706.22000003</v>
      </c>
      <c r="F217" s="8">
        <f>+VLOOKUP(D217,[1]Hoja1!$A$2:$P$310,16,0)</f>
        <v>973821706.21747184</v>
      </c>
      <c r="G217" s="5">
        <f t="shared" si="3"/>
        <v>2.5281906127929688E-3</v>
      </c>
    </row>
    <row r="218" spans="1:7" hidden="1" x14ac:dyDescent="0.15">
      <c r="A218" s="1" t="s">
        <v>1857</v>
      </c>
      <c r="B218" s="5">
        <v>2549746333.04</v>
      </c>
      <c r="D218" s="1" t="s">
        <v>1857</v>
      </c>
      <c r="E218" s="5">
        <v>2549746333.04</v>
      </c>
      <c r="F218" s="8">
        <f>+VLOOKUP(D218,[1]Hoja1!$A$2:$P$310,16,0)</f>
        <v>2549746333.0383387</v>
      </c>
      <c r="G218" s="5">
        <f t="shared" si="3"/>
        <v>1.6613006591796875E-3</v>
      </c>
    </row>
    <row r="219" spans="1:7" hidden="1" x14ac:dyDescent="0.15">
      <c r="A219" s="1" t="s">
        <v>1858</v>
      </c>
      <c r="B219" s="5">
        <v>5224397.59</v>
      </c>
      <c r="D219" s="1" t="s">
        <v>1858</v>
      </c>
      <c r="E219" s="5">
        <v>5224397.59</v>
      </c>
      <c r="F219" s="8">
        <f>+VLOOKUP(D219,[1]Hoja1!$A$2:$P$310,16,0)</f>
        <v>5224397.5973842293</v>
      </c>
      <c r="G219" s="5">
        <f t="shared" si="3"/>
        <v>-7.384229451417923E-3</v>
      </c>
    </row>
    <row r="220" spans="1:7" hidden="1" x14ac:dyDescent="0.15">
      <c r="A220" s="1" t="s">
        <v>1859</v>
      </c>
      <c r="B220" s="5">
        <v>594946.93999999994</v>
      </c>
      <c r="D220" s="1" t="s">
        <v>1859</v>
      </c>
      <c r="E220" s="5">
        <v>594946.93999999994</v>
      </c>
      <c r="F220" s="8">
        <f>+VLOOKUP(D220,[1]Hoja1!$A$2:$P$310,16,0)</f>
        <v>594946.94107846252</v>
      </c>
      <c r="G220" s="5">
        <f t="shared" si="3"/>
        <v>-1.0784625774249434E-3</v>
      </c>
    </row>
    <row r="221" spans="1:7" hidden="1" x14ac:dyDescent="0.15">
      <c r="A221" s="1" t="s">
        <v>1860</v>
      </c>
      <c r="B221" s="5">
        <v>9206736.1199999992</v>
      </c>
      <c r="D221" s="1" t="s">
        <v>1860</v>
      </c>
      <c r="E221" s="5">
        <v>9206736.1199999992</v>
      </c>
      <c r="F221" s="8">
        <f>+VLOOKUP(D221,[1]Hoja1!$A$2:$P$310,16,0)</f>
        <v>9206736.1221094672</v>
      </c>
      <c r="G221" s="5">
        <f t="shared" si="3"/>
        <v>-2.1094679832458496E-3</v>
      </c>
    </row>
    <row r="222" spans="1:7" hidden="1" x14ac:dyDescent="0.15">
      <c r="A222" s="1" t="s">
        <v>1861</v>
      </c>
      <c r="B222" s="5">
        <v>8751113.1099999994</v>
      </c>
      <c r="D222" s="1" t="s">
        <v>1861</v>
      </c>
      <c r="E222" s="5">
        <v>8751113.1099999994</v>
      </c>
      <c r="F222" s="8">
        <f>+VLOOKUP(D222,[1]Hoja1!$A$2:$P$310,16,0)</f>
        <v>8751113.1060693115</v>
      </c>
      <c r="G222" s="5">
        <f t="shared" si="3"/>
        <v>3.9306879043579102E-3</v>
      </c>
    </row>
    <row r="223" spans="1:7" hidden="1" x14ac:dyDescent="0.15">
      <c r="A223" s="1" t="s">
        <v>1862</v>
      </c>
      <c r="B223" s="5">
        <v>18713883.579999998</v>
      </c>
      <c r="D223" s="1" t="s">
        <v>1862</v>
      </c>
      <c r="E223" s="5">
        <v>18713883.579999998</v>
      </c>
      <c r="F223" s="8">
        <f>+VLOOKUP(D223,[1]Hoja1!$A$2:$P$310,16,0)</f>
        <v>18713883.580997374</v>
      </c>
      <c r="G223" s="5">
        <f t="shared" si="3"/>
        <v>-9.9737569689750671E-4</v>
      </c>
    </row>
    <row r="224" spans="1:7" hidden="1" x14ac:dyDescent="0.15">
      <c r="A224" s="1" t="s">
        <v>1863</v>
      </c>
      <c r="B224" s="5">
        <v>15264084.960000001</v>
      </c>
      <c r="D224" s="1" t="s">
        <v>1863</v>
      </c>
      <c r="E224" s="5">
        <v>15264084.960000001</v>
      </c>
      <c r="F224" s="8">
        <f>+VLOOKUP(D224,[1]Hoja1!$A$2:$P$310,16,0)</f>
        <v>15264084.96231111</v>
      </c>
      <c r="G224" s="5">
        <f t="shared" si="3"/>
        <v>-2.3111086338758469E-3</v>
      </c>
    </row>
    <row r="225" spans="1:7" hidden="1" x14ac:dyDescent="0.15">
      <c r="A225" s="1" t="s">
        <v>1864</v>
      </c>
      <c r="B225" s="5">
        <v>1940524742.8699999</v>
      </c>
      <c r="D225" s="1" t="s">
        <v>1864</v>
      </c>
      <c r="E225" s="5">
        <v>1940524742.8699999</v>
      </c>
      <c r="F225" s="8">
        <f>+VLOOKUP(D225,[1]Hoja1!$A$2:$P$310,16,0)</f>
        <v>1940524742.863832</v>
      </c>
      <c r="G225" s="5">
        <f t="shared" si="3"/>
        <v>6.1678886413574219E-3</v>
      </c>
    </row>
    <row r="226" spans="1:7" hidden="1" x14ac:dyDescent="0.15">
      <c r="A226" s="1" t="s">
        <v>1865</v>
      </c>
      <c r="B226" s="5">
        <v>11595323.619999999</v>
      </c>
      <c r="D226" s="1" t="s">
        <v>1865</v>
      </c>
      <c r="E226" s="5">
        <v>11595323.619999999</v>
      </c>
      <c r="F226" s="8">
        <f>+VLOOKUP(D226,[1]Hoja1!$A$2:$P$310,16,0)</f>
        <v>11595323.621926909</v>
      </c>
      <c r="G226" s="5">
        <f t="shared" si="3"/>
        <v>-1.9269101321697235E-3</v>
      </c>
    </row>
    <row r="227" spans="1:7" hidden="1" x14ac:dyDescent="0.15">
      <c r="A227" s="1" t="s">
        <v>1866</v>
      </c>
      <c r="B227" s="5">
        <v>7045249.6699999999</v>
      </c>
      <c r="D227" s="1" t="s">
        <v>1866</v>
      </c>
      <c r="E227" s="5">
        <v>7045249.6699999999</v>
      </c>
      <c r="F227" s="8">
        <f>+VLOOKUP(D227,[1]Hoja1!$A$2:$P$310,16,0)</f>
        <v>7045249.6718670223</v>
      </c>
      <c r="G227" s="5">
        <f t="shared" si="3"/>
        <v>-1.8670223653316498E-3</v>
      </c>
    </row>
    <row r="228" spans="1:7" hidden="1" x14ac:dyDescent="0.15">
      <c r="A228" s="1" t="s">
        <v>1867</v>
      </c>
      <c r="B228" s="5">
        <v>9923608.4700000007</v>
      </c>
      <c r="D228" s="1" t="s">
        <v>1867</v>
      </c>
      <c r="E228" s="5">
        <v>9923608.4700000007</v>
      </c>
      <c r="F228" s="8">
        <f>+VLOOKUP(D228,[1]Hoja1!$A$2:$P$310,16,0)</f>
        <v>9923608.4662713464</v>
      </c>
      <c r="G228" s="5">
        <f t="shared" si="3"/>
        <v>3.7286542356014252E-3</v>
      </c>
    </row>
    <row r="229" spans="1:7" hidden="1" x14ac:dyDescent="0.15">
      <c r="A229" s="1" t="s">
        <v>1868</v>
      </c>
      <c r="B229" s="5">
        <v>13071630791.110001</v>
      </c>
      <c r="D229" s="1" t="s">
        <v>1868</v>
      </c>
      <c r="E229" s="5">
        <v>13071630791.110001</v>
      </c>
      <c r="F229" s="8">
        <f>+VLOOKUP(D229,[1]Hoja1!$A$2:$P$310,16,0)</f>
        <v>13071630791.112719</v>
      </c>
      <c r="G229" s="5">
        <f t="shared" si="3"/>
        <v>-2.7179718017578125E-3</v>
      </c>
    </row>
    <row r="230" spans="1:7" hidden="1" x14ac:dyDescent="0.15">
      <c r="A230" s="1" t="s">
        <v>1869</v>
      </c>
      <c r="B230" s="5">
        <v>416736741.26999998</v>
      </c>
      <c r="D230" s="1" t="s">
        <v>1869</v>
      </c>
      <c r="E230" s="5">
        <v>416736741.26999998</v>
      </c>
      <c r="F230" s="8">
        <f>+VLOOKUP(D230,[1]Hoja1!$A$2:$P$310,16,0)</f>
        <v>416736741.26654476</v>
      </c>
      <c r="G230" s="5">
        <f t="shared" si="3"/>
        <v>3.4552216529846191E-3</v>
      </c>
    </row>
    <row r="231" spans="1:7" hidden="1" x14ac:dyDescent="0.15">
      <c r="A231" s="1" t="s">
        <v>1870</v>
      </c>
      <c r="B231" s="5">
        <v>1124588.47</v>
      </c>
      <c r="D231" s="1" t="s">
        <v>1870</v>
      </c>
      <c r="E231" s="5">
        <v>1124588.47</v>
      </c>
      <c r="F231" s="8">
        <f>+VLOOKUP(D231,[1]Hoja1!$A$2:$P$310,16,0)</f>
        <v>1124588.4737290246</v>
      </c>
      <c r="G231" s="5">
        <f t="shared" si="3"/>
        <v>-3.7290246691554785E-3</v>
      </c>
    </row>
    <row r="232" spans="1:7" hidden="1" x14ac:dyDescent="0.15">
      <c r="A232" s="1" t="s">
        <v>1871</v>
      </c>
      <c r="B232" s="5">
        <v>11324194.15</v>
      </c>
      <c r="D232" s="1" t="s">
        <v>1871</v>
      </c>
      <c r="E232" s="5">
        <v>11324194.15</v>
      </c>
      <c r="F232" s="8">
        <f>+VLOOKUP(D232,[1]Hoja1!$A$2:$P$310,16,0)</f>
        <v>11324194.15895245</v>
      </c>
      <c r="G232" s="5">
        <f t="shared" si="3"/>
        <v>-8.9524500072002411E-3</v>
      </c>
    </row>
    <row r="233" spans="1:7" hidden="1" x14ac:dyDescent="0.15">
      <c r="A233" s="1" t="s">
        <v>1872</v>
      </c>
      <c r="B233" s="5">
        <v>60101357.229999997</v>
      </c>
      <c r="D233" s="1" t="s">
        <v>1872</v>
      </c>
      <c r="E233" s="5">
        <v>60101357.229999997</v>
      </c>
      <c r="F233" s="8">
        <f>+VLOOKUP(D233,[1]Hoja1!$A$2:$P$310,16,0)</f>
        <v>60101357.234863237</v>
      </c>
      <c r="G233" s="5">
        <f t="shared" si="3"/>
        <v>-4.8632398247718811E-3</v>
      </c>
    </row>
    <row r="234" spans="1:7" hidden="1" x14ac:dyDescent="0.15">
      <c r="A234" s="1" t="s">
        <v>1873</v>
      </c>
      <c r="B234" s="5">
        <v>11467131.98</v>
      </c>
      <c r="D234" s="1" t="s">
        <v>1873</v>
      </c>
      <c r="E234" s="5">
        <v>11467131.98</v>
      </c>
      <c r="F234" s="8">
        <f>+VLOOKUP(D234,[1]Hoja1!$A$2:$P$310,16,0)</f>
        <v>11467131.983934209</v>
      </c>
      <c r="G234" s="5">
        <f t="shared" si="3"/>
        <v>-3.9342083036899567E-3</v>
      </c>
    </row>
    <row r="235" spans="1:7" hidden="1" x14ac:dyDescent="0.15">
      <c r="A235" s="1" t="s">
        <v>1874</v>
      </c>
      <c r="B235" s="5">
        <v>12684143.15</v>
      </c>
      <c r="D235" s="1" t="s">
        <v>1874</v>
      </c>
      <c r="E235" s="5">
        <v>12684143.15</v>
      </c>
      <c r="F235" s="8">
        <f>+VLOOKUP(D235,[1]Hoja1!$A$2:$P$310,16,0)</f>
        <v>12684143.145789634</v>
      </c>
      <c r="G235" s="5">
        <f t="shared" si="3"/>
        <v>4.2103659361600876E-3</v>
      </c>
    </row>
    <row r="236" spans="1:7" hidden="1" x14ac:dyDescent="0.15">
      <c r="A236" s="1" t="s">
        <v>1875</v>
      </c>
      <c r="B236" s="5">
        <v>11791982.380000001</v>
      </c>
      <c r="D236" s="1" t="s">
        <v>1875</v>
      </c>
      <c r="E236" s="5">
        <v>11791982.380000001</v>
      </c>
      <c r="F236" s="8">
        <f>+VLOOKUP(D236,[1]Hoja1!$A$2:$P$310,16,0)</f>
        <v>11791982.376809113</v>
      </c>
      <c r="G236" s="5">
        <f t="shared" si="3"/>
        <v>3.1908880919218063E-3</v>
      </c>
    </row>
    <row r="237" spans="1:7" hidden="1" x14ac:dyDescent="0.15">
      <c r="A237" s="1" t="s">
        <v>1876</v>
      </c>
      <c r="B237" s="5">
        <v>5807860.1600000001</v>
      </c>
      <c r="D237" s="1" t="s">
        <v>1876</v>
      </c>
      <c r="E237" s="5">
        <v>5807860.1600000001</v>
      </c>
      <c r="F237" s="8">
        <f>+VLOOKUP(D237,[1]Hoja1!$A$2:$P$310,16,0)</f>
        <v>5807860.1542911641</v>
      </c>
      <c r="G237" s="5">
        <f t="shared" si="3"/>
        <v>5.7088360190391541E-3</v>
      </c>
    </row>
    <row r="238" spans="1:7" hidden="1" x14ac:dyDescent="0.15">
      <c r="A238" s="1" t="s">
        <v>1877</v>
      </c>
      <c r="B238" s="5">
        <v>1937337.08</v>
      </c>
      <c r="D238" s="1" t="s">
        <v>1877</v>
      </c>
      <c r="E238" s="5">
        <v>1937337.08</v>
      </c>
      <c r="F238" s="8">
        <f>+VLOOKUP(D238,[1]Hoja1!$A$2:$P$310,16,0)</f>
        <v>1937337.0857985013</v>
      </c>
      <c r="G238" s="5">
        <f t="shared" si="3"/>
        <v>-5.7985011953860521E-3</v>
      </c>
    </row>
    <row r="239" spans="1:7" hidden="1" x14ac:dyDescent="0.15">
      <c r="A239" s="1" t="s">
        <v>1878</v>
      </c>
      <c r="B239" s="5">
        <v>6567257.4100000001</v>
      </c>
      <c r="D239" s="1" t="s">
        <v>1878</v>
      </c>
      <c r="E239" s="5">
        <v>6567257.4100000001</v>
      </c>
      <c r="F239" s="8">
        <f>+VLOOKUP(D239,[1]Hoja1!$A$2:$P$310,16,0)</f>
        <v>6567257.4098943146</v>
      </c>
      <c r="G239" s="5">
        <f t="shared" si="3"/>
        <v>1.0568555444478989E-4</v>
      </c>
    </row>
    <row r="240" spans="1:7" hidden="1" x14ac:dyDescent="0.15">
      <c r="A240" s="1" t="s">
        <v>1879</v>
      </c>
      <c r="B240" s="5">
        <v>0.39</v>
      </c>
      <c r="D240" s="1" t="s">
        <v>1879</v>
      </c>
      <c r="E240" s="5">
        <v>0.39</v>
      </c>
      <c r="F240" s="8" t="e">
        <f>+VLOOKUP(D240,[1]Hoja1!$A$2:$P$310,16,0)</f>
        <v>#N/A</v>
      </c>
      <c r="G240" s="5" t="e">
        <f t="shared" si="3"/>
        <v>#N/A</v>
      </c>
    </row>
    <row r="241" spans="1:7" hidden="1" x14ac:dyDescent="0.15">
      <c r="A241" s="1" t="s">
        <v>1880</v>
      </c>
      <c r="B241" s="5">
        <v>0</v>
      </c>
      <c r="D241" s="1" t="s">
        <v>1880</v>
      </c>
      <c r="E241" s="5">
        <v>0</v>
      </c>
      <c r="F241" s="8" t="e">
        <f>+VLOOKUP(D241,[1]Hoja1!$A$2:$P$310,16,0)</f>
        <v>#N/A</v>
      </c>
      <c r="G241" s="5" t="e">
        <f t="shared" si="3"/>
        <v>#N/A</v>
      </c>
    </row>
    <row r="242" spans="1:7" hidden="1" x14ac:dyDescent="0.15">
      <c r="A242" s="1" t="s">
        <v>1881</v>
      </c>
      <c r="B242" s="5">
        <v>322224597.67000002</v>
      </c>
      <c r="D242" s="1" t="s">
        <v>1881</v>
      </c>
      <c r="E242" s="5">
        <v>322224597.67000002</v>
      </c>
      <c r="F242" s="8">
        <f>+VLOOKUP(D242,[1]Hoja1!$A$2:$P$310,16,0)</f>
        <v>322224597.67045015</v>
      </c>
      <c r="G242" s="5">
        <f t="shared" si="3"/>
        <v>-4.5013427734375E-4</v>
      </c>
    </row>
    <row r="243" spans="1:7" hidden="1" x14ac:dyDescent="0.15">
      <c r="A243" s="1" t="s">
        <v>1882</v>
      </c>
      <c r="B243" s="5">
        <v>21200863017</v>
      </c>
      <c r="D243" s="1" t="s">
        <v>1882</v>
      </c>
      <c r="E243" s="5">
        <v>21200863017</v>
      </c>
      <c r="F243" s="8">
        <f>+VLOOKUP(D243,[1]Hoja1!$A$2:$P$310,16,0)</f>
        <v>21200863017.004379</v>
      </c>
      <c r="G243" s="5">
        <f t="shared" si="3"/>
        <v>-4.3792724609375E-3</v>
      </c>
    </row>
    <row r="244" spans="1:7" hidden="1" x14ac:dyDescent="0.15">
      <c r="A244" s="1" t="s">
        <v>1883</v>
      </c>
      <c r="B244" s="5">
        <v>68343419.849999994</v>
      </c>
      <c r="D244" s="1" t="s">
        <v>1883</v>
      </c>
      <c r="E244" s="5">
        <v>68343419.849999994</v>
      </c>
      <c r="F244" s="8">
        <f>+VLOOKUP(D244,[1]Hoja1!$A$2:$P$310,16,0)</f>
        <v>68343419.855970159</v>
      </c>
      <c r="G244" s="5">
        <f t="shared" si="3"/>
        <v>-5.9701651334762573E-3</v>
      </c>
    </row>
    <row r="245" spans="1:7" hidden="1" x14ac:dyDescent="0.15">
      <c r="A245" s="1" t="s">
        <v>1884</v>
      </c>
      <c r="B245" s="5">
        <v>0</v>
      </c>
      <c r="D245" s="1" t="s">
        <v>1884</v>
      </c>
      <c r="E245" s="5">
        <v>0</v>
      </c>
      <c r="F245" s="8" t="e">
        <f>+VLOOKUP(D245,[1]Hoja1!$A$2:$P$310,16,0)</f>
        <v>#N/A</v>
      </c>
      <c r="G245" s="5" t="e">
        <f t="shared" si="3"/>
        <v>#N/A</v>
      </c>
    </row>
    <row r="246" spans="1:7" hidden="1" x14ac:dyDescent="0.15">
      <c r="A246" s="1" t="s">
        <v>1885</v>
      </c>
      <c r="B246" s="5">
        <v>7254252.4299999997</v>
      </c>
      <c r="D246" s="1" t="s">
        <v>1885</v>
      </c>
      <c r="E246" s="5">
        <v>7254252.4299999997</v>
      </c>
      <c r="F246" s="8">
        <f>+VLOOKUP(D246,[1]Hoja1!$A$2:$P$310,16,0)</f>
        <v>7254252.4207999241</v>
      </c>
      <c r="G246" s="5">
        <f t="shared" si="3"/>
        <v>9.2000756412744522E-3</v>
      </c>
    </row>
    <row r="247" spans="1:7" hidden="1" x14ac:dyDescent="0.15">
      <c r="A247" s="1" t="s">
        <v>1886</v>
      </c>
      <c r="B247" s="5">
        <v>1086864.54</v>
      </c>
      <c r="D247" s="1" t="s">
        <v>1886</v>
      </c>
      <c r="E247" s="5">
        <v>1086864.54</v>
      </c>
      <c r="F247" s="8">
        <f>+VLOOKUP(D247,[1]Hoja1!$A$2:$P$310,16,0)</f>
        <v>1086864.5464187083</v>
      </c>
      <c r="G247" s="5">
        <f t="shared" si="3"/>
        <v>-6.4187082462012768E-3</v>
      </c>
    </row>
    <row r="248" spans="1:7" hidden="1" x14ac:dyDescent="0.15">
      <c r="A248" s="1" t="s">
        <v>1887</v>
      </c>
      <c r="B248" s="5">
        <v>0</v>
      </c>
      <c r="D248" s="1" t="s">
        <v>1887</v>
      </c>
      <c r="E248" s="5">
        <v>0</v>
      </c>
      <c r="F248" s="8" t="e">
        <f>+VLOOKUP(D248,[1]Hoja1!$A$2:$P$310,16,0)</f>
        <v>#N/A</v>
      </c>
      <c r="G248" s="5" t="e">
        <f t="shared" si="3"/>
        <v>#N/A</v>
      </c>
    </row>
    <row r="249" spans="1:7" hidden="1" x14ac:dyDescent="0.15">
      <c r="A249" s="1" t="s">
        <v>1888</v>
      </c>
      <c r="B249" s="5">
        <v>55288475.009999998</v>
      </c>
      <c r="D249" s="1" t="s">
        <v>1888</v>
      </c>
      <c r="E249" s="5">
        <v>55288475.009999998</v>
      </c>
      <c r="F249" s="8">
        <f>+VLOOKUP(D249,[1]Hoja1!$A$2:$P$310,16,0)</f>
        <v>55288475.010780312</v>
      </c>
      <c r="G249" s="5">
        <f t="shared" si="3"/>
        <v>-7.8031420707702637E-4</v>
      </c>
    </row>
    <row r="250" spans="1:7" hidden="1" x14ac:dyDescent="0.15">
      <c r="A250" s="1" t="s">
        <v>1889</v>
      </c>
      <c r="B250" s="5">
        <v>15057754.710000001</v>
      </c>
      <c r="D250" s="1" t="s">
        <v>1889</v>
      </c>
      <c r="E250" s="5">
        <v>15057754.710000001</v>
      </c>
      <c r="F250" s="8">
        <f>+VLOOKUP(D250,[1]Hoja1!$A$2:$P$310,16,0)</f>
        <v>15057754.712021962</v>
      </c>
      <c r="G250" s="5">
        <f t="shared" si="3"/>
        <v>-2.0219609141349792E-3</v>
      </c>
    </row>
    <row r="251" spans="1:7" hidden="1" x14ac:dyDescent="0.15">
      <c r="A251" s="1" t="s">
        <v>1890</v>
      </c>
      <c r="B251" s="5">
        <v>291299728.01999998</v>
      </c>
      <c r="D251" s="1" t="s">
        <v>1890</v>
      </c>
      <c r="E251" s="5">
        <v>291299728.01999998</v>
      </c>
      <c r="F251" s="8">
        <f>+VLOOKUP(D251,[1]Hoja1!$A$2:$P$310,16,0)</f>
        <v>291299728.02393389</v>
      </c>
      <c r="G251" s="5">
        <f t="shared" si="3"/>
        <v>-3.9339065551757813E-3</v>
      </c>
    </row>
    <row r="252" spans="1:7" hidden="1" x14ac:dyDescent="0.15">
      <c r="A252" s="1" t="s">
        <v>1891</v>
      </c>
      <c r="B252" s="5">
        <v>15908256</v>
      </c>
      <c r="D252" s="1" t="s">
        <v>1891</v>
      </c>
      <c r="E252" s="5">
        <v>15908256</v>
      </c>
      <c r="F252" s="8">
        <f>+VLOOKUP(D252,[1]Hoja1!$A$2:$P$310,16,0)</f>
        <v>15908256.003614182</v>
      </c>
      <c r="G252" s="5">
        <f t="shared" si="3"/>
        <v>-3.6141816526651382E-3</v>
      </c>
    </row>
    <row r="253" spans="1:7" hidden="1" x14ac:dyDescent="0.15">
      <c r="A253" s="1" t="s">
        <v>1892</v>
      </c>
      <c r="B253" s="5">
        <v>11170114.189999999</v>
      </c>
      <c r="D253" s="1" t="s">
        <v>1892</v>
      </c>
      <c r="E253" s="5">
        <v>11170114.189999999</v>
      </c>
      <c r="F253" s="8">
        <f>+VLOOKUP(D253,[1]Hoja1!$A$2:$P$310,16,0)</f>
        <v>11170114.180555571</v>
      </c>
      <c r="G253" s="5">
        <f t="shared" si="3"/>
        <v>9.4444286078214645E-3</v>
      </c>
    </row>
    <row r="254" spans="1:7" hidden="1" x14ac:dyDescent="0.15">
      <c r="A254" s="1" t="s">
        <v>1893</v>
      </c>
      <c r="B254" s="5">
        <v>9548537.3499999996</v>
      </c>
      <c r="D254" s="1" t="s">
        <v>1893</v>
      </c>
      <c r="E254" s="5">
        <v>9548537.3499999996</v>
      </c>
      <c r="F254" s="8">
        <f>+VLOOKUP(D254,[1]Hoja1!$A$2:$P$310,16,0)</f>
        <v>9548537.347942654</v>
      </c>
      <c r="G254" s="5">
        <f t="shared" si="3"/>
        <v>2.0573455840349197E-3</v>
      </c>
    </row>
    <row r="255" spans="1:7" hidden="1" x14ac:dyDescent="0.15">
      <c r="A255" s="1" t="s">
        <v>1894</v>
      </c>
      <c r="B255" s="5">
        <v>3936300.47</v>
      </c>
      <c r="D255" s="1" t="s">
        <v>1894</v>
      </c>
      <c r="E255" s="5">
        <v>3936300.47</v>
      </c>
      <c r="F255" s="8">
        <f>+VLOOKUP(D255,[1]Hoja1!$A$2:$P$310,16,0)</f>
        <v>3936300.4643035261</v>
      </c>
      <c r="G255" s="5">
        <f t="shared" si="3"/>
        <v>5.6964741088449955E-3</v>
      </c>
    </row>
    <row r="256" spans="1:7" hidden="1" x14ac:dyDescent="0.15">
      <c r="A256" s="1" t="s">
        <v>1895</v>
      </c>
      <c r="B256" s="5">
        <v>0</v>
      </c>
      <c r="D256" s="1" t="s">
        <v>1895</v>
      </c>
      <c r="E256" s="5">
        <v>0</v>
      </c>
      <c r="F256" s="8">
        <f>+VLOOKUP(D256,[1]Hoja1!$A$2:$P$310,16,0)</f>
        <v>0</v>
      </c>
      <c r="G256" s="5">
        <f t="shared" si="3"/>
        <v>0</v>
      </c>
    </row>
    <row r="257" spans="1:8" hidden="1" x14ac:dyDescent="0.15">
      <c r="A257" s="1" t="s">
        <v>1896</v>
      </c>
      <c r="B257" s="5">
        <v>37536660.539999999</v>
      </c>
      <c r="D257" s="1" t="s">
        <v>1896</v>
      </c>
      <c r="E257" s="5">
        <v>37536660.539999999</v>
      </c>
      <c r="F257" s="8">
        <f>+VLOOKUP(D257,[1]Hoja1!$A$2:$P$310,16,0)</f>
        <v>37536660.53950353</v>
      </c>
      <c r="G257" s="5">
        <f t="shared" si="3"/>
        <v>4.9646943807601929E-4</v>
      </c>
    </row>
    <row r="258" spans="1:8" hidden="1" x14ac:dyDescent="0.15">
      <c r="A258" s="1" t="s">
        <v>1897</v>
      </c>
      <c r="B258" s="5">
        <v>8131800.8499999996</v>
      </c>
      <c r="D258" s="1" t="s">
        <v>1897</v>
      </c>
      <c r="E258" s="5">
        <v>8131800.8499999996</v>
      </c>
      <c r="F258" s="8">
        <f>+VLOOKUP(D258,[1]Hoja1!$A$2:$P$310,16,0)</f>
        <v>8131800.8389829667</v>
      </c>
      <c r="G258" s="5">
        <f t="shared" si="3"/>
        <v>1.1017032898962498E-2</v>
      </c>
    </row>
    <row r="259" spans="1:8" hidden="1" x14ac:dyDescent="0.15">
      <c r="A259" s="1" t="s">
        <v>1898</v>
      </c>
      <c r="B259" s="5">
        <v>192737902.06</v>
      </c>
      <c r="D259" s="1" t="s">
        <v>1898</v>
      </c>
      <c r="E259" s="5">
        <v>192737902.06</v>
      </c>
      <c r="F259" s="8">
        <f>+VLOOKUP(D259,[1]Hoja1!$A$2:$P$310,16,0)</f>
        <v>192737902.0543561</v>
      </c>
      <c r="G259" s="5">
        <f t="shared" si="3"/>
        <v>5.6439042091369629E-3</v>
      </c>
    </row>
    <row r="260" spans="1:8" hidden="1" x14ac:dyDescent="0.15">
      <c r="A260" s="1" t="s">
        <v>1899</v>
      </c>
      <c r="B260" s="5">
        <v>37804105.090000004</v>
      </c>
      <c r="D260" s="1" t="s">
        <v>1899</v>
      </c>
      <c r="E260" s="5">
        <v>37804105.090000004</v>
      </c>
      <c r="F260" s="8">
        <f>+VLOOKUP(D260,[1]Hoja1!$A$2:$P$310,16,0)</f>
        <v>37804105.08615201</v>
      </c>
      <c r="G260" s="5">
        <f t="shared" si="3"/>
        <v>3.8479939103126526E-3</v>
      </c>
    </row>
    <row r="261" spans="1:8" hidden="1" x14ac:dyDescent="0.15">
      <c r="A261" s="1" t="s">
        <v>1900</v>
      </c>
      <c r="B261" s="5">
        <v>17071167.100000001</v>
      </c>
      <c r="D261" s="1" t="s">
        <v>1900</v>
      </c>
      <c r="E261" s="5">
        <v>17071167.100000001</v>
      </c>
      <c r="F261" s="8">
        <f>+VLOOKUP(D261,[1]Hoja1!$A$2:$P$310,16,0)</f>
        <v>17071167.098428138</v>
      </c>
      <c r="G261" s="5">
        <f t="shared" si="3"/>
        <v>1.5718638896942139E-3</v>
      </c>
    </row>
    <row r="262" spans="1:8" hidden="1" x14ac:dyDescent="0.15">
      <c r="A262" s="1" t="s">
        <v>1901</v>
      </c>
      <c r="B262" s="5">
        <v>13751748.970000001</v>
      </c>
      <c r="D262" s="1" t="s">
        <v>1901</v>
      </c>
      <c r="E262" s="5">
        <v>13751748.970000001</v>
      </c>
      <c r="F262" s="8">
        <f>+VLOOKUP(D262,[1]Hoja1!$A$2:$P$310,16,0)</f>
        <v>13751748.980390331</v>
      </c>
      <c r="G262" s="5">
        <f t="shared" ref="G262:G325" si="4">+E262-F262</f>
        <v>-1.0390330106019974E-2</v>
      </c>
    </row>
    <row r="263" spans="1:8" hidden="1" x14ac:dyDescent="0.15">
      <c r="A263" s="1" t="s">
        <v>1902</v>
      </c>
      <c r="B263" s="5">
        <v>9340744.7300000004</v>
      </c>
      <c r="D263" s="1" t="s">
        <v>1902</v>
      </c>
      <c r="E263" s="5">
        <v>9340744.7300000004</v>
      </c>
      <c r="F263" s="8">
        <f>+VLOOKUP(D263,[1]Hoja1!$A$2:$P$310,16,0)</f>
        <v>9340744.725183839</v>
      </c>
      <c r="G263" s="5">
        <f t="shared" si="4"/>
        <v>4.8161614686250687E-3</v>
      </c>
    </row>
    <row r="264" spans="1:8" hidden="1" x14ac:dyDescent="0.15">
      <c r="A264" s="1" t="s">
        <v>1903</v>
      </c>
      <c r="B264" s="5">
        <v>25986870.68</v>
      </c>
      <c r="D264" s="1" t="s">
        <v>1903</v>
      </c>
      <c r="E264" s="5">
        <v>25986870.68</v>
      </c>
      <c r="F264" s="8">
        <f>+VLOOKUP(D264,[1]Hoja1!$A$2:$P$310,16,0)</f>
        <v>25986870.679438081</v>
      </c>
      <c r="G264" s="5">
        <f t="shared" si="4"/>
        <v>5.6191906332969666E-4</v>
      </c>
    </row>
    <row r="265" spans="1:8" hidden="1" x14ac:dyDescent="0.15">
      <c r="A265" s="1" t="s">
        <v>1904</v>
      </c>
      <c r="B265" s="5">
        <v>14888558.23</v>
      </c>
      <c r="D265" s="1" t="s">
        <v>1904</v>
      </c>
      <c r="E265" s="5">
        <v>14888558.23</v>
      </c>
      <c r="F265" s="8">
        <f>+VLOOKUP(D265,[1]Hoja1!$A$2:$P$310,16,0)</f>
        <v>14888558.221962949</v>
      </c>
      <c r="G265" s="5">
        <f t="shared" si="4"/>
        <v>8.037051185965538E-3</v>
      </c>
    </row>
    <row r="266" spans="1:8" s="9" customFormat="1" hidden="1" x14ac:dyDescent="0.15">
      <c r="A266" s="9" t="s">
        <v>1905</v>
      </c>
      <c r="B266" s="10">
        <v>67098427.670000002</v>
      </c>
      <c r="D266" s="9" t="s">
        <v>1905</v>
      </c>
      <c r="E266" s="10">
        <v>67098427.670000002</v>
      </c>
      <c r="F266" s="11" t="e">
        <f>+VLOOKUP(D266,[1]Hoja1!$A$2:$P$310,16,0)</f>
        <v>#N/A</v>
      </c>
      <c r="G266" s="10" t="e">
        <f t="shared" si="4"/>
        <v>#N/A</v>
      </c>
    </row>
    <row r="267" spans="1:8" hidden="1" x14ac:dyDescent="0.15">
      <c r="A267" s="1" t="s">
        <v>1906</v>
      </c>
      <c r="B267" s="5">
        <v>587040988.57000005</v>
      </c>
      <c r="D267" s="1" t="s">
        <v>1906</v>
      </c>
      <c r="E267" s="5">
        <v>587040988.57000005</v>
      </c>
      <c r="F267" s="8">
        <f>+VLOOKUP(D267,[1]Hoja1!$A$2:$P$310,16,0)</f>
        <v>587040988.56314719</v>
      </c>
      <c r="G267" s="5">
        <f t="shared" si="4"/>
        <v>6.8528652191162109E-3</v>
      </c>
    </row>
    <row r="268" spans="1:8" hidden="1" x14ac:dyDescent="0.15">
      <c r="A268" s="1" t="s">
        <v>1907</v>
      </c>
      <c r="B268" s="5">
        <v>7702696973.6400003</v>
      </c>
      <c r="D268" s="1" t="s">
        <v>1907</v>
      </c>
      <c r="E268" s="5">
        <f>7702696973.64+67098427</f>
        <v>7769795400.6400003</v>
      </c>
      <c r="F268" s="8">
        <f>+VLOOKUP(D268,[1]Hoja1!$A$2:$P$310,16,0)</f>
        <v>7769795401.2971306</v>
      </c>
      <c r="G268" s="5">
        <f t="shared" si="4"/>
        <v>-0.65713024139404297</v>
      </c>
      <c r="H268" s="8"/>
    </row>
    <row r="269" spans="1:8" hidden="1" x14ac:dyDescent="0.15">
      <c r="A269" s="1" t="s">
        <v>1908</v>
      </c>
      <c r="B269" s="5">
        <v>15901310.41</v>
      </c>
      <c r="D269" s="1" t="s">
        <v>1908</v>
      </c>
      <c r="E269" s="5">
        <v>15901310.41</v>
      </c>
      <c r="F269" s="8">
        <f>+VLOOKUP(D269,[1]Hoja1!$A$2:$P$310,16,0)</f>
        <v>15901310.410587126</v>
      </c>
      <c r="G269" s="5">
        <f t="shared" si="4"/>
        <v>-5.871262401342392E-4</v>
      </c>
    </row>
    <row r="270" spans="1:8" hidden="1" x14ac:dyDescent="0.15">
      <c r="A270" s="1" t="s">
        <v>1909</v>
      </c>
      <c r="B270" s="5">
        <v>4</v>
      </c>
      <c r="D270" s="1" t="s">
        <v>1909</v>
      </c>
      <c r="E270" s="5">
        <v>4</v>
      </c>
      <c r="F270" s="8" t="e">
        <f>+VLOOKUP(D270,[1]Hoja1!$A$2:$P$310,16,0)</f>
        <v>#N/A</v>
      </c>
      <c r="G270" s="5" t="e">
        <f t="shared" si="4"/>
        <v>#N/A</v>
      </c>
    </row>
    <row r="271" spans="1:8" hidden="1" x14ac:dyDescent="0.15">
      <c r="A271" s="1" t="s">
        <v>1910</v>
      </c>
      <c r="B271" s="5">
        <v>0</v>
      </c>
      <c r="D271" s="1" t="s">
        <v>1910</v>
      </c>
      <c r="E271" s="5">
        <v>0</v>
      </c>
      <c r="F271" s="8" t="e">
        <f>+VLOOKUP(D271,[1]Hoja1!$A$2:$P$310,16,0)</f>
        <v>#N/A</v>
      </c>
      <c r="G271" s="5" t="e">
        <f t="shared" si="4"/>
        <v>#N/A</v>
      </c>
    </row>
    <row r="272" spans="1:8" hidden="1" x14ac:dyDescent="0.15">
      <c r="A272" s="1" t="s">
        <v>1911</v>
      </c>
      <c r="B272" s="5">
        <v>61402983.579999998</v>
      </c>
      <c r="D272" s="1" t="s">
        <v>1911</v>
      </c>
      <c r="E272" s="5">
        <v>61402983.579999998</v>
      </c>
      <c r="F272" s="8">
        <f>+VLOOKUP(D272,[1]Hoja1!$A$2:$P$310,16,0)</f>
        <v>61402983.584681481</v>
      </c>
      <c r="G272" s="5">
        <f t="shared" si="4"/>
        <v>-4.6814829111099243E-3</v>
      </c>
    </row>
    <row r="273" spans="1:7" hidden="1" x14ac:dyDescent="0.15">
      <c r="A273" s="1" t="s">
        <v>1912</v>
      </c>
      <c r="B273" s="5">
        <v>526647156.61000001</v>
      </c>
      <c r="D273" s="1" t="s">
        <v>1912</v>
      </c>
      <c r="E273" s="5">
        <v>526647156.61000001</v>
      </c>
      <c r="F273" s="8">
        <f>+VLOOKUP(D273,[1]Hoja1!$A$2:$P$310,16,0)</f>
        <v>526647156.60640806</v>
      </c>
      <c r="G273" s="5">
        <f t="shared" si="4"/>
        <v>3.5919547080993652E-3</v>
      </c>
    </row>
    <row r="274" spans="1:7" hidden="1" x14ac:dyDescent="0.15">
      <c r="A274" s="1" t="s">
        <v>1913</v>
      </c>
      <c r="B274" s="5">
        <v>4664532744.5200005</v>
      </c>
      <c r="D274" s="1" t="s">
        <v>1913</v>
      </c>
      <c r="E274" s="5">
        <v>4664532744.5200005</v>
      </c>
      <c r="F274" s="8">
        <f>+VLOOKUP(D274,[1]Hoja1!$A$2:$P$310,16,0)</f>
        <v>4664532744.5221062</v>
      </c>
      <c r="G274" s="5">
        <f t="shared" si="4"/>
        <v>-2.105712890625E-3</v>
      </c>
    </row>
    <row r="275" spans="1:7" hidden="1" x14ac:dyDescent="0.15">
      <c r="A275" s="1" t="s">
        <v>1914</v>
      </c>
      <c r="B275" s="5">
        <v>0</v>
      </c>
      <c r="D275" s="1" t="s">
        <v>1914</v>
      </c>
      <c r="E275" s="5">
        <v>0</v>
      </c>
      <c r="F275" s="8" t="e">
        <f>+VLOOKUP(D275,[1]Hoja1!$A$2:$P$310,16,0)</f>
        <v>#N/A</v>
      </c>
      <c r="G275" s="5" t="e">
        <f t="shared" si="4"/>
        <v>#N/A</v>
      </c>
    </row>
    <row r="276" spans="1:7" hidden="1" x14ac:dyDescent="0.15">
      <c r="A276" s="1" t="s">
        <v>1915</v>
      </c>
      <c r="B276" s="5">
        <v>109339305.53</v>
      </c>
      <c r="D276" s="1" t="s">
        <v>1915</v>
      </c>
      <c r="E276" s="5">
        <v>109339305.53</v>
      </c>
      <c r="F276" s="8">
        <f>+VLOOKUP(D276,[1]Hoja1!$A$2:$P$310,16,0)</f>
        <v>109339305.527642</v>
      </c>
      <c r="G276" s="5">
        <f t="shared" si="4"/>
        <v>2.3580044507980347E-3</v>
      </c>
    </row>
    <row r="277" spans="1:7" hidden="1" x14ac:dyDescent="0.15">
      <c r="A277" s="1" t="s">
        <v>1916</v>
      </c>
      <c r="B277" s="5">
        <v>77326077.260000005</v>
      </c>
      <c r="D277" s="1" t="s">
        <v>1916</v>
      </c>
      <c r="E277" s="5">
        <v>77326077.260000005</v>
      </c>
      <c r="F277" s="8">
        <f>+VLOOKUP(D277,[1]Hoja1!$A$2:$P$310,16,0)</f>
        <v>77326077.263930842</v>
      </c>
      <c r="G277" s="5">
        <f t="shared" si="4"/>
        <v>-3.9308369159698486E-3</v>
      </c>
    </row>
    <row r="278" spans="1:7" hidden="1" x14ac:dyDescent="0.15">
      <c r="A278" s="1" t="s">
        <v>1917</v>
      </c>
      <c r="B278" s="5">
        <v>287842765.72000003</v>
      </c>
      <c r="D278" s="1" t="s">
        <v>1917</v>
      </c>
      <c r="E278" s="5">
        <v>287842765.72000003</v>
      </c>
      <c r="F278" s="8">
        <f>+VLOOKUP(D278,[1]Hoja1!$A$2:$P$310,16,0)</f>
        <v>287842765.71623772</v>
      </c>
      <c r="G278" s="5">
        <f t="shared" si="4"/>
        <v>3.7623047828674316E-3</v>
      </c>
    </row>
    <row r="279" spans="1:7" hidden="1" x14ac:dyDescent="0.15">
      <c r="A279" s="1" t="s">
        <v>1918</v>
      </c>
      <c r="B279" s="5">
        <v>2161091.9500000002</v>
      </c>
      <c r="D279" s="1" t="s">
        <v>1918</v>
      </c>
      <c r="E279" s="5">
        <v>2161091.9500000002</v>
      </c>
      <c r="F279" s="8">
        <f>+VLOOKUP(D279,[1]Hoja1!$A$2:$P$310,16,0)</f>
        <v>2161091.9407958142</v>
      </c>
      <c r="G279" s="5">
        <f t="shared" si="4"/>
        <v>9.2041860334575176E-3</v>
      </c>
    </row>
    <row r="280" spans="1:7" hidden="1" x14ac:dyDescent="0.15">
      <c r="A280" s="1" t="s">
        <v>1919</v>
      </c>
      <c r="B280" s="5">
        <v>2187939705.0100002</v>
      </c>
      <c r="D280" s="1" t="s">
        <v>1919</v>
      </c>
      <c r="E280" s="5">
        <v>2187939705.0100002</v>
      </c>
      <c r="F280" s="8">
        <f>+VLOOKUP(D280,[1]Hoja1!$A$2:$P$310,16,0)</f>
        <v>2187939705.0255423</v>
      </c>
      <c r="G280" s="5">
        <f t="shared" si="4"/>
        <v>-1.5542030334472656E-2</v>
      </c>
    </row>
    <row r="281" spans="1:7" hidden="1" x14ac:dyDescent="0.15">
      <c r="A281" s="1" t="s">
        <v>1920</v>
      </c>
      <c r="B281" s="5">
        <v>27299649465.610001</v>
      </c>
      <c r="D281" s="1" t="s">
        <v>1920</v>
      </c>
      <c r="E281" s="5">
        <v>27299649465.610001</v>
      </c>
      <c r="F281" s="8">
        <f>+VLOOKUP(D281,[1]Hoja1!$A$2:$P$310,16,0)</f>
        <v>27299649465.620815</v>
      </c>
      <c r="G281" s="5">
        <f t="shared" si="4"/>
        <v>-1.0814666748046875E-2</v>
      </c>
    </row>
    <row r="282" spans="1:7" hidden="1" x14ac:dyDescent="0.15">
      <c r="A282" s="1" t="s">
        <v>1921</v>
      </c>
      <c r="B282" s="5">
        <v>16496461419.25</v>
      </c>
      <c r="D282" s="1" t="s">
        <v>1921</v>
      </c>
      <c r="E282" s="5">
        <v>16496461419.25</v>
      </c>
      <c r="F282" s="8">
        <f>+VLOOKUP(D282,[1]Hoja1!$A$2:$P$310,16,0)</f>
        <v>16496461419.244875</v>
      </c>
      <c r="G282" s="5">
        <f t="shared" si="4"/>
        <v>5.1250457763671875E-3</v>
      </c>
    </row>
    <row r="283" spans="1:7" hidden="1" x14ac:dyDescent="0.15">
      <c r="A283" s="1" t="s">
        <v>1922</v>
      </c>
      <c r="B283" s="5">
        <v>501937375.81</v>
      </c>
      <c r="D283" s="1" t="s">
        <v>1922</v>
      </c>
      <c r="E283" s="5">
        <v>501937375.81</v>
      </c>
      <c r="F283" s="8">
        <f>+VLOOKUP(D283,[1]Hoja1!$A$2:$P$310,16,0)</f>
        <v>501937375.80233908</v>
      </c>
      <c r="G283" s="5">
        <f t="shared" si="4"/>
        <v>7.6609253883361816E-3</v>
      </c>
    </row>
    <row r="284" spans="1:7" hidden="1" x14ac:dyDescent="0.15">
      <c r="A284" s="1" t="s">
        <v>1923</v>
      </c>
      <c r="B284" s="5">
        <v>0.01</v>
      </c>
      <c r="D284" s="1" t="s">
        <v>1923</v>
      </c>
      <c r="E284" s="5">
        <v>0.01</v>
      </c>
      <c r="F284" s="8" t="e">
        <f>+VLOOKUP(D284,[1]Hoja1!$A$2:$P$310,16,0)</f>
        <v>#N/A</v>
      </c>
      <c r="G284" s="5" t="e">
        <f t="shared" si="4"/>
        <v>#N/A</v>
      </c>
    </row>
    <row r="285" spans="1:7" hidden="1" x14ac:dyDescent="0.15">
      <c r="A285" s="1" t="s">
        <v>1924</v>
      </c>
      <c r="B285" s="5">
        <v>0</v>
      </c>
      <c r="D285" s="1" t="s">
        <v>1924</v>
      </c>
      <c r="E285" s="5">
        <v>0</v>
      </c>
      <c r="F285" s="8" t="e">
        <f>+VLOOKUP(D285,[1]Hoja1!$A$2:$P$310,16,0)</f>
        <v>#N/A</v>
      </c>
      <c r="G285" s="5" t="e">
        <f t="shared" si="4"/>
        <v>#N/A</v>
      </c>
    </row>
    <row r="286" spans="1:7" hidden="1" x14ac:dyDescent="0.15">
      <c r="A286" s="1" t="s">
        <v>1925</v>
      </c>
      <c r="B286" s="5">
        <v>1568199721.3599999</v>
      </c>
      <c r="D286" s="1" t="s">
        <v>1925</v>
      </c>
      <c r="E286" s="5">
        <v>1568199721.3599999</v>
      </c>
      <c r="F286" s="8">
        <f>+VLOOKUP(D286,[1]Hoja1!$A$2:$P$310,16,0)</f>
        <v>1568199721.3641801</v>
      </c>
      <c r="G286" s="5">
        <f t="shared" si="4"/>
        <v>-4.1801929473876953E-3</v>
      </c>
    </row>
    <row r="287" spans="1:7" hidden="1" x14ac:dyDescent="0.15">
      <c r="A287" s="1" t="s">
        <v>1926</v>
      </c>
      <c r="B287" s="5">
        <v>0</v>
      </c>
      <c r="D287" s="1" t="s">
        <v>1926</v>
      </c>
      <c r="E287" s="5">
        <v>0</v>
      </c>
      <c r="F287" s="8" t="e">
        <f>+VLOOKUP(D287,[1]Hoja1!$A$2:$P$310,16,0)</f>
        <v>#N/A</v>
      </c>
      <c r="G287" s="5" t="e">
        <f t="shared" si="4"/>
        <v>#N/A</v>
      </c>
    </row>
    <row r="288" spans="1:7" hidden="1" x14ac:dyDescent="0.15">
      <c r="A288" s="1" t="s">
        <v>1927</v>
      </c>
      <c r="B288" s="5">
        <v>2016911388.1300001</v>
      </c>
      <c r="D288" s="1" t="s">
        <v>1927</v>
      </c>
      <c r="E288" s="5">
        <v>2016911388.1300001</v>
      </c>
      <c r="F288" s="8">
        <f>+VLOOKUP(D288,[1]Hoja1!$A$2:$P$310,16,0)</f>
        <v>2016911388.1305664</v>
      </c>
      <c r="G288" s="5">
        <f t="shared" si="4"/>
        <v>-5.6624412536621094E-4</v>
      </c>
    </row>
    <row r="289" spans="1:8" s="9" customFormat="1" hidden="1" x14ac:dyDescent="0.15">
      <c r="A289" s="9" t="s">
        <v>1928</v>
      </c>
      <c r="B289" s="10">
        <v>2199274510.0300002</v>
      </c>
      <c r="D289" s="9" t="s">
        <v>1928</v>
      </c>
      <c r="E289" s="10">
        <v>2199274510.0300002</v>
      </c>
      <c r="F289" s="11" t="e">
        <f>+VLOOKUP(D289,[1]Hoja1!$A$2:$P$310,16,0)</f>
        <v>#N/A</v>
      </c>
      <c r="G289" s="10" t="e">
        <f t="shared" si="4"/>
        <v>#N/A</v>
      </c>
    </row>
    <row r="290" spans="1:8" hidden="1" x14ac:dyDescent="0.15">
      <c r="A290" s="1" t="s">
        <v>1929</v>
      </c>
      <c r="B290" s="5">
        <v>28279888833.690002</v>
      </c>
      <c r="D290" s="1" t="s">
        <v>1929</v>
      </c>
      <c r="E290" s="5">
        <f>28279888833.69+2199274510.03</f>
        <v>30479163343.719997</v>
      </c>
      <c r="F290" s="8">
        <f>+VLOOKUP(D290,[1]Hoja1!$A$2:$P$310,16,0)</f>
        <v>30479163343.728352</v>
      </c>
      <c r="G290" s="5">
        <f t="shared" si="4"/>
        <v>-8.35418701171875E-3</v>
      </c>
    </row>
    <row r="291" spans="1:8" hidden="1" x14ac:dyDescent="0.15">
      <c r="A291" s="1" t="s">
        <v>1930</v>
      </c>
      <c r="B291" s="5">
        <v>7344288991.1499996</v>
      </c>
      <c r="D291" s="1" t="s">
        <v>1930</v>
      </c>
      <c r="E291" s="5">
        <v>7344288991.1499996</v>
      </c>
      <c r="F291" s="8">
        <f>+VLOOKUP(D291,[1]Hoja1!$A$2:$P$310,16,0)+1143667160.83632+1143632852.51036</f>
        <v>7344288991.1502094</v>
      </c>
      <c r="G291" s="5">
        <f t="shared" si="4"/>
        <v>-2.09808349609375E-4</v>
      </c>
    </row>
    <row r="292" spans="1:8" hidden="1" x14ac:dyDescent="0.15">
      <c r="A292" s="1" t="s">
        <v>1931</v>
      </c>
      <c r="B292" s="5">
        <v>504940034.27999997</v>
      </c>
      <c r="D292" s="1" t="s">
        <v>1931</v>
      </c>
      <c r="E292" s="5">
        <v>504940034.27999997</v>
      </c>
      <c r="F292" s="8">
        <f>+VLOOKUP(D292,[1]Hoja1!$A$2:$P$310,16,0)</f>
        <v>504940034.27462655</v>
      </c>
      <c r="G292" s="5">
        <f t="shared" si="4"/>
        <v>5.3734183311462402E-3</v>
      </c>
    </row>
    <row r="293" spans="1:8" hidden="1" x14ac:dyDescent="0.15">
      <c r="A293" s="1" t="s">
        <v>1932</v>
      </c>
      <c r="B293" s="5">
        <v>232900599.34999999</v>
      </c>
      <c r="D293" s="1" t="s">
        <v>1932</v>
      </c>
      <c r="E293" s="5">
        <v>232900599.34999999</v>
      </c>
      <c r="F293" s="8">
        <f>+VLOOKUP(D293,[1]Hoja1!$A$2:$P$310,16,0)</f>
        <v>232900599.34554377</v>
      </c>
      <c r="G293" s="5">
        <f t="shared" si="4"/>
        <v>4.4562220573425293E-3</v>
      </c>
    </row>
    <row r="294" spans="1:8" hidden="1" x14ac:dyDescent="0.15">
      <c r="A294" s="1" t="s">
        <v>1933</v>
      </c>
      <c r="B294" s="5">
        <v>3366684947.7800002</v>
      </c>
      <c r="D294" s="1" t="s">
        <v>1933</v>
      </c>
      <c r="E294" s="5">
        <v>3366684947.7800002</v>
      </c>
      <c r="F294" s="8">
        <f>+VLOOKUP(D294,[1]Hoja1!$A$2:$P$310,16,0)</f>
        <v>3366684947.7862887</v>
      </c>
      <c r="G294" s="5">
        <f t="shared" si="4"/>
        <v>-6.2885284423828125E-3</v>
      </c>
    </row>
    <row r="295" spans="1:8" hidden="1" x14ac:dyDescent="0.15">
      <c r="A295" s="1" t="s">
        <v>1934</v>
      </c>
      <c r="B295" s="5">
        <v>7067539756.8000002</v>
      </c>
      <c r="D295" s="1" t="s">
        <v>1934</v>
      </c>
      <c r="E295" s="5">
        <v>7067539756.8000002</v>
      </c>
      <c r="F295" s="8">
        <f>+VLOOKUP(D295,[1]Hoja1!$A$2:$P$310,16,0)</f>
        <v>7067539756.7999821</v>
      </c>
      <c r="G295" s="5">
        <f t="shared" si="4"/>
        <v>1.811981201171875E-5</v>
      </c>
    </row>
    <row r="296" spans="1:8" s="9" customFormat="1" hidden="1" x14ac:dyDescent="0.15">
      <c r="A296" s="9" t="s">
        <v>1935</v>
      </c>
      <c r="B296" s="10">
        <v>42824390.630000003</v>
      </c>
      <c r="D296" s="9" t="s">
        <v>1935</v>
      </c>
      <c r="E296" s="10">
        <v>42824390.630000003</v>
      </c>
      <c r="F296" s="11" t="e">
        <f>+VLOOKUP(D296,[1]Hoja1!$A$2:$P$310,16,0)</f>
        <v>#N/A</v>
      </c>
      <c r="G296" s="10" t="e">
        <f t="shared" si="4"/>
        <v>#N/A</v>
      </c>
    </row>
    <row r="297" spans="1:8" x14ac:dyDescent="0.15">
      <c r="A297" s="1" t="s">
        <v>1936</v>
      </c>
      <c r="B297" s="5">
        <v>347316872.46000004</v>
      </c>
      <c r="D297" s="1" t="s">
        <v>1936</v>
      </c>
      <c r="E297" s="5">
        <f>347316872.46+42824390.63</f>
        <v>390141263.08999997</v>
      </c>
      <c r="F297" s="8">
        <f>+VLOOKUP(D297,[1]Hoja1!$A$2:$P$310,16,0)</f>
        <v>390079065.43818837</v>
      </c>
      <c r="G297" s="5">
        <f t="shared" si="4"/>
        <v>62197.651811599731</v>
      </c>
      <c r="H297" s="12" t="s">
        <v>2003</v>
      </c>
    </row>
    <row r="298" spans="1:8" hidden="1" x14ac:dyDescent="0.15">
      <c r="A298" s="1" t="s">
        <v>1937</v>
      </c>
      <c r="B298" s="5">
        <v>0</v>
      </c>
      <c r="D298" s="1" t="s">
        <v>1937</v>
      </c>
      <c r="E298" s="5">
        <v>0</v>
      </c>
      <c r="F298" s="8" t="e">
        <f>+VLOOKUP(D298,[1]Hoja1!$A$2:$P$310,16,0)</f>
        <v>#N/A</v>
      </c>
      <c r="G298" s="5" t="e">
        <f t="shared" si="4"/>
        <v>#N/A</v>
      </c>
    </row>
    <row r="299" spans="1:8" hidden="1" x14ac:dyDescent="0.15">
      <c r="A299" s="1" t="s">
        <v>1256</v>
      </c>
      <c r="B299" s="5">
        <v>0</v>
      </c>
      <c r="D299" s="1" t="s">
        <v>1256</v>
      </c>
      <c r="E299" s="5">
        <v>0</v>
      </c>
      <c r="F299" s="8" t="e">
        <f>+VLOOKUP(D299,[1]Hoja1!$A$2:$P$310,16,0)</f>
        <v>#N/A</v>
      </c>
      <c r="G299" s="5" t="e">
        <f t="shared" si="4"/>
        <v>#N/A</v>
      </c>
    </row>
    <row r="300" spans="1:8" hidden="1" x14ac:dyDescent="0.15">
      <c r="A300" s="1" t="s">
        <v>1293</v>
      </c>
      <c r="B300" s="5">
        <v>0</v>
      </c>
      <c r="D300" s="1" t="s">
        <v>1293</v>
      </c>
      <c r="E300" s="5">
        <v>0</v>
      </c>
      <c r="F300" s="8" t="e">
        <f>+VLOOKUP(D300,[1]Hoja1!$A$2:$P$310,16,0)</f>
        <v>#N/A</v>
      </c>
      <c r="G300" s="5" t="e">
        <f t="shared" si="4"/>
        <v>#N/A</v>
      </c>
    </row>
    <row r="301" spans="1:8" hidden="1" x14ac:dyDescent="0.15">
      <c r="A301" s="1" t="s">
        <v>1938</v>
      </c>
      <c r="B301" s="5">
        <v>505917464.63999999</v>
      </c>
      <c r="D301" s="1" t="s">
        <v>1938</v>
      </c>
      <c r="E301" s="5">
        <v>505917464.63999999</v>
      </c>
      <c r="F301" s="8">
        <f>+VLOOKUP(D301,[1]Hoja1!$A$2:$P$310,16,0)</f>
        <v>505917464.63406229</v>
      </c>
      <c r="G301" s="5">
        <f t="shared" si="4"/>
        <v>5.9376955032348633E-3</v>
      </c>
    </row>
    <row r="302" spans="1:8" hidden="1" x14ac:dyDescent="0.15">
      <c r="A302" s="1" t="s">
        <v>1524</v>
      </c>
      <c r="B302" s="5">
        <v>0</v>
      </c>
      <c r="D302" s="1" t="s">
        <v>1524</v>
      </c>
      <c r="E302" s="5">
        <v>0</v>
      </c>
      <c r="F302" s="8" t="e">
        <f>+VLOOKUP(D302,[1]Hoja1!$A$2:$P$310,16,0)</f>
        <v>#N/A</v>
      </c>
      <c r="G302" s="5" t="e">
        <f t="shared" si="4"/>
        <v>#N/A</v>
      </c>
    </row>
    <row r="303" spans="1:8" hidden="1" x14ac:dyDescent="0.15">
      <c r="A303" s="1" t="s">
        <v>1255</v>
      </c>
      <c r="B303" s="5">
        <v>3620893740.6500001</v>
      </c>
      <c r="D303" s="1" t="s">
        <v>1255</v>
      </c>
      <c r="E303" s="5">
        <v>3620893740.6500001</v>
      </c>
      <c r="F303" s="8">
        <f>+VLOOKUP(D303,[1]Hoja1!$A$2:$P$310,16,0)</f>
        <v>3620893740.6572418</v>
      </c>
      <c r="G303" s="5">
        <f t="shared" si="4"/>
        <v>-7.2417259216308594E-3</v>
      </c>
    </row>
    <row r="304" spans="1:8" hidden="1" x14ac:dyDescent="0.15">
      <c r="A304" s="1" t="s">
        <v>1269</v>
      </c>
      <c r="B304" s="5">
        <v>2016833187.8399999</v>
      </c>
      <c r="D304" s="1" t="s">
        <v>1269</v>
      </c>
      <c r="E304" s="5">
        <v>2016833187.8399999</v>
      </c>
      <c r="F304" s="8">
        <f>+VLOOKUP(D304,[1]Hoja1!$A$2:$P$310,16,0)</f>
        <v>2016833187.8269448</v>
      </c>
      <c r="G304" s="5">
        <f t="shared" si="4"/>
        <v>1.3055086135864258E-2</v>
      </c>
    </row>
    <row r="305" spans="1:8" hidden="1" x14ac:dyDescent="0.15">
      <c r="A305" s="1" t="s">
        <v>1261</v>
      </c>
      <c r="B305" s="5">
        <v>4467169536</v>
      </c>
      <c r="D305" s="1" t="s">
        <v>1261</v>
      </c>
      <c r="E305" s="5">
        <v>4467169536</v>
      </c>
      <c r="F305" s="8">
        <f>+VLOOKUP(D305,[1]Hoja1!$A$2:$P$310,16,0)</f>
        <v>4467169535.9949799</v>
      </c>
      <c r="G305" s="5">
        <f t="shared" si="4"/>
        <v>5.0201416015625E-3</v>
      </c>
    </row>
    <row r="306" spans="1:8" hidden="1" x14ac:dyDescent="0.15">
      <c r="A306" s="1" t="s">
        <v>1276</v>
      </c>
      <c r="B306" s="5">
        <v>2832910826.3899999</v>
      </c>
      <c r="D306" s="1" t="s">
        <v>1276</v>
      </c>
      <c r="E306" s="5">
        <v>2832910826.3899999</v>
      </c>
      <c r="F306" s="8">
        <f>+VLOOKUP(D306,[1]Hoja1!$A$2:$P$310,16,0)</f>
        <v>2832910826.3847084</v>
      </c>
      <c r="G306" s="5">
        <f t="shared" si="4"/>
        <v>5.2914619445800781E-3</v>
      </c>
    </row>
    <row r="307" spans="1:8" hidden="1" x14ac:dyDescent="0.15">
      <c r="A307" s="1" t="s">
        <v>1270</v>
      </c>
      <c r="B307" s="5">
        <v>4616981861.4399996</v>
      </c>
      <c r="D307" s="1" t="s">
        <v>1270</v>
      </c>
      <c r="E307" s="5">
        <v>4616981861.4399996</v>
      </c>
      <c r="F307" s="8">
        <f>+VLOOKUP(D307,[1]Hoja1!$A$2:$P$310,16,0)</f>
        <v>4616981861.4363956</v>
      </c>
      <c r="G307" s="5">
        <f t="shared" si="4"/>
        <v>3.6039352416992188E-3</v>
      </c>
    </row>
    <row r="308" spans="1:8" hidden="1" x14ac:dyDescent="0.15">
      <c r="A308" s="1" t="s">
        <v>1288</v>
      </c>
      <c r="B308" s="5">
        <v>0</v>
      </c>
      <c r="D308" s="1" t="s">
        <v>1288</v>
      </c>
      <c r="E308" s="5">
        <v>0</v>
      </c>
      <c r="F308" s="8" t="e">
        <f>+VLOOKUP(D308,[1]Hoja1!$A$2:$P$310,16,0)</f>
        <v>#N/A</v>
      </c>
      <c r="G308" s="5" t="e">
        <f t="shared" si="4"/>
        <v>#N/A</v>
      </c>
    </row>
    <row r="309" spans="1:8" x14ac:dyDescent="0.15">
      <c r="A309" s="1" t="s">
        <v>1939</v>
      </c>
      <c r="B309" s="5">
        <v>4539203339.8300009</v>
      </c>
      <c r="D309" s="1" t="s">
        <v>1939</v>
      </c>
      <c r="E309" s="5">
        <v>4539203339.8300009</v>
      </c>
      <c r="F309" s="8">
        <f>+VLOOKUP(D309,[1]Hoja1!$A$2:$P$310,16,0)</f>
        <v>10239203339.838903</v>
      </c>
      <c r="G309" s="5">
        <f t="shared" si="4"/>
        <v>-5700000000.0089025</v>
      </c>
      <c r="H309" s="5" t="s">
        <v>2001</v>
      </c>
    </row>
    <row r="310" spans="1:8" hidden="1" x14ac:dyDescent="0.15">
      <c r="A310" s="1" t="s">
        <v>1940</v>
      </c>
      <c r="B310" s="5">
        <v>15865130.609999999</v>
      </c>
      <c r="D310" s="1" t="s">
        <v>1940</v>
      </c>
      <c r="E310" s="5">
        <v>15865130.609999999</v>
      </c>
      <c r="F310" s="8">
        <f>+VLOOKUP(D310,[1]Hoja1!$A$2:$P$310,16,0)</f>
        <v>15865130.595379923</v>
      </c>
      <c r="G310" s="5">
        <f t="shared" si="4"/>
        <v>1.4620076864957809E-2</v>
      </c>
    </row>
    <row r="311" spans="1:8" hidden="1" x14ac:dyDescent="0.15">
      <c r="A311" s="1" t="s">
        <v>1941</v>
      </c>
      <c r="B311" s="5">
        <v>1698395074.0799999</v>
      </c>
      <c r="D311" s="1" t="s">
        <v>1941</v>
      </c>
      <c r="E311" s="5">
        <v>1698395074.0799999</v>
      </c>
      <c r="F311" s="8">
        <f>+VLOOKUP(D311,[1]Hoja1!$A$2:$P$310,16,0)</f>
        <v>1698395074.0387309</v>
      </c>
      <c r="G311" s="5">
        <f t="shared" si="4"/>
        <v>4.1269063949584961E-2</v>
      </c>
    </row>
    <row r="312" spans="1:8" hidden="1" x14ac:dyDescent="0.15">
      <c r="A312" s="1" t="s">
        <v>1942</v>
      </c>
      <c r="B312" s="5">
        <v>3043040257.2000003</v>
      </c>
      <c r="D312" s="1" t="s">
        <v>1942</v>
      </c>
      <c r="E312" s="5">
        <v>3043040257.2000003</v>
      </c>
      <c r="F312" s="8">
        <f>+VLOOKUP(D312,[1]Hoja1!$A$2:$P$310,16,0)</f>
        <v>3043040257.2066526</v>
      </c>
      <c r="G312" s="5">
        <f t="shared" si="4"/>
        <v>-6.6523551940917969E-3</v>
      </c>
    </row>
    <row r="313" spans="1:8" hidden="1" x14ac:dyDescent="0.15">
      <c r="A313" s="1" t="s">
        <v>1943</v>
      </c>
      <c r="B313" s="5">
        <v>120452290.55</v>
      </c>
      <c r="D313" s="1" t="s">
        <v>1943</v>
      </c>
      <c r="E313" s="5">
        <v>120452290.55</v>
      </c>
      <c r="F313" s="8">
        <f>+VLOOKUP(D313,[1]Hoja1!$A$2:$P$310,16,0)</f>
        <v>120452290.53139529</v>
      </c>
      <c r="G313" s="5">
        <f t="shared" si="4"/>
        <v>1.8604710698127747E-2</v>
      </c>
    </row>
    <row r="314" spans="1:8" hidden="1" x14ac:dyDescent="0.15">
      <c r="A314" s="1" t="s">
        <v>1944</v>
      </c>
      <c r="B314" s="5">
        <v>11126827.35</v>
      </c>
      <c r="D314" s="1" t="s">
        <v>1944</v>
      </c>
      <c r="E314" s="5">
        <v>11126827.35</v>
      </c>
      <c r="F314" s="8">
        <f>+VLOOKUP(D314,[1]Hoja1!$A$2:$P$310,16,0)</f>
        <v>11126827.354538782</v>
      </c>
      <c r="G314" s="5">
        <f t="shared" si="4"/>
        <v>-4.5387819409370422E-3</v>
      </c>
    </row>
    <row r="315" spans="1:8" s="9" customFormat="1" hidden="1" x14ac:dyDescent="0.15">
      <c r="A315" s="9" t="s">
        <v>1945</v>
      </c>
      <c r="B315" s="10">
        <v>15039862.93</v>
      </c>
      <c r="D315" s="9" t="s">
        <v>1945</v>
      </c>
      <c r="E315" s="10">
        <v>15039862.93</v>
      </c>
      <c r="F315" s="11" t="e">
        <f>+VLOOKUP(D315,[1]Hoja1!$A$2:$P$310,16,0)</f>
        <v>#N/A</v>
      </c>
      <c r="G315" s="10" t="e">
        <f t="shared" si="4"/>
        <v>#N/A</v>
      </c>
    </row>
    <row r="316" spans="1:8" hidden="1" x14ac:dyDescent="0.15">
      <c r="A316" s="1" t="s">
        <v>1946</v>
      </c>
      <c r="B316" s="5">
        <v>6418601.7400000002</v>
      </c>
      <c r="D316" s="1" t="s">
        <v>1946</v>
      </c>
      <c r="E316" s="5">
        <f>6418601.74+15039862.93</f>
        <v>21458464.670000002</v>
      </c>
      <c r="F316" s="8">
        <f>+VLOOKUP(D316,[1]Hoja1!$A$2:$P$310,16,0)</f>
        <v>21458464.665147804</v>
      </c>
      <c r="G316" s="5">
        <f t="shared" si="4"/>
        <v>4.85219806432724E-3</v>
      </c>
    </row>
    <row r="317" spans="1:8" hidden="1" x14ac:dyDescent="0.15">
      <c r="A317" s="1" t="s">
        <v>1947</v>
      </c>
      <c r="B317" s="5">
        <v>0</v>
      </c>
      <c r="D317" s="1" t="s">
        <v>1947</v>
      </c>
      <c r="E317" s="5">
        <v>0</v>
      </c>
      <c r="F317" s="8" t="e">
        <f>+VLOOKUP(D317,[1]Hoja1!$A$2:$P$310,16,0)</f>
        <v>#N/A</v>
      </c>
      <c r="G317" s="5" t="e">
        <f t="shared" si="4"/>
        <v>#N/A</v>
      </c>
    </row>
    <row r="318" spans="1:8" hidden="1" x14ac:dyDescent="0.15">
      <c r="A318" s="1" t="s">
        <v>1948</v>
      </c>
      <c r="B318" s="5">
        <v>49880290.57</v>
      </c>
      <c r="D318" s="1" t="s">
        <v>1948</v>
      </c>
      <c r="E318" s="5">
        <v>49880290.57</v>
      </c>
      <c r="F318" s="8">
        <f>+VLOOKUP(D318,[1]Hoja1!$A$2:$P$310,16,0)</f>
        <v>49880290.564538956</v>
      </c>
      <c r="G318" s="5">
        <f t="shared" si="4"/>
        <v>5.4610446095466614E-3</v>
      </c>
    </row>
    <row r="319" spans="1:8" hidden="1" x14ac:dyDescent="0.15">
      <c r="A319" s="1" t="s">
        <v>1949</v>
      </c>
      <c r="B319" s="5">
        <v>39485793136.020004</v>
      </c>
      <c r="D319" s="1" t="s">
        <v>1949</v>
      </c>
      <c r="E319" s="5">
        <v>39485793136.020004</v>
      </c>
      <c r="F319" s="8">
        <f>+VLOOKUP(D319,[1]Hoja1!$A$2:$P$310,16,0)</f>
        <v>39485793136.019173</v>
      </c>
      <c r="G319" s="5">
        <f t="shared" si="4"/>
        <v>8.3160400390625E-4</v>
      </c>
    </row>
    <row r="320" spans="1:8" hidden="1" x14ac:dyDescent="0.15">
      <c r="A320" s="1" t="s">
        <v>1950</v>
      </c>
      <c r="B320" s="5">
        <v>0</v>
      </c>
      <c r="D320" s="1" t="s">
        <v>1950</v>
      </c>
      <c r="E320" s="5">
        <v>0</v>
      </c>
      <c r="F320" s="8">
        <f>+VLOOKUP(D320,[1]Hoja1!$A$2:$P$310,16,0)</f>
        <v>-4.6901355765786839E-7</v>
      </c>
      <c r="G320" s="5">
        <f t="shared" si="4"/>
        <v>4.6901355765786839E-7</v>
      </c>
    </row>
    <row r="321" spans="1:8" hidden="1" x14ac:dyDescent="0.15">
      <c r="A321" s="1" t="s">
        <v>1951</v>
      </c>
      <c r="B321" s="5">
        <v>106373184.22</v>
      </c>
      <c r="D321" s="1" t="s">
        <v>1951</v>
      </c>
      <c r="E321" s="5">
        <v>106373184.22</v>
      </c>
      <c r="F321" s="8">
        <f>+VLOOKUP(D321,[1]Hoja1!$A$2:$P$310,16,0)</f>
        <v>106373184.22789744</v>
      </c>
      <c r="G321" s="5">
        <f t="shared" si="4"/>
        <v>-7.8974366188049316E-3</v>
      </c>
    </row>
    <row r="322" spans="1:8" hidden="1" x14ac:dyDescent="0.15">
      <c r="A322" s="1" t="s">
        <v>1952</v>
      </c>
      <c r="B322" s="5">
        <v>683400679.45000005</v>
      </c>
      <c r="D322" s="1" t="s">
        <v>1952</v>
      </c>
      <c r="E322" s="5">
        <v>683400679.45000005</v>
      </c>
      <c r="F322" s="8">
        <f>+VLOOKUP(D322,[1]Hoja1!$A$2:$P$310,16,0)</f>
        <v>683400679.45984674</v>
      </c>
      <c r="G322" s="5">
        <f t="shared" si="4"/>
        <v>-9.8466873168945313E-3</v>
      </c>
    </row>
    <row r="323" spans="1:8" hidden="1" x14ac:dyDescent="0.15">
      <c r="A323" s="1" t="s">
        <v>1953</v>
      </c>
      <c r="B323" s="5">
        <v>3556797461.8099999</v>
      </c>
      <c r="D323" s="1" t="s">
        <v>1953</v>
      </c>
      <c r="E323" s="5">
        <v>3556797461.8099999</v>
      </c>
      <c r="F323" s="8">
        <f>+VLOOKUP(D323,[1]Hoja1!$A$2:$P$310,16,0)</f>
        <v>3556797461.8189597</v>
      </c>
      <c r="G323" s="5">
        <f t="shared" si="4"/>
        <v>-8.9597702026367188E-3</v>
      </c>
    </row>
    <row r="324" spans="1:8" hidden="1" x14ac:dyDescent="0.15">
      <c r="A324" s="1" t="s">
        <v>1954</v>
      </c>
      <c r="B324" s="5">
        <v>7793.29</v>
      </c>
      <c r="D324" s="1" t="s">
        <v>1954</v>
      </c>
      <c r="E324" s="5">
        <v>7793.29</v>
      </c>
      <c r="F324" s="8">
        <f>+VLOOKUP(D324,[1]Hoja1!$A$2:$P$310,16,0)</f>
        <v>7793.2891186263032</v>
      </c>
      <c r="G324" s="5">
        <f t="shared" si="4"/>
        <v>8.8137369675678201E-4</v>
      </c>
    </row>
    <row r="325" spans="1:8" hidden="1" x14ac:dyDescent="0.15">
      <c r="A325" s="1" t="s">
        <v>1955</v>
      </c>
      <c r="B325" s="5">
        <v>2880002659.1800003</v>
      </c>
      <c r="D325" s="1" t="s">
        <v>1955</v>
      </c>
      <c r="E325" s="5">
        <v>2880002659.1800003</v>
      </c>
      <c r="F325" s="8">
        <f>+VLOOKUP(D325,[1]Hoja1!$A$2:$P$310,16,0)</f>
        <v>2880002659.1903386</v>
      </c>
      <c r="G325" s="5">
        <f t="shared" si="4"/>
        <v>-1.0338306427001953E-2</v>
      </c>
    </row>
    <row r="326" spans="1:8" hidden="1" x14ac:dyDescent="0.15">
      <c r="A326" s="1" t="s">
        <v>1956</v>
      </c>
      <c r="B326" s="5">
        <v>5613804829.4899998</v>
      </c>
      <c r="D326" s="1" t="s">
        <v>1956</v>
      </c>
      <c r="E326" s="5">
        <v>5613804829.4899998</v>
      </c>
      <c r="F326" s="8">
        <f>+VLOOKUP(D326,[1]Hoja1!$A$2:$P$310,16,0)</f>
        <v>5613804829.4857588</v>
      </c>
      <c r="G326" s="5">
        <f t="shared" ref="G326:G367" si="5">+E326-F326</f>
        <v>4.2409896850585938E-3</v>
      </c>
    </row>
    <row r="327" spans="1:8" hidden="1" x14ac:dyDescent="0.15">
      <c r="A327" s="1" t="s">
        <v>1957</v>
      </c>
      <c r="B327" s="5">
        <v>20741581563.139999</v>
      </c>
      <c r="D327" s="1" t="s">
        <v>1957</v>
      </c>
      <c r="E327" s="5">
        <v>20741581563.139999</v>
      </c>
      <c r="F327" s="8">
        <f>+VLOOKUP(D327,[1]Hoja1!$A$2:$P$310,16,0)</f>
        <v>20741581563.146557</v>
      </c>
      <c r="G327" s="5">
        <f t="shared" si="5"/>
        <v>-6.557464599609375E-3</v>
      </c>
    </row>
    <row r="328" spans="1:8" hidden="1" x14ac:dyDescent="0.15">
      <c r="A328" s="1" t="s">
        <v>1958</v>
      </c>
      <c r="B328" s="5">
        <v>461062479.88999999</v>
      </c>
      <c r="D328" s="1" t="s">
        <v>1958</v>
      </c>
      <c r="E328" s="5">
        <v>461062479.88999999</v>
      </c>
      <c r="F328" s="8">
        <f>+VLOOKUP(D328,[1]Hoja1!$A$2:$P$310,16,0)</f>
        <v>461062479.89410436</v>
      </c>
      <c r="G328" s="5">
        <f t="shared" si="5"/>
        <v>-4.1043758392333984E-3</v>
      </c>
    </row>
    <row r="329" spans="1:8" hidden="1" x14ac:dyDescent="0.15">
      <c r="A329" s="1" t="s">
        <v>1959</v>
      </c>
      <c r="B329" s="5">
        <v>0</v>
      </c>
      <c r="D329" s="1" t="s">
        <v>1959</v>
      </c>
      <c r="E329" s="5">
        <v>0</v>
      </c>
      <c r="F329" s="8">
        <f>+VLOOKUP(D329,[1]Hoja1!$A$2:$P$310,16,0)</f>
        <v>-7.5061170031690728E-6</v>
      </c>
      <c r="G329" s="5">
        <f t="shared" si="5"/>
        <v>7.5061170031690728E-6</v>
      </c>
    </row>
    <row r="330" spans="1:8" hidden="1" x14ac:dyDescent="0.15">
      <c r="A330" s="1" t="s">
        <v>1960</v>
      </c>
      <c r="B330" s="5">
        <v>312023003.41000003</v>
      </c>
      <c r="D330" s="1" t="s">
        <v>1960</v>
      </c>
      <c r="E330" s="5">
        <v>312023003.41000003</v>
      </c>
      <c r="F330" s="8">
        <f>+VLOOKUP(D330,[1]Hoja1!$A$2:$P$310,16,0)</f>
        <v>312023003.41480821</v>
      </c>
      <c r="G330" s="5">
        <f t="shared" si="5"/>
        <v>-4.8081874847412109E-3</v>
      </c>
    </row>
    <row r="331" spans="1:8" hidden="1" x14ac:dyDescent="0.15">
      <c r="A331" s="1" t="s">
        <v>1961</v>
      </c>
      <c r="B331" s="5">
        <v>171174033.09</v>
      </c>
      <c r="D331" s="1" t="s">
        <v>1961</v>
      </c>
      <c r="E331" s="5">
        <v>171174033.09</v>
      </c>
      <c r="F331" s="8">
        <f>+VLOOKUP(D331,[1]Hoja1!$A$2:$P$310,16,0)</f>
        <v>171174033.09712547</v>
      </c>
      <c r="G331" s="5">
        <f t="shared" si="5"/>
        <v>-7.12546706199646E-3</v>
      </c>
    </row>
    <row r="332" spans="1:8" x14ac:dyDescent="0.15">
      <c r="A332" s="1" t="s">
        <v>1962</v>
      </c>
      <c r="B332" s="5">
        <v>1330386069.3099999</v>
      </c>
      <c r="D332" s="1" t="s">
        <v>1962</v>
      </c>
      <c r="E332" s="5">
        <f>1330386069.31</f>
        <v>1330386069.3099999</v>
      </c>
      <c r="F332" s="8">
        <f>+VLOOKUP(D332,[1]Hoja1!$A$2:$P$310,16,0)</f>
        <v>1333126569.3083019</v>
      </c>
      <c r="G332" s="5">
        <f t="shared" si="5"/>
        <v>-2740499.9983019829</v>
      </c>
      <c r="H332" s="1" t="s">
        <v>2005</v>
      </c>
    </row>
    <row r="333" spans="1:8" hidden="1" x14ac:dyDescent="0.15">
      <c r="A333" s="1" t="s">
        <v>1963</v>
      </c>
      <c r="B333" s="5">
        <v>1.01</v>
      </c>
      <c r="D333" s="1" t="s">
        <v>1963</v>
      </c>
      <c r="E333" s="5">
        <v>1.01</v>
      </c>
      <c r="F333" s="8" t="e">
        <f>+VLOOKUP(D333,[1]Hoja1!$A$2:$P$310,16,0)</f>
        <v>#N/A</v>
      </c>
      <c r="G333" s="5" t="e">
        <f t="shared" si="5"/>
        <v>#N/A</v>
      </c>
    </row>
    <row r="334" spans="1:8" hidden="1" x14ac:dyDescent="0.15">
      <c r="A334" s="1" t="s">
        <v>1964</v>
      </c>
      <c r="B334" s="5">
        <v>8990871982.5499992</v>
      </c>
      <c r="D334" s="1" t="s">
        <v>1964</v>
      </c>
      <c r="E334" s="5">
        <v>8990871982.5499992</v>
      </c>
      <c r="F334" s="8">
        <f>+VLOOKUP(D334,[1]Hoja1!$A$2:$P$310,16,0)</f>
        <v>8990871982.5475788</v>
      </c>
      <c r="G334" s="5">
        <f t="shared" si="5"/>
        <v>2.4204254150390625E-3</v>
      </c>
    </row>
    <row r="335" spans="1:8" hidden="1" x14ac:dyDescent="0.15">
      <c r="A335" s="1" t="s">
        <v>1965</v>
      </c>
      <c r="B335" s="5">
        <v>3882258831.98</v>
      </c>
      <c r="D335" s="1" t="s">
        <v>1965</v>
      </c>
      <c r="E335" s="5">
        <v>3882258831.98</v>
      </c>
      <c r="F335" s="8">
        <f>+VLOOKUP(D335,[1]Hoja1!$A$2:$P$310,16,0)</f>
        <v>3882258831.9839907</v>
      </c>
      <c r="G335" s="5">
        <f t="shared" si="5"/>
        <v>-3.9906501770019531E-3</v>
      </c>
    </row>
    <row r="336" spans="1:8" hidden="1" x14ac:dyDescent="0.15">
      <c r="A336" s="1" t="s">
        <v>1966</v>
      </c>
      <c r="B336" s="5">
        <v>12227339542.610001</v>
      </c>
      <c r="D336" s="1" t="s">
        <v>1966</v>
      </c>
      <c r="E336" s="5">
        <v>12227339542.610001</v>
      </c>
      <c r="F336" s="8">
        <f>+VLOOKUP(D336,[1]Hoja1!$A$2:$P$310,16,0)</f>
        <v>12227339542.614895</v>
      </c>
      <c r="G336" s="5">
        <f t="shared" si="5"/>
        <v>-4.894256591796875E-3</v>
      </c>
    </row>
    <row r="337" spans="1:8" hidden="1" x14ac:dyDescent="0.15">
      <c r="A337" s="1" t="s">
        <v>1280</v>
      </c>
      <c r="B337" s="5">
        <v>8156177836.8999996</v>
      </c>
      <c r="D337" s="1" t="s">
        <v>1280</v>
      </c>
      <c r="E337" s="5">
        <v>8156177836.8999996</v>
      </c>
      <c r="F337" s="8">
        <f>+VLOOKUP(D337,[1]Hoja1!$A$2:$P$310,16,0)</f>
        <v>8156177836.90763</v>
      </c>
      <c r="G337" s="5">
        <f t="shared" si="5"/>
        <v>-7.6303482055664063E-3</v>
      </c>
    </row>
    <row r="338" spans="1:8" hidden="1" x14ac:dyDescent="0.15">
      <c r="A338" s="1" t="s">
        <v>1232</v>
      </c>
      <c r="B338" s="5">
        <v>2403076305.9299998</v>
      </c>
      <c r="D338" s="1" t="s">
        <v>1232</v>
      </c>
      <c r="E338" s="5">
        <v>2403076305.9299998</v>
      </c>
      <c r="F338" s="8">
        <f>+VLOOKUP(D338,[1]Hoja1!$A$2:$P$310,16,0)</f>
        <v>2403076305.9406815</v>
      </c>
      <c r="G338" s="5">
        <f t="shared" si="5"/>
        <v>-1.0681629180908203E-2</v>
      </c>
    </row>
    <row r="339" spans="1:8" hidden="1" x14ac:dyDescent="0.15">
      <c r="A339" s="1" t="s">
        <v>1244</v>
      </c>
      <c r="B339" s="5">
        <v>1087294876.1400001</v>
      </c>
      <c r="D339" s="1" t="s">
        <v>1244</v>
      </c>
      <c r="E339" s="5">
        <v>1087294876.1400001</v>
      </c>
      <c r="F339" s="8">
        <f>+VLOOKUP(D339,[1]Hoja1!$A$2:$P$310,16,0)</f>
        <v>1087294876.1513362</v>
      </c>
      <c r="G339" s="5">
        <f t="shared" si="5"/>
        <v>-1.1336088180541992E-2</v>
      </c>
    </row>
    <row r="340" spans="1:8" hidden="1" x14ac:dyDescent="0.15">
      <c r="A340" s="1" t="s">
        <v>1967</v>
      </c>
      <c r="B340" s="5">
        <v>0</v>
      </c>
      <c r="D340" s="1" t="s">
        <v>1967</v>
      </c>
      <c r="E340" s="5">
        <v>0</v>
      </c>
      <c r="F340" s="8" t="e">
        <f>+VLOOKUP(D340,[1]Hoja1!$A$2:$P$310,16,0)</f>
        <v>#N/A</v>
      </c>
      <c r="G340" s="5" t="e">
        <f t="shared" si="5"/>
        <v>#N/A</v>
      </c>
    </row>
    <row r="341" spans="1:8" hidden="1" x14ac:dyDescent="0.15">
      <c r="A341" s="1" t="s">
        <v>1968</v>
      </c>
      <c r="B341" s="5">
        <v>3814510645.3100004</v>
      </c>
      <c r="D341" s="1" t="s">
        <v>1968</v>
      </c>
      <c r="E341" s="5">
        <v>3814510645.3100004</v>
      </c>
      <c r="F341" s="8">
        <f>+VLOOKUP(D341,[1]Hoja1!$A$2:$P$310,16,0)</f>
        <v>3814510645.3002129</v>
      </c>
      <c r="G341" s="5">
        <f t="shared" si="5"/>
        <v>9.7875595092773438E-3</v>
      </c>
    </row>
    <row r="342" spans="1:8" hidden="1" x14ac:dyDescent="0.15">
      <c r="A342" s="1" t="s">
        <v>1969</v>
      </c>
      <c r="B342" s="5">
        <v>4881851.34</v>
      </c>
      <c r="D342" s="1" t="s">
        <v>1969</v>
      </c>
      <c r="E342" s="5">
        <v>4881851.34</v>
      </c>
      <c r="F342" s="8">
        <f>+VLOOKUP(D342,[1]Hoja1!$A$2:$P$310,16,0)</f>
        <v>4881851.3386679329</v>
      </c>
      <c r="G342" s="5">
        <f t="shared" si="5"/>
        <v>1.3320669531822205E-3</v>
      </c>
    </row>
    <row r="343" spans="1:8" hidden="1" x14ac:dyDescent="0.15">
      <c r="A343" s="1" t="s">
        <v>1970</v>
      </c>
      <c r="B343" s="5">
        <v>5208658.5199999996</v>
      </c>
      <c r="D343" s="1" t="s">
        <v>1970</v>
      </c>
      <c r="E343" s="5">
        <v>5208658.5199999996</v>
      </c>
      <c r="F343" s="8">
        <f>+VLOOKUP(D343,[1]Hoja1!$A$2:$P$310,16,0)</f>
        <v>5208658.5268593682</v>
      </c>
      <c r="G343" s="5">
        <f t="shared" si="5"/>
        <v>-6.8593686446547508E-3</v>
      </c>
    </row>
    <row r="344" spans="1:8" hidden="1" x14ac:dyDescent="0.15">
      <c r="A344" s="1" t="s">
        <v>1971</v>
      </c>
      <c r="B344" s="5">
        <v>0</v>
      </c>
      <c r="D344" s="1" t="s">
        <v>1971</v>
      </c>
      <c r="E344" s="5">
        <v>0</v>
      </c>
      <c r="F344" s="8" t="e">
        <f>+VLOOKUP(D344,[1]Hoja1!$A$2:$P$310,16,0)</f>
        <v>#N/A</v>
      </c>
      <c r="G344" s="5" t="e">
        <f t="shared" si="5"/>
        <v>#N/A</v>
      </c>
    </row>
    <row r="345" spans="1:8" hidden="1" x14ac:dyDescent="0.15">
      <c r="A345" s="1" t="s">
        <v>1972</v>
      </c>
      <c r="B345" s="5">
        <v>227908611.96000001</v>
      </c>
      <c r="D345" s="1" t="s">
        <v>1972</v>
      </c>
      <c r="E345" s="5">
        <v>227908611.96000001</v>
      </c>
      <c r="F345" s="8">
        <f>+VLOOKUP(D345,[1]Hoja1!$A$2:$P$310,16,0)</f>
        <v>227908611.95391467</v>
      </c>
      <c r="G345" s="5">
        <f t="shared" si="5"/>
        <v>6.0853362083435059E-3</v>
      </c>
    </row>
    <row r="346" spans="1:8" hidden="1" x14ac:dyDescent="0.15">
      <c r="A346" s="1" t="s">
        <v>1973</v>
      </c>
      <c r="B346" s="5">
        <v>21126132.640000001</v>
      </c>
      <c r="D346" s="1" t="s">
        <v>1973</v>
      </c>
      <c r="E346" s="5">
        <v>21126132.640000001</v>
      </c>
      <c r="F346" s="8">
        <f>+VLOOKUP(D346,[1]Hoja1!$A$2:$P$310,16,0)</f>
        <v>21126132.636751663</v>
      </c>
      <c r="G346" s="5">
        <f t="shared" si="5"/>
        <v>3.2483376562595367E-3</v>
      </c>
    </row>
    <row r="347" spans="1:8" hidden="1" x14ac:dyDescent="0.15">
      <c r="A347" s="1" t="s">
        <v>1974</v>
      </c>
      <c r="B347" s="5">
        <v>305590964.41000003</v>
      </c>
      <c r="D347" s="1" t="s">
        <v>1974</v>
      </c>
      <c r="E347" s="5">
        <v>305590964.41000003</v>
      </c>
      <c r="F347" s="8">
        <f>+VLOOKUP(D347,[1]Hoja1!$A$2:$P$310,16,0)</f>
        <v>305590964.40804875</v>
      </c>
      <c r="G347" s="5">
        <f t="shared" si="5"/>
        <v>1.9512772560119629E-3</v>
      </c>
    </row>
    <row r="348" spans="1:8" s="9" customFormat="1" hidden="1" x14ac:dyDescent="0.15">
      <c r="A348" s="9" t="s">
        <v>1975</v>
      </c>
      <c r="B348" s="10">
        <v>114964960.25</v>
      </c>
      <c r="D348" s="9" t="s">
        <v>1975</v>
      </c>
      <c r="E348" s="10">
        <v>114964960.25</v>
      </c>
      <c r="F348" s="11" t="e">
        <f>+VLOOKUP(D348,[1]Hoja1!$A$2:$P$310,16,0)</f>
        <v>#N/A</v>
      </c>
      <c r="G348" s="10" t="e">
        <f t="shared" si="5"/>
        <v>#N/A</v>
      </c>
    </row>
    <row r="349" spans="1:8" x14ac:dyDescent="0.15">
      <c r="A349" s="1" t="s">
        <v>1976</v>
      </c>
      <c r="B349" s="5">
        <v>741557853.31000006</v>
      </c>
      <c r="D349" s="1" t="s">
        <v>1976</v>
      </c>
      <c r="E349" s="5">
        <f>741557853.31+114964960.25</f>
        <v>856522813.55999994</v>
      </c>
      <c r="F349" s="8">
        <f>+VLOOKUP(D349,[1]Hoja1!$A$2:$P$310,16,0)</f>
        <v>211805233.56012523</v>
      </c>
      <c r="G349" s="5">
        <f t="shared" si="5"/>
        <v>644717579.99987471</v>
      </c>
      <c r="H349" s="5" t="s">
        <v>2002</v>
      </c>
    </row>
    <row r="350" spans="1:8" hidden="1" x14ac:dyDescent="0.15">
      <c r="A350" s="1" t="s">
        <v>1977</v>
      </c>
      <c r="B350" s="5">
        <v>0</v>
      </c>
      <c r="D350" s="1" t="s">
        <v>1977</v>
      </c>
      <c r="E350" s="5">
        <v>0</v>
      </c>
      <c r="F350" s="8" t="e">
        <f>+VLOOKUP(D350,[1]Hoja1!$A$2:$P$310,16,0)</f>
        <v>#N/A</v>
      </c>
      <c r="G350" s="5" t="e">
        <f t="shared" si="5"/>
        <v>#N/A</v>
      </c>
    </row>
    <row r="351" spans="1:8" hidden="1" x14ac:dyDescent="0.15">
      <c r="A351" s="1" t="s">
        <v>1978</v>
      </c>
      <c r="B351" s="5">
        <v>321652498</v>
      </c>
      <c r="D351" s="1" t="s">
        <v>1978</v>
      </c>
      <c r="E351" s="5">
        <v>321652498</v>
      </c>
      <c r="F351" s="8">
        <f>+VLOOKUP(D351,[1]Hoja1!$A$2:$P$310,16,0)</f>
        <v>321652498.00634646</v>
      </c>
      <c r="G351" s="5">
        <f t="shared" si="5"/>
        <v>-6.3464641571044922E-3</v>
      </c>
    </row>
    <row r="352" spans="1:8" hidden="1" x14ac:dyDescent="0.15">
      <c r="A352" s="1" t="s">
        <v>1979</v>
      </c>
      <c r="B352" s="5">
        <v>64133.98</v>
      </c>
      <c r="D352" s="1" t="s">
        <v>1979</v>
      </c>
      <c r="E352" s="5">
        <v>64133.98</v>
      </c>
      <c r="F352" s="8">
        <f>+VLOOKUP(D352,[1]Hoja1!$A$2:$P$310,16,0)</f>
        <v>64133.978485768661</v>
      </c>
      <c r="G352" s="5">
        <f t="shared" si="5"/>
        <v>1.5142313422984444E-3</v>
      </c>
    </row>
    <row r="353" spans="1:7" hidden="1" x14ac:dyDescent="0.15">
      <c r="A353" s="1" t="s">
        <v>1980</v>
      </c>
      <c r="B353" s="5">
        <v>1056170080.3000001</v>
      </c>
      <c r="D353" s="1" t="s">
        <v>1980</v>
      </c>
      <c r="E353" s="5">
        <v>1056170080.3000001</v>
      </c>
      <c r="F353" s="8">
        <f>+VLOOKUP(D353,[1]Hoja1!$A$2:$P$310,16,0)+25152265.143828+107009318.150545+49261597.63204+712101688.09+55513183.03+910274.13+54837797.4</f>
        <v>1056170080.2982183</v>
      </c>
      <c r="G353" s="5">
        <f t="shared" si="5"/>
        <v>1.7818212509155273E-3</v>
      </c>
    </row>
    <row r="354" spans="1:7" hidden="1" x14ac:dyDescent="0.15">
      <c r="A354" s="1" t="s">
        <v>1981</v>
      </c>
      <c r="B354" s="5">
        <v>0</v>
      </c>
      <c r="D354" s="1" t="s">
        <v>1981</v>
      </c>
      <c r="E354" s="5">
        <v>0</v>
      </c>
      <c r="F354" s="8" t="e">
        <f>+VLOOKUP(D354,[1]Hoja1!$A$2:$P$310,16,0)</f>
        <v>#N/A</v>
      </c>
      <c r="G354" s="5" t="e">
        <f t="shared" si="5"/>
        <v>#N/A</v>
      </c>
    </row>
    <row r="355" spans="1:7" hidden="1" x14ac:dyDescent="0.15">
      <c r="A355" s="1" t="s">
        <v>1982</v>
      </c>
      <c r="B355" s="5">
        <v>0</v>
      </c>
      <c r="D355" s="1" t="s">
        <v>1982</v>
      </c>
      <c r="E355" s="5">
        <v>0</v>
      </c>
      <c r="F355" s="8" t="e">
        <f>+VLOOKUP(D355,[1]Hoja1!$A$2:$P$310,16,0)</f>
        <v>#N/A</v>
      </c>
      <c r="G355" s="5" t="e">
        <f t="shared" si="5"/>
        <v>#N/A</v>
      </c>
    </row>
    <row r="356" spans="1:7" hidden="1" x14ac:dyDescent="0.15">
      <c r="A356" s="1" t="s">
        <v>1983</v>
      </c>
      <c r="B356" s="5">
        <v>1465378815.7</v>
      </c>
      <c r="D356" s="1" t="s">
        <v>1983</v>
      </c>
      <c r="E356" s="5">
        <v>1465378815.7</v>
      </c>
      <c r="F356" s="8">
        <f>+VLOOKUP(D356,[1]Hoja1!$A$2:$P$310,16,0)</f>
        <v>1465378815.6909311</v>
      </c>
      <c r="G356" s="5">
        <f t="shared" si="5"/>
        <v>9.0689659118652344E-3</v>
      </c>
    </row>
    <row r="357" spans="1:7" hidden="1" x14ac:dyDescent="0.15">
      <c r="A357" s="1" t="s">
        <v>1984</v>
      </c>
      <c r="B357" s="5">
        <v>382221588.99000001</v>
      </c>
      <c r="D357" s="1" t="s">
        <v>1984</v>
      </c>
      <c r="E357" s="5">
        <v>382221588.99000001</v>
      </c>
      <c r="F357" s="8">
        <f>+VLOOKUP(D357,[1]Hoja1!$A$2:$P$310,16,0)+203770764.28543+36797913.8794461</f>
        <v>382221588.98804289</v>
      </c>
      <c r="G357" s="5">
        <f t="shared" si="5"/>
        <v>1.9571185111999512E-3</v>
      </c>
    </row>
    <row r="358" spans="1:7" hidden="1" x14ac:dyDescent="0.15">
      <c r="A358" s="1" t="s">
        <v>1985</v>
      </c>
      <c r="B358" s="5">
        <v>3668095946.5799999</v>
      </c>
      <c r="D358" s="1" t="s">
        <v>1985</v>
      </c>
      <c r="E358" s="5">
        <v>3668095946.5799999</v>
      </c>
      <c r="F358" s="8">
        <f>+VLOOKUP(D358,[1]Hoja1!$A$2:$P$310,16,0)+244447874.556486+158260865.552541+12453970.0617176+26605250.149854+110966585.61296+15792357.3155668+547400205.180595+35559535.9591066+157669412.266339+185514280.093404+1296714451.68992+759608.528942317+696264581</f>
        <v>3668095946.5750246</v>
      </c>
      <c r="G358" s="5">
        <f t="shared" si="5"/>
        <v>4.9753189086914063E-3</v>
      </c>
    </row>
    <row r="359" spans="1:7" x14ac:dyDescent="0.15">
      <c r="A359" s="1" t="s">
        <v>1986</v>
      </c>
      <c r="B359" s="5">
        <v>19577968815.41</v>
      </c>
      <c r="D359" s="1" t="s">
        <v>1986</v>
      </c>
      <c r="E359" s="5">
        <v>19577968815.41</v>
      </c>
      <c r="F359" s="8">
        <f>+VLOOKUP(D359,[1]Hoja1!$A$2:$P$310,16,0)</f>
        <v>19567848733.215168</v>
      </c>
      <c r="G359" s="5">
        <f t="shared" si="5"/>
        <v>10120082.194831848</v>
      </c>
    </row>
    <row r="360" spans="1:7" x14ac:dyDescent="0.15">
      <c r="A360" s="1" t="s">
        <v>1987</v>
      </c>
      <c r="B360" s="5">
        <v>27053092485.220001</v>
      </c>
      <c r="D360" s="1" t="s">
        <v>1987</v>
      </c>
      <c r="E360" s="5">
        <v>27053092485.220001</v>
      </c>
      <c r="F360" s="8">
        <f>+VLOOKUP(D360,[1]Hoja1!$A$2:$P$310,16,0)</f>
        <v>27052246752.394398</v>
      </c>
      <c r="G360" s="5">
        <f t="shared" si="5"/>
        <v>845732.82560348511</v>
      </c>
    </row>
    <row r="361" spans="1:7" hidden="1" x14ac:dyDescent="0.15">
      <c r="A361" s="1" t="s">
        <v>1988</v>
      </c>
      <c r="B361" s="5">
        <v>0</v>
      </c>
      <c r="D361" s="1" t="s">
        <v>1988</v>
      </c>
      <c r="E361" s="5">
        <v>0</v>
      </c>
      <c r="F361" s="8" t="e">
        <f>+VLOOKUP(D361,[1]Hoja1!$A$2:$P$310,16,0)</f>
        <v>#N/A</v>
      </c>
      <c r="G361" s="5" t="e">
        <f t="shared" si="5"/>
        <v>#N/A</v>
      </c>
    </row>
    <row r="362" spans="1:7" hidden="1" x14ac:dyDescent="0.15">
      <c r="A362" s="1" t="s">
        <v>1989</v>
      </c>
      <c r="B362" s="5">
        <v>150421615.36000001</v>
      </c>
      <c r="D362" s="1" t="s">
        <v>1989</v>
      </c>
      <c r="E362" s="5">
        <v>150421615.36000001</v>
      </c>
      <c r="F362" s="8">
        <f>+VLOOKUP(D362,[1]Hoja1!$A$2:$P$310,16,0)</f>
        <v>150421615.36069292</v>
      </c>
      <c r="G362" s="5">
        <f t="shared" si="5"/>
        <v>-6.9290399551391602E-4</v>
      </c>
    </row>
    <row r="363" spans="1:7" hidden="1" x14ac:dyDescent="0.15">
      <c r="A363" s="1" t="s">
        <v>1990</v>
      </c>
      <c r="B363" s="5">
        <v>0</v>
      </c>
      <c r="D363" s="1" t="s">
        <v>1990</v>
      </c>
      <c r="E363" s="5">
        <v>0</v>
      </c>
      <c r="F363" s="8" t="e">
        <f>+VLOOKUP(D363,[1]Hoja1!$A$2:$P$310,16,0)</f>
        <v>#N/A</v>
      </c>
      <c r="G363" s="5" t="e">
        <f t="shared" si="5"/>
        <v>#N/A</v>
      </c>
    </row>
    <row r="364" spans="1:7" hidden="1" x14ac:dyDescent="0.15">
      <c r="A364" s="1" t="s">
        <v>1991</v>
      </c>
      <c r="B364" s="5">
        <v>0</v>
      </c>
      <c r="D364" s="1" t="s">
        <v>1991</v>
      </c>
      <c r="E364" s="5">
        <v>0</v>
      </c>
      <c r="F364" s="8" t="e">
        <f>+VLOOKUP(D364,[1]Hoja1!$A$2:$P$310,16,0)</f>
        <v>#N/A</v>
      </c>
      <c r="G364" s="5" t="e">
        <f t="shared" si="5"/>
        <v>#N/A</v>
      </c>
    </row>
    <row r="365" spans="1:7" hidden="1" x14ac:dyDescent="0.15">
      <c r="A365" s="1" t="s">
        <v>1992</v>
      </c>
      <c r="B365" s="5">
        <v>779393631.40999997</v>
      </c>
      <c r="D365" s="1" t="s">
        <v>1992</v>
      </c>
      <c r="E365" s="5">
        <v>779393631.40999997</v>
      </c>
      <c r="F365" s="8">
        <f>+VLOOKUP(D365,[1]Hoja1!$A$2:$P$310,16,0)</f>
        <v>779393631.40632665</v>
      </c>
      <c r="G365" s="5">
        <f t="shared" si="5"/>
        <v>3.6733150482177734E-3</v>
      </c>
    </row>
    <row r="366" spans="1:7" hidden="1" x14ac:dyDescent="0.15">
      <c r="A366" s="1" t="s">
        <v>1993</v>
      </c>
      <c r="B366" s="5">
        <v>232495782.52000001</v>
      </c>
      <c r="D366" s="1" t="s">
        <v>1993</v>
      </c>
      <c r="E366" s="5">
        <v>232495782.52000001</v>
      </c>
      <c r="F366" s="8">
        <f>+VLOOKUP(D366,[1]Hoja1!$A$2:$P$310,16,0)</f>
        <v>232495782.52437109</v>
      </c>
      <c r="G366" s="5">
        <f t="shared" si="5"/>
        <v>-4.3710768222808838E-3</v>
      </c>
    </row>
    <row r="367" spans="1:7" hidden="1" x14ac:dyDescent="0.15">
      <c r="A367" s="1" t="s">
        <v>1994</v>
      </c>
      <c r="B367" s="5">
        <v>36083712.960000001</v>
      </c>
      <c r="D367" s="1" t="s">
        <v>1994</v>
      </c>
      <c r="E367" s="5">
        <v>36083712.960000001</v>
      </c>
      <c r="F367" s="8" t="e">
        <f>+VLOOKUP(D367,[1]Hoja1!$A$2:$P$310,16,0)</f>
        <v>#N/A</v>
      </c>
      <c r="G367" s="5" t="e">
        <f t="shared" si="5"/>
        <v>#N/A</v>
      </c>
    </row>
    <row r="368" spans="1:7" x14ac:dyDescent="0.15">
      <c r="A368" s="1" t="s">
        <v>1995</v>
      </c>
      <c r="B368" s="5">
        <v>554221624957.90002</v>
      </c>
      <c r="G368" s="8"/>
    </row>
    <row r="369" spans="1:7" x14ac:dyDescent="0.15">
      <c r="A369" s="1" t="s">
        <v>1996</v>
      </c>
      <c r="B369" s="6">
        <v>1530456245832.0103</v>
      </c>
      <c r="G369" s="5"/>
    </row>
    <row r="370" spans="1:7" x14ac:dyDescent="0.15">
      <c r="G370" s="16"/>
    </row>
    <row r="371" spans="1:7" x14ac:dyDescent="0.15">
      <c r="F371" s="8"/>
      <c r="G371" s="5"/>
    </row>
    <row r="372" spans="1:7" x14ac:dyDescent="0.15">
      <c r="E372" s="5"/>
      <c r="F372" s="5"/>
    </row>
    <row r="377" spans="1:7" x14ac:dyDescent="0.15">
      <c r="E377" s="8"/>
      <c r="F377" s="5"/>
    </row>
    <row r="378" spans="1:7" x14ac:dyDescent="0.15">
      <c r="E378" s="8"/>
      <c r="F378" s="8"/>
    </row>
  </sheetData>
  <autoFilter ref="D3:H367">
    <filterColumn colId="3">
      <filters blank="1">
        <filter val="(105.866,67)"/>
        <filter val="(2.740.500,00)"/>
        <filter val="(31.999,99)"/>
        <filter val="(5.700.000.000,01)"/>
        <filter val="(82.766.667,00)"/>
        <filter val="10.120.082,19"/>
        <filter val="62.197,65"/>
        <filter val="644.717.580,00"/>
        <filter val="845.732,83"/>
      </filters>
    </filterColumn>
  </autoFilter>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T530"/>
  <sheetViews>
    <sheetView tabSelected="1" workbookViewId="0">
      <pane ySplit="2" topLeftCell="A69" activePane="bottomLeft" state="frozen"/>
      <selection pane="bottomLeft" activeCell="C441" sqref="C441"/>
    </sheetView>
  </sheetViews>
  <sheetFormatPr baseColWidth="10" defaultColWidth="9.33203125" defaultRowHeight="12.75" x14ac:dyDescent="0.15"/>
  <cols>
    <col min="1" max="1" width="50.83203125" style="18" bestFit="1" customWidth="1"/>
    <col min="2" max="2" width="15" style="18" customWidth="1"/>
    <col min="3" max="3" width="23" style="18" bestFit="1" customWidth="1"/>
    <col min="4" max="4" width="29.1640625" style="18" customWidth="1"/>
    <col min="5" max="12" width="15" style="18" customWidth="1"/>
    <col min="13" max="13" width="15" style="18" hidden="1" customWidth="1"/>
    <col min="14" max="14" width="15" style="18" customWidth="1"/>
    <col min="15" max="15" width="94.6640625" style="18" customWidth="1"/>
    <col min="16" max="16" width="23.6640625" style="18" customWidth="1"/>
    <col min="17" max="17" width="23.5" style="18" bestFit="1" customWidth="1"/>
    <col min="18" max="18" width="21.5" style="18" bestFit="1" customWidth="1"/>
    <col min="19" max="19" width="28.1640625" style="18" customWidth="1"/>
    <col min="20" max="20" width="22.83203125" style="19" customWidth="1"/>
    <col min="21" max="21" width="15" style="20" hidden="1" customWidth="1"/>
    <col min="22" max="22" width="15" style="18" hidden="1" customWidth="1"/>
    <col min="23" max="23" width="25" style="19" hidden="1" customWidth="1"/>
    <col min="24" max="24" width="24" style="18" hidden="1" customWidth="1"/>
    <col min="25" max="25" width="29.33203125" style="18" hidden="1" customWidth="1"/>
    <col min="26" max="26" width="23.1640625" style="18" hidden="1" customWidth="1"/>
    <col min="27" max="27" width="21.83203125" style="19" hidden="1" customWidth="1"/>
    <col min="28" max="28" width="30.1640625" style="19" hidden="1" customWidth="1"/>
    <col min="29" max="29" width="19" style="19" hidden="1" customWidth="1"/>
    <col min="30" max="30" width="15" style="18" hidden="1" customWidth="1"/>
    <col min="31" max="31" width="21.6640625" style="19" hidden="1" customWidth="1"/>
    <col min="32" max="32" width="22.1640625" style="18" hidden="1" customWidth="1"/>
    <col min="33" max="33" width="21" style="21" hidden="1" customWidth="1"/>
    <col min="34" max="34" width="15" style="18" hidden="1" customWidth="1"/>
    <col min="35" max="35" width="19.83203125" style="21" hidden="1" customWidth="1"/>
    <col min="36" max="36" width="15" style="18" hidden="1" customWidth="1"/>
    <col min="37" max="37" width="20.83203125" style="18" hidden="1" customWidth="1"/>
    <col min="38" max="38" width="15" style="18" hidden="1" customWidth="1"/>
    <col min="39" max="39" width="32.83203125" style="18" hidden="1" customWidth="1"/>
    <col min="40" max="40" width="15" style="18" hidden="1" customWidth="1"/>
    <col min="41" max="41" width="18.83203125" style="22" customWidth="1"/>
    <col min="42" max="46" width="15" style="18" hidden="1" customWidth="1"/>
    <col min="47" max="47" width="18.1640625" style="18" customWidth="1"/>
    <col min="48" max="16384" width="9.33203125" style="18"/>
  </cols>
  <sheetData>
    <row r="1" spans="1:46" ht="30" x14ac:dyDescent="0.15">
      <c r="A1" s="17" t="s">
        <v>2006</v>
      </c>
      <c r="B1" s="17"/>
      <c r="C1" s="17"/>
      <c r="D1" s="17"/>
      <c r="E1" s="17"/>
      <c r="F1" s="17"/>
      <c r="G1" s="17"/>
      <c r="H1" s="17"/>
      <c r="I1" s="17"/>
      <c r="J1" s="17"/>
      <c r="K1" s="17"/>
      <c r="L1" s="17"/>
      <c r="M1" s="17"/>
      <c r="N1" s="17"/>
      <c r="O1" s="17"/>
      <c r="P1" s="17"/>
      <c r="Q1" s="17"/>
      <c r="R1" s="17"/>
      <c r="S1" s="17"/>
      <c r="T1" s="17"/>
      <c r="U1" s="17"/>
      <c r="V1" s="17"/>
      <c r="W1" s="17"/>
      <c r="X1" s="17"/>
      <c r="Y1" s="17"/>
      <c r="Z1" s="17"/>
      <c r="AA1" s="17"/>
      <c r="AB1" s="17"/>
      <c r="AC1" s="17"/>
      <c r="AD1" s="17"/>
      <c r="AE1" s="17"/>
      <c r="AF1" s="17"/>
      <c r="AG1" s="17"/>
      <c r="AH1" s="17"/>
      <c r="AI1" s="17"/>
      <c r="AJ1" s="17"/>
      <c r="AK1" s="17"/>
      <c r="AL1" s="17"/>
      <c r="AM1" s="17"/>
      <c r="AN1" s="17"/>
      <c r="AO1" s="17"/>
      <c r="AP1" s="17"/>
      <c r="AQ1" s="17"/>
      <c r="AR1" s="17"/>
      <c r="AS1" s="17"/>
      <c r="AT1" s="17"/>
    </row>
    <row r="2" spans="1:46" ht="40.5" x14ac:dyDescent="0.15">
      <c r="A2" s="36" t="s">
        <v>0</v>
      </c>
      <c r="B2" s="36" t="s">
        <v>2007</v>
      </c>
      <c r="C2" s="36" t="s">
        <v>1</v>
      </c>
      <c r="D2" s="36" t="s">
        <v>2</v>
      </c>
      <c r="E2" s="36" t="s">
        <v>3</v>
      </c>
      <c r="F2" s="36" t="s">
        <v>4</v>
      </c>
      <c r="G2" s="36" t="s">
        <v>5</v>
      </c>
      <c r="H2" s="36" t="s">
        <v>6</v>
      </c>
      <c r="I2" s="36" t="s">
        <v>7</v>
      </c>
      <c r="J2" s="36" t="s">
        <v>8</v>
      </c>
      <c r="K2" s="36" t="s">
        <v>9</v>
      </c>
      <c r="L2" s="36" t="s">
        <v>10</v>
      </c>
      <c r="M2" s="36" t="s">
        <v>11</v>
      </c>
      <c r="N2" s="36" t="s">
        <v>12</v>
      </c>
      <c r="O2" s="36" t="s">
        <v>13</v>
      </c>
      <c r="P2" s="36" t="s">
        <v>14</v>
      </c>
      <c r="Q2" s="36" t="s">
        <v>15</v>
      </c>
      <c r="R2" s="36" t="s">
        <v>16</v>
      </c>
      <c r="S2" s="36" t="s">
        <v>17</v>
      </c>
      <c r="T2" s="36" t="s">
        <v>18</v>
      </c>
      <c r="U2" s="36" t="s">
        <v>19</v>
      </c>
      <c r="V2" s="36" t="s">
        <v>20</v>
      </c>
      <c r="W2" s="36" t="s">
        <v>21</v>
      </c>
      <c r="X2" s="36" t="s">
        <v>22</v>
      </c>
      <c r="Y2" s="36" t="s">
        <v>23</v>
      </c>
      <c r="Z2" s="36" t="s">
        <v>24</v>
      </c>
      <c r="AA2" s="36" t="s">
        <v>25</v>
      </c>
      <c r="AB2" s="36" t="s">
        <v>26</v>
      </c>
      <c r="AC2" s="36" t="s">
        <v>27</v>
      </c>
      <c r="AD2" s="36" t="s">
        <v>28</v>
      </c>
      <c r="AE2" s="36" t="s">
        <v>29</v>
      </c>
      <c r="AF2" s="36" t="s">
        <v>30</v>
      </c>
      <c r="AG2" s="36" t="s">
        <v>31</v>
      </c>
      <c r="AH2" s="36" t="s">
        <v>32</v>
      </c>
      <c r="AI2" s="36" t="s">
        <v>33</v>
      </c>
      <c r="AJ2" s="36" t="s">
        <v>34</v>
      </c>
      <c r="AK2" s="36" t="s">
        <v>35</v>
      </c>
      <c r="AL2" s="36" t="s">
        <v>36</v>
      </c>
      <c r="AM2" s="36" t="s">
        <v>37</v>
      </c>
      <c r="AN2" s="36" t="s">
        <v>38</v>
      </c>
      <c r="AO2" s="36" t="s">
        <v>39</v>
      </c>
      <c r="AP2" s="36" t="s">
        <v>40</v>
      </c>
      <c r="AQ2" s="36" t="s">
        <v>41</v>
      </c>
      <c r="AR2" s="36" t="s">
        <v>42</v>
      </c>
      <c r="AS2" s="36" t="s">
        <v>43</v>
      </c>
      <c r="AT2" s="36" t="s">
        <v>44</v>
      </c>
    </row>
    <row r="3" spans="1:46" x14ac:dyDescent="0.15">
      <c r="A3" s="26" t="s">
        <v>45</v>
      </c>
      <c r="B3" s="34">
        <v>2009</v>
      </c>
      <c r="C3" s="26" t="s">
        <v>46</v>
      </c>
      <c r="D3" s="26" t="s">
        <v>47</v>
      </c>
      <c r="E3" s="26" t="s">
        <v>48</v>
      </c>
      <c r="F3" s="26" t="s">
        <v>47</v>
      </c>
      <c r="G3" s="26" t="s">
        <v>47</v>
      </c>
      <c r="H3" s="26" t="s">
        <v>47</v>
      </c>
      <c r="I3" s="26" t="s">
        <v>47</v>
      </c>
      <c r="J3" s="26" t="s">
        <v>47</v>
      </c>
      <c r="K3" s="26" t="s">
        <v>47</v>
      </c>
      <c r="L3" s="26" t="s">
        <v>47</v>
      </c>
      <c r="M3" s="34">
        <v>899999296</v>
      </c>
      <c r="N3" s="26" t="s">
        <v>49</v>
      </c>
      <c r="O3" s="26" t="s">
        <v>47</v>
      </c>
      <c r="P3" s="27">
        <v>0</v>
      </c>
      <c r="Q3" s="27">
        <v>0</v>
      </c>
      <c r="R3" s="27">
        <v>0</v>
      </c>
      <c r="S3" s="27">
        <v>0</v>
      </c>
      <c r="T3" s="27">
        <v>0</v>
      </c>
      <c r="U3" s="27">
        <v>0</v>
      </c>
      <c r="V3" s="27">
        <v>0</v>
      </c>
      <c r="W3" s="27">
        <v>0</v>
      </c>
      <c r="X3" s="27">
        <v>0</v>
      </c>
      <c r="Y3" s="27">
        <v>0</v>
      </c>
      <c r="Z3" s="27">
        <v>0</v>
      </c>
      <c r="AA3" s="27">
        <v>0</v>
      </c>
      <c r="AB3" s="27">
        <v>0</v>
      </c>
      <c r="AC3" s="27">
        <v>0</v>
      </c>
      <c r="AD3" s="27">
        <v>0</v>
      </c>
      <c r="AE3" s="27">
        <v>0</v>
      </c>
      <c r="AF3" s="27">
        <v>0</v>
      </c>
      <c r="AG3" s="27">
        <v>0</v>
      </c>
      <c r="AH3" s="27">
        <v>0</v>
      </c>
      <c r="AI3" s="27">
        <v>0</v>
      </c>
      <c r="AJ3" s="27">
        <v>0</v>
      </c>
      <c r="AK3" s="27">
        <v>0</v>
      </c>
      <c r="AL3" s="27">
        <v>0</v>
      </c>
      <c r="AM3" s="27">
        <v>0</v>
      </c>
      <c r="AN3" s="27">
        <v>0</v>
      </c>
      <c r="AO3" s="27">
        <v>0</v>
      </c>
      <c r="AP3" s="26" t="s">
        <v>50</v>
      </c>
      <c r="AQ3" s="26" t="s">
        <v>51</v>
      </c>
      <c r="AR3" s="26" t="s">
        <v>52</v>
      </c>
      <c r="AS3" s="26" t="s">
        <v>53</v>
      </c>
      <c r="AT3" s="26" t="s">
        <v>54</v>
      </c>
    </row>
    <row r="4" spans="1:46" ht="63.75" x14ac:dyDescent="0.15">
      <c r="A4" s="34">
        <v>767</v>
      </c>
      <c r="B4" s="34">
        <v>2013</v>
      </c>
      <c r="C4" s="26" t="s">
        <v>55</v>
      </c>
      <c r="D4" s="26" t="s">
        <v>56</v>
      </c>
      <c r="E4" s="26" t="s">
        <v>48</v>
      </c>
      <c r="F4" s="26" t="s">
        <v>49</v>
      </c>
      <c r="G4" s="26" t="s">
        <v>57</v>
      </c>
      <c r="H4" s="26" t="s">
        <v>57</v>
      </c>
      <c r="I4" s="26" t="s">
        <v>57</v>
      </c>
      <c r="J4" s="26" t="s">
        <v>57</v>
      </c>
      <c r="K4" s="34">
        <v>48</v>
      </c>
      <c r="L4" s="26" t="s">
        <v>58</v>
      </c>
      <c r="M4" s="34">
        <v>899999296</v>
      </c>
      <c r="N4" s="26" t="s">
        <v>49</v>
      </c>
      <c r="O4" s="26" t="s">
        <v>59</v>
      </c>
      <c r="P4" s="27">
        <v>4212019671</v>
      </c>
      <c r="Q4" s="27">
        <v>4212019671</v>
      </c>
      <c r="R4" s="27">
        <v>0</v>
      </c>
      <c r="S4" s="27">
        <v>1158990625</v>
      </c>
      <c r="T4" s="27">
        <v>627986515</v>
      </c>
      <c r="U4" s="27">
        <v>522400550</v>
      </c>
      <c r="V4" s="27">
        <v>0</v>
      </c>
      <c r="W4" s="27">
        <v>8603560</v>
      </c>
      <c r="X4" s="27">
        <v>0</v>
      </c>
      <c r="Y4" s="27">
        <v>1430438686</v>
      </c>
      <c r="Z4" s="27">
        <v>1158990625</v>
      </c>
      <c r="AA4" s="27">
        <v>0</v>
      </c>
      <c r="AB4" s="27">
        <v>627986515</v>
      </c>
      <c r="AC4" s="27">
        <v>522400550</v>
      </c>
      <c r="AD4" s="27">
        <v>0</v>
      </c>
      <c r="AE4" s="27">
        <v>8603560</v>
      </c>
      <c r="AF4" s="27">
        <v>0</v>
      </c>
      <c r="AG4" s="27">
        <v>0</v>
      </c>
      <c r="AH4" s="27">
        <v>3</v>
      </c>
      <c r="AI4" s="27">
        <v>1833029046</v>
      </c>
      <c r="AJ4" s="27">
        <v>0</v>
      </c>
      <c r="AK4" s="27">
        <v>50050008.18</v>
      </c>
      <c r="AL4" s="27">
        <v>0</v>
      </c>
      <c r="AM4" s="27">
        <v>50050008.18</v>
      </c>
      <c r="AN4" s="27">
        <v>0</v>
      </c>
      <c r="AO4" s="27">
        <v>1883079054.1800001</v>
      </c>
      <c r="AP4" s="26" t="s">
        <v>60</v>
      </c>
      <c r="AQ4" s="26" t="s">
        <v>61</v>
      </c>
      <c r="AR4" s="26" t="s">
        <v>52</v>
      </c>
      <c r="AS4" s="26" t="s">
        <v>53</v>
      </c>
      <c r="AT4" s="26" t="s">
        <v>54</v>
      </c>
    </row>
    <row r="5" spans="1:46" ht="63.75" x14ac:dyDescent="0.15">
      <c r="A5" s="34">
        <v>767</v>
      </c>
      <c r="B5" s="34">
        <v>2013</v>
      </c>
      <c r="C5" s="26" t="s">
        <v>55</v>
      </c>
      <c r="D5" s="26" t="s">
        <v>56</v>
      </c>
      <c r="E5" s="26" t="s">
        <v>48</v>
      </c>
      <c r="F5" s="26" t="s">
        <v>49</v>
      </c>
      <c r="G5" s="26" t="s">
        <v>57</v>
      </c>
      <c r="H5" s="26" t="s">
        <v>57</v>
      </c>
      <c r="I5" s="26" t="s">
        <v>57</v>
      </c>
      <c r="J5" s="26" t="s">
        <v>57</v>
      </c>
      <c r="K5" s="34">
        <v>48</v>
      </c>
      <c r="L5" s="26" t="s">
        <v>58</v>
      </c>
      <c r="M5" s="34">
        <v>899999296</v>
      </c>
      <c r="N5" s="26" t="s">
        <v>49</v>
      </c>
      <c r="O5" s="26" t="s">
        <v>59</v>
      </c>
      <c r="P5" s="27">
        <v>4212019671</v>
      </c>
      <c r="Q5" s="27">
        <v>4212019671</v>
      </c>
      <c r="R5" s="27">
        <v>0</v>
      </c>
      <c r="S5" s="27">
        <v>223076395</v>
      </c>
      <c r="T5" s="27">
        <v>0</v>
      </c>
      <c r="U5" s="27">
        <v>223076395</v>
      </c>
      <c r="V5" s="27">
        <v>0</v>
      </c>
      <c r="W5" s="27">
        <v>0</v>
      </c>
      <c r="X5" s="27">
        <v>0</v>
      </c>
      <c r="Y5" s="27">
        <v>0</v>
      </c>
      <c r="Z5" s="27">
        <v>223076395</v>
      </c>
      <c r="AA5" s="27">
        <v>0</v>
      </c>
      <c r="AB5" s="27">
        <v>0</v>
      </c>
      <c r="AC5" s="27">
        <v>223076395</v>
      </c>
      <c r="AD5" s="27">
        <v>0</v>
      </c>
      <c r="AE5" s="27">
        <v>0</v>
      </c>
      <c r="AF5" s="27">
        <v>0</v>
      </c>
      <c r="AG5" s="27">
        <v>0</v>
      </c>
      <c r="AH5" s="27">
        <v>0</v>
      </c>
      <c r="AI5" s="27">
        <v>596923605</v>
      </c>
      <c r="AJ5" s="27">
        <v>0</v>
      </c>
      <c r="AK5" s="27">
        <v>0</v>
      </c>
      <c r="AL5" s="27">
        <v>0</v>
      </c>
      <c r="AM5" s="27">
        <v>0</v>
      </c>
      <c r="AN5" s="27">
        <v>0</v>
      </c>
      <c r="AO5" s="27">
        <v>596923605</v>
      </c>
      <c r="AP5" s="26" t="s">
        <v>60</v>
      </c>
      <c r="AQ5" s="26" t="s">
        <v>61</v>
      </c>
      <c r="AR5" s="26" t="s">
        <v>62</v>
      </c>
      <c r="AS5" s="26" t="s">
        <v>53</v>
      </c>
      <c r="AT5" s="26" t="s">
        <v>54</v>
      </c>
    </row>
    <row r="6" spans="1:46" ht="63.75" x14ac:dyDescent="0.15">
      <c r="A6" s="34">
        <v>767</v>
      </c>
      <c r="B6" s="34">
        <v>2013</v>
      </c>
      <c r="C6" s="26" t="s">
        <v>55</v>
      </c>
      <c r="D6" s="26" t="s">
        <v>56</v>
      </c>
      <c r="E6" s="26" t="s">
        <v>48</v>
      </c>
      <c r="F6" s="26" t="s">
        <v>49</v>
      </c>
      <c r="G6" s="26" t="s">
        <v>57</v>
      </c>
      <c r="H6" s="26" t="s">
        <v>57</v>
      </c>
      <c r="I6" s="26" t="s">
        <v>57</v>
      </c>
      <c r="J6" s="26" t="s">
        <v>57</v>
      </c>
      <c r="K6" s="34">
        <v>48</v>
      </c>
      <c r="L6" s="26" t="s">
        <v>58</v>
      </c>
      <c r="M6" s="34">
        <v>899999296</v>
      </c>
      <c r="N6" s="26" t="s">
        <v>49</v>
      </c>
      <c r="O6" s="26" t="s">
        <v>59</v>
      </c>
      <c r="P6" s="27">
        <v>4212019671</v>
      </c>
      <c r="Q6" s="27">
        <v>4212019671</v>
      </c>
      <c r="R6" s="27">
        <v>0</v>
      </c>
      <c r="S6" s="27">
        <v>0</v>
      </c>
      <c r="T6" s="27">
        <v>0</v>
      </c>
      <c r="U6" s="27">
        <v>0</v>
      </c>
      <c r="V6" s="27">
        <v>0</v>
      </c>
      <c r="W6" s="27">
        <v>0</v>
      </c>
      <c r="X6" s="27">
        <v>0</v>
      </c>
      <c r="Y6" s="27">
        <v>160000</v>
      </c>
      <c r="Z6" s="27">
        <v>0</v>
      </c>
      <c r="AA6" s="27">
        <v>0</v>
      </c>
      <c r="AB6" s="27">
        <v>0</v>
      </c>
      <c r="AC6" s="27">
        <v>0</v>
      </c>
      <c r="AD6" s="27">
        <v>0</v>
      </c>
      <c r="AE6" s="27">
        <v>0</v>
      </c>
      <c r="AF6" s="27">
        <v>0</v>
      </c>
      <c r="AG6" s="27">
        <v>0</v>
      </c>
      <c r="AH6" s="27">
        <v>0</v>
      </c>
      <c r="AI6" s="27">
        <v>400000000</v>
      </c>
      <c r="AJ6" s="27">
        <v>0</v>
      </c>
      <c r="AK6" s="27">
        <v>0</v>
      </c>
      <c r="AL6" s="27">
        <v>0</v>
      </c>
      <c r="AM6" s="27">
        <v>0</v>
      </c>
      <c r="AN6" s="27">
        <v>0</v>
      </c>
      <c r="AO6" s="27">
        <v>400000000</v>
      </c>
      <c r="AP6" s="26" t="s">
        <v>60</v>
      </c>
      <c r="AQ6" s="26" t="s">
        <v>61</v>
      </c>
      <c r="AR6" s="26" t="s">
        <v>63</v>
      </c>
      <c r="AS6" s="26" t="s">
        <v>53</v>
      </c>
      <c r="AT6" s="26" t="s">
        <v>54</v>
      </c>
    </row>
    <row r="7" spans="1:46" ht="51" x14ac:dyDescent="0.15">
      <c r="A7" s="34">
        <v>226</v>
      </c>
      <c r="B7" s="34">
        <v>2014</v>
      </c>
      <c r="C7" s="26" t="s">
        <v>55</v>
      </c>
      <c r="D7" s="26" t="s">
        <v>56</v>
      </c>
      <c r="E7" s="26" t="s">
        <v>48</v>
      </c>
      <c r="F7" s="26" t="s">
        <v>49</v>
      </c>
      <c r="G7" s="26" t="s">
        <v>64</v>
      </c>
      <c r="H7" s="26" t="s">
        <v>64</v>
      </c>
      <c r="I7" s="26" t="s">
        <v>64</v>
      </c>
      <c r="J7" s="26" t="s">
        <v>64</v>
      </c>
      <c r="K7" s="34">
        <v>60</v>
      </c>
      <c r="L7" s="26" t="s">
        <v>65</v>
      </c>
      <c r="M7" s="34">
        <v>899999296</v>
      </c>
      <c r="N7" s="26" t="s">
        <v>49</v>
      </c>
      <c r="O7" s="26" t="s">
        <v>66</v>
      </c>
      <c r="P7" s="27">
        <v>45197202226</v>
      </c>
      <c r="Q7" s="27">
        <v>45197202226</v>
      </c>
      <c r="R7" s="27">
        <v>0</v>
      </c>
      <c r="S7" s="27">
        <v>3447993216</v>
      </c>
      <c r="T7" s="27">
        <v>3447993216</v>
      </c>
      <c r="U7" s="27">
        <v>0</v>
      </c>
      <c r="V7" s="27">
        <v>0</v>
      </c>
      <c r="W7" s="27">
        <v>0</v>
      </c>
      <c r="X7" s="27">
        <v>0</v>
      </c>
      <c r="Y7" s="27">
        <v>0</v>
      </c>
      <c r="Z7" s="27">
        <v>3447993216</v>
      </c>
      <c r="AA7" s="27">
        <v>0</v>
      </c>
      <c r="AB7" s="27">
        <v>3447993216</v>
      </c>
      <c r="AC7" s="27">
        <v>0</v>
      </c>
      <c r="AD7" s="27">
        <v>0</v>
      </c>
      <c r="AE7" s="27">
        <v>0</v>
      </c>
      <c r="AF7" s="27">
        <v>0</v>
      </c>
      <c r="AG7" s="27">
        <v>0</v>
      </c>
      <c r="AH7" s="27">
        <v>17</v>
      </c>
      <c r="AI7" s="27">
        <v>0</v>
      </c>
      <c r="AJ7" s="27">
        <v>0</v>
      </c>
      <c r="AK7" s="27">
        <v>0</v>
      </c>
      <c r="AL7" s="27">
        <v>0</v>
      </c>
      <c r="AM7" s="27">
        <v>0</v>
      </c>
      <c r="AN7" s="27">
        <v>0</v>
      </c>
      <c r="AO7" s="27">
        <v>0</v>
      </c>
      <c r="AP7" s="26" t="s">
        <v>60</v>
      </c>
      <c r="AQ7" s="26" t="s">
        <v>67</v>
      </c>
      <c r="AR7" s="26" t="s">
        <v>68</v>
      </c>
      <c r="AS7" s="26" t="s">
        <v>53</v>
      </c>
      <c r="AT7" s="26" t="s">
        <v>54</v>
      </c>
    </row>
    <row r="8" spans="1:46" ht="51" x14ac:dyDescent="0.15">
      <c r="A8" s="34">
        <v>226</v>
      </c>
      <c r="B8" s="34">
        <v>2014</v>
      </c>
      <c r="C8" s="26" t="s">
        <v>55</v>
      </c>
      <c r="D8" s="26" t="s">
        <v>56</v>
      </c>
      <c r="E8" s="26" t="s">
        <v>48</v>
      </c>
      <c r="F8" s="26" t="s">
        <v>49</v>
      </c>
      <c r="G8" s="26" t="s">
        <v>64</v>
      </c>
      <c r="H8" s="26" t="s">
        <v>64</v>
      </c>
      <c r="I8" s="26" t="s">
        <v>64</v>
      </c>
      <c r="J8" s="26" t="s">
        <v>64</v>
      </c>
      <c r="K8" s="34">
        <v>60</v>
      </c>
      <c r="L8" s="26" t="s">
        <v>65</v>
      </c>
      <c r="M8" s="34">
        <v>899999296</v>
      </c>
      <c r="N8" s="26" t="s">
        <v>49</v>
      </c>
      <c r="O8" s="26" t="s">
        <v>66</v>
      </c>
      <c r="P8" s="27">
        <v>45197202226</v>
      </c>
      <c r="Q8" s="27">
        <v>45197202226</v>
      </c>
      <c r="R8" s="27">
        <v>0</v>
      </c>
      <c r="S8" s="27">
        <v>4739266803.9399996</v>
      </c>
      <c r="T8" s="27">
        <v>4739266803.9399996</v>
      </c>
      <c r="U8" s="27">
        <v>0</v>
      </c>
      <c r="V8" s="27">
        <v>0</v>
      </c>
      <c r="W8" s="27">
        <v>0</v>
      </c>
      <c r="X8" s="27">
        <v>0</v>
      </c>
      <c r="Y8" s="27">
        <v>0</v>
      </c>
      <c r="Z8" s="27">
        <v>4739266803.9399996</v>
      </c>
      <c r="AA8" s="27">
        <v>0</v>
      </c>
      <c r="AB8" s="27">
        <v>4739266803.9399996</v>
      </c>
      <c r="AC8" s="27">
        <v>0</v>
      </c>
      <c r="AD8" s="27">
        <v>0</v>
      </c>
      <c r="AE8" s="27">
        <v>0</v>
      </c>
      <c r="AF8" s="27">
        <v>0</v>
      </c>
      <c r="AG8" s="27">
        <v>0</v>
      </c>
      <c r="AH8" s="27">
        <v>27</v>
      </c>
      <c r="AI8" s="27">
        <v>0</v>
      </c>
      <c r="AJ8" s="27">
        <v>0</v>
      </c>
      <c r="AK8" s="27">
        <v>0</v>
      </c>
      <c r="AL8" s="27">
        <v>0</v>
      </c>
      <c r="AM8" s="27">
        <v>0</v>
      </c>
      <c r="AN8" s="27">
        <v>0</v>
      </c>
      <c r="AO8" s="27">
        <v>0</v>
      </c>
      <c r="AP8" s="26" t="s">
        <v>60</v>
      </c>
      <c r="AQ8" s="26" t="s">
        <v>67</v>
      </c>
      <c r="AR8" s="26" t="s">
        <v>69</v>
      </c>
      <c r="AS8" s="26" t="s">
        <v>53</v>
      </c>
      <c r="AT8" s="26" t="s">
        <v>54</v>
      </c>
    </row>
    <row r="9" spans="1:46" ht="51" x14ac:dyDescent="0.15">
      <c r="A9" s="34">
        <v>226</v>
      </c>
      <c r="B9" s="34">
        <v>2014</v>
      </c>
      <c r="C9" s="26" t="s">
        <v>55</v>
      </c>
      <c r="D9" s="26" t="s">
        <v>56</v>
      </c>
      <c r="E9" s="26" t="s">
        <v>48</v>
      </c>
      <c r="F9" s="26" t="s">
        <v>49</v>
      </c>
      <c r="G9" s="26" t="s">
        <v>64</v>
      </c>
      <c r="H9" s="26" t="s">
        <v>64</v>
      </c>
      <c r="I9" s="26" t="s">
        <v>64</v>
      </c>
      <c r="J9" s="26" t="s">
        <v>64</v>
      </c>
      <c r="K9" s="34">
        <v>60</v>
      </c>
      <c r="L9" s="26" t="s">
        <v>65</v>
      </c>
      <c r="M9" s="34">
        <v>899999296</v>
      </c>
      <c r="N9" s="26" t="s">
        <v>49</v>
      </c>
      <c r="O9" s="26" t="s">
        <v>66</v>
      </c>
      <c r="P9" s="27">
        <v>45197202226</v>
      </c>
      <c r="Q9" s="27">
        <v>45197202226</v>
      </c>
      <c r="R9" s="27">
        <v>0</v>
      </c>
      <c r="S9" s="27">
        <v>18121484031</v>
      </c>
      <c r="T9" s="27">
        <v>18121484031</v>
      </c>
      <c r="U9" s="27">
        <v>0</v>
      </c>
      <c r="V9" s="27">
        <v>0</v>
      </c>
      <c r="W9" s="27">
        <v>0</v>
      </c>
      <c r="X9" s="27">
        <v>0</v>
      </c>
      <c r="Y9" s="27">
        <v>0</v>
      </c>
      <c r="Z9" s="27">
        <v>17603840637</v>
      </c>
      <c r="AA9" s="27">
        <v>0</v>
      </c>
      <c r="AB9" s="27">
        <v>17603840637</v>
      </c>
      <c r="AC9" s="27">
        <v>0</v>
      </c>
      <c r="AD9" s="27">
        <v>0</v>
      </c>
      <c r="AE9" s="27">
        <v>0</v>
      </c>
      <c r="AF9" s="27">
        <v>0</v>
      </c>
      <c r="AG9" s="27">
        <v>517643394</v>
      </c>
      <c r="AH9" s="27">
        <v>99</v>
      </c>
      <c r="AI9" s="27">
        <v>517643394</v>
      </c>
      <c r="AJ9" s="27">
        <v>0</v>
      </c>
      <c r="AK9" s="27">
        <v>0</v>
      </c>
      <c r="AL9" s="27">
        <v>0</v>
      </c>
      <c r="AM9" s="27">
        <v>0</v>
      </c>
      <c r="AN9" s="27">
        <v>0</v>
      </c>
      <c r="AO9" s="27">
        <v>517643394</v>
      </c>
      <c r="AP9" s="26" t="s">
        <v>60</v>
      </c>
      <c r="AQ9" s="26" t="s">
        <v>67</v>
      </c>
      <c r="AR9" s="26" t="s">
        <v>70</v>
      </c>
      <c r="AS9" s="26" t="s">
        <v>53</v>
      </c>
      <c r="AT9" s="26" t="s">
        <v>54</v>
      </c>
    </row>
    <row r="10" spans="1:46" ht="25.5" x14ac:dyDescent="0.15">
      <c r="A10" s="34">
        <v>479</v>
      </c>
      <c r="B10" s="34">
        <v>2013</v>
      </c>
      <c r="C10" s="26" t="s">
        <v>55</v>
      </c>
      <c r="D10" s="26" t="s">
        <v>56</v>
      </c>
      <c r="E10" s="26" t="s">
        <v>48</v>
      </c>
      <c r="F10" s="26" t="s">
        <v>49</v>
      </c>
      <c r="G10" s="26" t="s">
        <v>71</v>
      </c>
      <c r="H10" s="26" t="s">
        <v>71</v>
      </c>
      <c r="I10" s="26" t="s">
        <v>71</v>
      </c>
      <c r="J10" s="26" t="s">
        <v>71</v>
      </c>
      <c r="K10" s="34">
        <v>72</v>
      </c>
      <c r="L10" s="26" t="s">
        <v>72</v>
      </c>
      <c r="M10" s="34">
        <v>899999296</v>
      </c>
      <c r="N10" s="26" t="s">
        <v>49</v>
      </c>
      <c r="O10" s="26" t="s">
        <v>73</v>
      </c>
      <c r="P10" s="27">
        <v>5827547000</v>
      </c>
      <c r="Q10" s="27">
        <v>2443400000</v>
      </c>
      <c r="R10" s="27">
        <v>0</v>
      </c>
      <c r="S10" s="27">
        <v>2442076761.3000002</v>
      </c>
      <c r="T10" s="27">
        <v>0</v>
      </c>
      <c r="U10" s="27">
        <v>0</v>
      </c>
      <c r="V10" s="27">
        <v>0</v>
      </c>
      <c r="W10" s="27">
        <v>0</v>
      </c>
      <c r="X10" s="27">
        <v>2442076761.3000002</v>
      </c>
      <c r="Y10" s="27">
        <v>0</v>
      </c>
      <c r="Z10" s="27">
        <v>2442076761.3000002</v>
      </c>
      <c r="AA10" s="27">
        <v>0</v>
      </c>
      <c r="AB10" s="27">
        <v>0</v>
      </c>
      <c r="AC10" s="27">
        <v>0</v>
      </c>
      <c r="AD10" s="27">
        <v>0</v>
      </c>
      <c r="AE10" s="27">
        <v>0</v>
      </c>
      <c r="AF10" s="27">
        <v>2442076761.3000002</v>
      </c>
      <c r="AG10" s="27">
        <v>0</v>
      </c>
      <c r="AH10" s="27">
        <v>0</v>
      </c>
      <c r="AI10" s="27">
        <v>1323238.7</v>
      </c>
      <c r="AJ10" s="27">
        <v>0</v>
      </c>
      <c r="AK10" s="27">
        <v>76002838.560000002</v>
      </c>
      <c r="AL10" s="27">
        <v>0</v>
      </c>
      <c r="AM10" s="27">
        <v>76002838.560000002</v>
      </c>
      <c r="AN10" s="27">
        <v>0</v>
      </c>
      <c r="AO10" s="27">
        <v>77326077.260000005</v>
      </c>
      <c r="AP10" s="26" t="s">
        <v>74</v>
      </c>
      <c r="AQ10" s="26" t="s">
        <v>75</v>
      </c>
      <c r="AR10" s="26" t="s">
        <v>76</v>
      </c>
      <c r="AS10" s="26" t="s">
        <v>53</v>
      </c>
      <c r="AT10" s="26" t="s">
        <v>54</v>
      </c>
    </row>
    <row r="11" spans="1:46" ht="38.25" x14ac:dyDescent="0.15">
      <c r="A11" s="34">
        <v>461</v>
      </c>
      <c r="B11" s="34">
        <v>2013</v>
      </c>
      <c r="C11" s="26" t="s">
        <v>55</v>
      </c>
      <c r="D11" s="26" t="s">
        <v>77</v>
      </c>
      <c r="E11" s="26" t="s">
        <v>78</v>
      </c>
      <c r="F11" s="26" t="s">
        <v>49</v>
      </c>
      <c r="G11" s="26" t="s">
        <v>79</v>
      </c>
      <c r="H11" s="26" t="s">
        <v>79</v>
      </c>
      <c r="I11" s="26" t="s">
        <v>79</v>
      </c>
      <c r="J11" s="26" t="s">
        <v>79</v>
      </c>
      <c r="K11" s="34">
        <v>12</v>
      </c>
      <c r="L11" s="26" t="s">
        <v>80</v>
      </c>
      <c r="M11" s="34">
        <v>899999296</v>
      </c>
      <c r="N11" s="26" t="s">
        <v>49</v>
      </c>
      <c r="O11" s="26" t="s">
        <v>81</v>
      </c>
      <c r="P11" s="27">
        <v>14000000000</v>
      </c>
      <c r="Q11" s="27">
        <v>14000000000</v>
      </c>
      <c r="R11" s="27">
        <v>0</v>
      </c>
      <c r="S11" s="27">
        <v>14000000000</v>
      </c>
      <c r="T11" s="27">
        <v>14000000000</v>
      </c>
      <c r="U11" s="27">
        <v>0</v>
      </c>
      <c r="V11" s="27">
        <v>0</v>
      </c>
      <c r="W11" s="27">
        <v>0</v>
      </c>
      <c r="X11" s="27">
        <v>0</v>
      </c>
      <c r="Y11" s="27">
        <v>0</v>
      </c>
      <c r="Z11" s="27">
        <v>14000000000</v>
      </c>
      <c r="AA11" s="27">
        <v>0</v>
      </c>
      <c r="AB11" s="27">
        <v>14000000000</v>
      </c>
      <c r="AC11" s="27">
        <v>0</v>
      </c>
      <c r="AD11" s="27">
        <v>0</v>
      </c>
      <c r="AE11" s="27">
        <v>0</v>
      </c>
      <c r="AF11" s="27">
        <v>0</v>
      </c>
      <c r="AG11" s="27">
        <v>0</v>
      </c>
      <c r="AH11" s="27">
        <v>70</v>
      </c>
      <c r="AI11" s="27">
        <v>0</v>
      </c>
      <c r="AJ11" s="27">
        <v>0</v>
      </c>
      <c r="AK11" s="27">
        <v>0</v>
      </c>
      <c r="AL11" s="27">
        <v>0</v>
      </c>
      <c r="AM11" s="27">
        <v>0</v>
      </c>
      <c r="AN11" s="27">
        <v>0</v>
      </c>
      <c r="AO11" s="27">
        <v>0</v>
      </c>
      <c r="AP11" s="26" t="s">
        <v>60</v>
      </c>
      <c r="AQ11" s="26" t="s">
        <v>82</v>
      </c>
      <c r="AR11" s="26" t="s">
        <v>52</v>
      </c>
      <c r="AS11" s="26" t="s">
        <v>53</v>
      </c>
      <c r="AT11" s="26" t="s">
        <v>54</v>
      </c>
    </row>
    <row r="12" spans="1:46" ht="51" x14ac:dyDescent="0.15">
      <c r="A12" s="34">
        <v>439</v>
      </c>
      <c r="B12" s="34">
        <v>2013</v>
      </c>
      <c r="C12" s="26" t="s">
        <v>55</v>
      </c>
      <c r="D12" s="26" t="s">
        <v>77</v>
      </c>
      <c r="E12" s="26" t="s">
        <v>83</v>
      </c>
      <c r="F12" s="26" t="s">
        <v>49</v>
      </c>
      <c r="G12" s="26" t="s">
        <v>84</v>
      </c>
      <c r="H12" s="26" t="s">
        <v>84</v>
      </c>
      <c r="I12" s="26" t="s">
        <v>84</v>
      </c>
      <c r="J12" s="26" t="s">
        <v>84</v>
      </c>
      <c r="K12" s="34">
        <v>12</v>
      </c>
      <c r="L12" s="26" t="s">
        <v>85</v>
      </c>
      <c r="M12" s="34">
        <v>899999296</v>
      </c>
      <c r="N12" s="26" t="s">
        <v>49</v>
      </c>
      <c r="O12" s="26" t="s">
        <v>86</v>
      </c>
      <c r="P12" s="27">
        <v>998800000</v>
      </c>
      <c r="Q12" s="27">
        <v>998800000</v>
      </c>
      <c r="R12" s="27">
        <v>0</v>
      </c>
      <c r="S12" s="27">
        <v>998799996</v>
      </c>
      <c r="T12" s="27">
        <v>998799996</v>
      </c>
      <c r="U12" s="27">
        <v>0</v>
      </c>
      <c r="V12" s="27">
        <v>0</v>
      </c>
      <c r="W12" s="27">
        <v>0</v>
      </c>
      <c r="X12" s="27">
        <v>0</v>
      </c>
      <c r="Y12" s="27">
        <v>4</v>
      </c>
      <c r="Z12" s="27">
        <v>998799996</v>
      </c>
      <c r="AA12" s="27">
        <v>0</v>
      </c>
      <c r="AB12" s="27">
        <v>998799996</v>
      </c>
      <c r="AC12" s="27">
        <v>0</v>
      </c>
      <c r="AD12" s="27">
        <v>0</v>
      </c>
      <c r="AE12" s="27">
        <v>0</v>
      </c>
      <c r="AF12" s="27">
        <v>0</v>
      </c>
      <c r="AG12" s="27">
        <v>0</v>
      </c>
      <c r="AH12" s="27">
        <v>1</v>
      </c>
      <c r="AI12" s="27">
        <v>4</v>
      </c>
      <c r="AJ12" s="27">
        <v>0</v>
      </c>
      <c r="AK12" s="27">
        <v>0</v>
      </c>
      <c r="AL12" s="27">
        <v>0</v>
      </c>
      <c r="AM12" s="27">
        <v>0</v>
      </c>
      <c r="AN12" s="27">
        <v>0</v>
      </c>
      <c r="AO12" s="27">
        <v>4</v>
      </c>
      <c r="AP12" s="26" t="s">
        <v>87</v>
      </c>
      <c r="AQ12" s="26" t="s">
        <v>88</v>
      </c>
      <c r="AR12" s="26" t="s">
        <v>52</v>
      </c>
      <c r="AS12" s="26" t="s">
        <v>53</v>
      </c>
      <c r="AT12" s="26" t="s">
        <v>54</v>
      </c>
    </row>
    <row r="13" spans="1:46" ht="25.5" x14ac:dyDescent="0.15">
      <c r="A13" s="34">
        <v>479</v>
      </c>
      <c r="B13" s="34">
        <v>2013</v>
      </c>
      <c r="C13" s="26" t="s">
        <v>55</v>
      </c>
      <c r="D13" s="26" t="s">
        <v>56</v>
      </c>
      <c r="E13" s="26" t="s">
        <v>48</v>
      </c>
      <c r="F13" s="26" t="s">
        <v>49</v>
      </c>
      <c r="G13" s="26" t="s">
        <v>71</v>
      </c>
      <c r="H13" s="26" t="s">
        <v>71</v>
      </c>
      <c r="I13" s="26" t="s">
        <v>71</v>
      </c>
      <c r="J13" s="26" t="s">
        <v>71</v>
      </c>
      <c r="K13" s="34">
        <v>72</v>
      </c>
      <c r="L13" s="26" t="s">
        <v>72</v>
      </c>
      <c r="M13" s="34">
        <v>891248035</v>
      </c>
      <c r="N13" s="26" t="s">
        <v>90</v>
      </c>
      <c r="O13" s="26" t="s">
        <v>73</v>
      </c>
      <c r="P13" s="27">
        <v>0</v>
      </c>
      <c r="Q13" s="27">
        <v>0</v>
      </c>
      <c r="R13" s="27">
        <v>3384147000</v>
      </c>
      <c r="S13" s="27">
        <v>0</v>
      </c>
      <c r="T13" s="27">
        <v>0</v>
      </c>
      <c r="U13" s="27">
        <v>0</v>
      </c>
      <c r="V13" s="27">
        <v>0</v>
      </c>
      <c r="W13" s="27">
        <v>0</v>
      </c>
      <c r="X13" s="27">
        <v>0</v>
      </c>
      <c r="Y13" s="27">
        <v>0</v>
      </c>
      <c r="Z13" s="27">
        <v>0</v>
      </c>
      <c r="AA13" s="27">
        <v>0</v>
      </c>
      <c r="AB13" s="27">
        <v>0</v>
      </c>
      <c r="AC13" s="27">
        <v>0</v>
      </c>
      <c r="AD13" s="27">
        <v>0</v>
      </c>
      <c r="AE13" s="27">
        <v>0</v>
      </c>
      <c r="AF13" s="27">
        <v>0</v>
      </c>
      <c r="AG13" s="27">
        <v>0</v>
      </c>
      <c r="AH13" s="27">
        <v>0</v>
      </c>
      <c r="AI13" s="27">
        <v>0</v>
      </c>
      <c r="AJ13" s="27">
        <v>0</v>
      </c>
      <c r="AK13" s="27">
        <v>0</v>
      </c>
      <c r="AL13" s="27">
        <v>0</v>
      </c>
      <c r="AM13" s="27">
        <v>0</v>
      </c>
      <c r="AN13" s="27">
        <v>0</v>
      </c>
      <c r="AO13" s="27">
        <v>0</v>
      </c>
      <c r="AP13" s="26" t="s">
        <v>91</v>
      </c>
      <c r="AQ13" s="26" t="s">
        <v>75</v>
      </c>
      <c r="AR13" s="26" t="s">
        <v>92</v>
      </c>
      <c r="AS13" s="26" t="s">
        <v>89</v>
      </c>
      <c r="AT13" s="26" t="s">
        <v>54</v>
      </c>
    </row>
    <row r="14" spans="1:46" ht="25.5" x14ac:dyDescent="0.15">
      <c r="A14" s="34">
        <v>757</v>
      </c>
      <c r="B14" s="34">
        <v>2013</v>
      </c>
      <c r="C14" s="26" t="s">
        <v>55</v>
      </c>
      <c r="D14" s="26" t="s">
        <v>56</v>
      </c>
      <c r="E14" s="26" t="s">
        <v>48</v>
      </c>
      <c r="F14" s="26" t="s">
        <v>49</v>
      </c>
      <c r="G14" s="26" t="s">
        <v>57</v>
      </c>
      <c r="H14" s="26" t="s">
        <v>57</v>
      </c>
      <c r="I14" s="26" t="s">
        <v>57</v>
      </c>
      <c r="J14" s="26" t="s">
        <v>93</v>
      </c>
      <c r="K14" s="34">
        <v>39</v>
      </c>
      <c r="L14" s="26" t="s">
        <v>94</v>
      </c>
      <c r="M14" s="34">
        <v>899999296</v>
      </c>
      <c r="N14" s="26" t="s">
        <v>49</v>
      </c>
      <c r="O14" s="26" t="s">
        <v>95</v>
      </c>
      <c r="P14" s="27">
        <v>9808033830</v>
      </c>
      <c r="Q14" s="27">
        <v>9808033830</v>
      </c>
      <c r="R14" s="27">
        <v>0</v>
      </c>
      <c r="S14" s="27">
        <v>9808033830</v>
      </c>
      <c r="T14" s="27">
        <v>9808033830</v>
      </c>
      <c r="U14" s="27">
        <v>0</v>
      </c>
      <c r="V14" s="27">
        <v>0</v>
      </c>
      <c r="W14" s="27">
        <v>0</v>
      </c>
      <c r="X14" s="27">
        <v>0</v>
      </c>
      <c r="Y14" s="27">
        <v>0</v>
      </c>
      <c r="Z14" s="27">
        <v>6299128786.8000002</v>
      </c>
      <c r="AA14" s="27">
        <v>0</v>
      </c>
      <c r="AB14" s="27">
        <v>6299128786.8000002</v>
      </c>
      <c r="AC14" s="27">
        <v>0</v>
      </c>
      <c r="AD14" s="27">
        <v>0</v>
      </c>
      <c r="AE14" s="27">
        <v>0</v>
      </c>
      <c r="AF14" s="27">
        <v>0</v>
      </c>
      <c r="AG14" s="27">
        <v>3508905043.1999998</v>
      </c>
      <c r="AH14" s="27">
        <v>1</v>
      </c>
      <c r="AI14" s="27">
        <v>3508905043.1999998</v>
      </c>
      <c r="AJ14" s="27">
        <v>0</v>
      </c>
      <c r="AK14" s="27">
        <v>47892418.609999999</v>
      </c>
      <c r="AL14" s="27">
        <v>0</v>
      </c>
      <c r="AM14" s="27">
        <v>47892418.609999999</v>
      </c>
      <c r="AN14" s="27">
        <v>0</v>
      </c>
      <c r="AO14" s="27">
        <v>3556797461.8099999</v>
      </c>
      <c r="AP14" s="26" t="s">
        <v>60</v>
      </c>
      <c r="AQ14" s="26" t="s">
        <v>96</v>
      </c>
      <c r="AR14" s="26" t="s">
        <v>52</v>
      </c>
      <c r="AS14" s="26" t="s">
        <v>53</v>
      </c>
      <c r="AT14" s="26" t="s">
        <v>54</v>
      </c>
    </row>
    <row r="15" spans="1:46" ht="38.25" x14ac:dyDescent="0.15">
      <c r="A15" s="34">
        <v>721</v>
      </c>
      <c r="B15" s="34">
        <v>2013</v>
      </c>
      <c r="C15" s="26" t="s">
        <v>55</v>
      </c>
      <c r="D15" s="26" t="s">
        <v>77</v>
      </c>
      <c r="E15" s="26" t="s">
        <v>48</v>
      </c>
      <c r="F15" s="26" t="s">
        <v>49</v>
      </c>
      <c r="G15" s="26" t="s">
        <v>97</v>
      </c>
      <c r="H15" s="26" t="s">
        <v>97</v>
      </c>
      <c r="I15" s="26" t="s">
        <v>97</v>
      </c>
      <c r="J15" s="26" t="s">
        <v>97</v>
      </c>
      <c r="K15" s="34">
        <v>34</v>
      </c>
      <c r="L15" s="26" t="s">
        <v>98</v>
      </c>
      <c r="M15" s="34">
        <v>899999296</v>
      </c>
      <c r="N15" s="26" t="s">
        <v>49</v>
      </c>
      <c r="O15" s="26" t="s">
        <v>99</v>
      </c>
      <c r="P15" s="27">
        <v>663787250</v>
      </c>
      <c r="Q15" s="27">
        <v>663787250</v>
      </c>
      <c r="R15" s="27">
        <v>0</v>
      </c>
      <c r="S15" s="27">
        <v>663787250</v>
      </c>
      <c r="T15" s="27">
        <v>663787250</v>
      </c>
      <c r="U15" s="27">
        <v>0</v>
      </c>
      <c r="V15" s="27">
        <v>0</v>
      </c>
      <c r="W15" s="27">
        <v>0</v>
      </c>
      <c r="X15" s="27">
        <v>0</v>
      </c>
      <c r="Y15" s="27">
        <v>0</v>
      </c>
      <c r="Z15" s="27">
        <v>643787250</v>
      </c>
      <c r="AA15" s="27">
        <v>0</v>
      </c>
      <c r="AB15" s="27">
        <v>643787250</v>
      </c>
      <c r="AC15" s="27">
        <v>0</v>
      </c>
      <c r="AD15" s="27">
        <v>0</v>
      </c>
      <c r="AE15" s="27">
        <v>0</v>
      </c>
      <c r="AF15" s="27">
        <v>0</v>
      </c>
      <c r="AG15" s="27">
        <v>20000000</v>
      </c>
      <c r="AH15" s="27">
        <v>10</v>
      </c>
      <c r="AI15" s="27">
        <v>20000000</v>
      </c>
      <c r="AJ15" s="27">
        <v>0</v>
      </c>
      <c r="AK15" s="27">
        <v>29880290.57</v>
      </c>
      <c r="AL15" s="27">
        <v>0</v>
      </c>
      <c r="AM15" s="27">
        <v>29880290.57</v>
      </c>
      <c r="AN15" s="27">
        <v>0</v>
      </c>
      <c r="AO15" s="27">
        <v>49880290.57</v>
      </c>
      <c r="AP15" s="26" t="s">
        <v>60</v>
      </c>
      <c r="AQ15" s="26" t="s">
        <v>100</v>
      </c>
      <c r="AR15" s="26" t="s">
        <v>52</v>
      </c>
      <c r="AS15" s="26" t="s">
        <v>53</v>
      </c>
      <c r="AT15" s="26" t="s">
        <v>54</v>
      </c>
    </row>
    <row r="16" spans="1:46" ht="51" x14ac:dyDescent="0.15">
      <c r="A16" s="34">
        <v>700</v>
      </c>
      <c r="B16" s="34">
        <v>2013</v>
      </c>
      <c r="C16" s="26" t="s">
        <v>55</v>
      </c>
      <c r="D16" s="26" t="s">
        <v>101</v>
      </c>
      <c r="E16" s="26" t="s">
        <v>83</v>
      </c>
      <c r="F16" s="26" t="s">
        <v>49</v>
      </c>
      <c r="G16" s="26" t="s">
        <v>102</v>
      </c>
      <c r="H16" s="26" t="s">
        <v>102</v>
      </c>
      <c r="I16" s="26" t="s">
        <v>102</v>
      </c>
      <c r="J16" s="26" t="s">
        <v>102</v>
      </c>
      <c r="K16" s="34">
        <v>12</v>
      </c>
      <c r="L16" s="26" t="s">
        <v>103</v>
      </c>
      <c r="M16" s="34">
        <v>899999296</v>
      </c>
      <c r="N16" s="26" t="s">
        <v>49</v>
      </c>
      <c r="O16" s="26" t="s">
        <v>104</v>
      </c>
      <c r="P16" s="27">
        <v>147323683.40000001</v>
      </c>
      <c r="Q16" s="27">
        <v>147323683.40000001</v>
      </c>
      <c r="R16" s="27">
        <v>0</v>
      </c>
      <c r="S16" s="27">
        <v>133553113.40000001</v>
      </c>
      <c r="T16" s="27">
        <v>133553113.40000001</v>
      </c>
      <c r="U16" s="27">
        <v>0</v>
      </c>
      <c r="V16" s="27">
        <v>0</v>
      </c>
      <c r="W16" s="27">
        <v>0</v>
      </c>
      <c r="X16" s="27">
        <v>0</v>
      </c>
      <c r="Y16" s="27">
        <v>13446886.6</v>
      </c>
      <c r="Z16" s="27">
        <v>133553113.40000001</v>
      </c>
      <c r="AA16" s="27">
        <v>0</v>
      </c>
      <c r="AB16" s="27">
        <v>133553113.40000001</v>
      </c>
      <c r="AC16" s="27">
        <v>0</v>
      </c>
      <c r="AD16" s="27">
        <v>0</v>
      </c>
      <c r="AE16" s="27">
        <v>0</v>
      </c>
      <c r="AF16" s="27">
        <v>0</v>
      </c>
      <c r="AG16" s="27">
        <v>0</v>
      </c>
      <c r="AH16" s="27">
        <v>1</v>
      </c>
      <c r="AI16" s="27">
        <v>13446886.6</v>
      </c>
      <c r="AJ16" s="27">
        <v>0</v>
      </c>
      <c r="AK16" s="27">
        <v>2418244.0099999998</v>
      </c>
      <c r="AL16" s="27">
        <v>0</v>
      </c>
      <c r="AM16" s="27">
        <v>2418244.0099999998</v>
      </c>
      <c r="AN16" s="27">
        <v>0</v>
      </c>
      <c r="AO16" s="27">
        <v>15865130.609999999</v>
      </c>
      <c r="AP16" s="26" t="s">
        <v>60</v>
      </c>
      <c r="AQ16" s="26" t="s">
        <v>105</v>
      </c>
      <c r="AR16" s="26" t="s">
        <v>52</v>
      </c>
      <c r="AS16" s="26" t="s">
        <v>53</v>
      </c>
      <c r="AT16" s="26" t="s">
        <v>54</v>
      </c>
    </row>
    <row r="17" spans="1:46" ht="51" x14ac:dyDescent="0.15">
      <c r="A17" s="34">
        <v>226</v>
      </c>
      <c r="B17" s="34">
        <v>2014</v>
      </c>
      <c r="C17" s="26" t="s">
        <v>55</v>
      </c>
      <c r="D17" s="26" t="s">
        <v>56</v>
      </c>
      <c r="E17" s="26" t="s">
        <v>48</v>
      </c>
      <c r="F17" s="26" t="s">
        <v>49</v>
      </c>
      <c r="G17" s="26" t="s">
        <v>64</v>
      </c>
      <c r="H17" s="26" t="s">
        <v>64</v>
      </c>
      <c r="I17" s="26" t="s">
        <v>64</v>
      </c>
      <c r="J17" s="26" t="s">
        <v>64</v>
      </c>
      <c r="K17" s="34">
        <v>60</v>
      </c>
      <c r="L17" s="26" t="s">
        <v>65</v>
      </c>
      <c r="M17" s="34">
        <v>899999296</v>
      </c>
      <c r="N17" s="26" t="s">
        <v>49</v>
      </c>
      <c r="O17" s="26" t="s">
        <v>66</v>
      </c>
      <c r="P17" s="27">
        <v>45197202226</v>
      </c>
      <c r="Q17" s="27">
        <v>45197202226</v>
      </c>
      <c r="R17" s="27">
        <v>0</v>
      </c>
      <c r="S17" s="27">
        <v>3910104020.3299999</v>
      </c>
      <c r="T17" s="27">
        <v>3910104020.3299999</v>
      </c>
      <c r="U17" s="27">
        <v>0</v>
      </c>
      <c r="V17" s="27">
        <v>0</v>
      </c>
      <c r="W17" s="27">
        <v>0</v>
      </c>
      <c r="X17" s="27">
        <v>0</v>
      </c>
      <c r="Y17" s="27">
        <v>0</v>
      </c>
      <c r="Z17" s="27">
        <v>3656182020.3299999</v>
      </c>
      <c r="AA17" s="27">
        <v>0</v>
      </c>
      <c r="AB17" s="27">
        <v>3656182020.3299999</v>
      </c>
      <c r="AC17" s="27">
        <v>0</v>
      </c>
      <c r="AD17" s="27">
        <v>0</v>
      </c>
      <c r="AE17" s="27">
        <v>0</v>
      </c>
      <c r="AF17" s="27">
        <v>0</v>
      </c>
      <c r="AG17" s="27">
        <v>253922000</v>
      </c>
      <c r="AH17" s="27">
        <v>11</v>
      </c>
      <c r="AI17" s="27">
        <v>253922000</v>
      </c>
      <c r="AJ17" s="27">
        <v>0</v>
      </c>
      <c r="AK17" s="27">
        <v>0</v>
      </c>
      <c r="AL17" s="27">
        <v>0</v>
      </c>
      <c r="AM17" s="27">
        <v>0</v>
      </c>
      <c r="AN17" s="27">
        <v>0</v>
      </c>
      <c r="AO17" s="27">
        <v>253922000</v>
      </c>
      <c r="AP17" s="26" t="s">
        <v>60</v>
      </c>
      <c r="AQ17" s="26" t="s">
        <v>67</v>
      </c>
      <c r="AR17" s="26" t="s">
        <v>106</v>
      </c>
      <c r="AS17" s="26" t="s">
        <v>53</v>
      </c>
      <c r="AT17" s="26" t="s">
        <v>54</v>
      </c>
    </row>
    <row r="18" spans="1:46" ht="25.5" x14ac:dyDescent="0.15">
      <c r="A18" s="34">
        <v>413</v>
      </c>
      <c r="B18" s="34">
        <v>2015</v>
      </c>
      <c r="C18" s="26" t="s">
        <v>55</v>
      </c>
      <c r="D18" s="26" t="s">
        <v>107</v>
      </c>
      <c r="E18" s="26" t="s">
        <v>48</v>
      </c>
      <c r="F18" s="26" t="s">
        <v>49</v>
      </c>
      <c r="G18" s="26" t="s">
        <v>108</v>
      </c>
      <c r="H18" s="26" t="s">
        <v>108</v>
      </c>
      <c r="I18" s="26" t="s">
        <v>108</v>
      </c>
      <c r="J18" s="26" t="s">
        <v>108</v>
      </c>
      <c r="K18" s="34">
        <v>24</v>
      </c>
      <c r="L18" s="26" t="s">
        <v>109</v>
      </c>
      <c r="M18" s="34">
        <v>899999296</v>
      </c>
      <c r="N18" s="26" t="s">
        <v>49</v>
      </c>
      <c r="O18" s="26" t="s">
        <v>110</v>
      </c>
      <c r="P18" s="27">
        <v>11487027996</v>
      </c>
      <c r="Q18" s="27">
        <v>11487027996</v>
      </c>
      <c r="R18" s="27">
        <v>0</v>
      </c>
      <c r="S18" s="27">
        <v>11086290487.52</v>
      </c>
      <c r="T18" s="27">
        <v>11068192700</v>
      </c>
      <c r="U18" s="27">
        <v>7732200</v>
      </c>
      <c r="V18" s="27">
        <v>0</v>
      </c>
      <c r="W18" s="27">
        <v>10365587.52</v>
      </c>
      <c r="X18" s="27">
        <v>0</v>
      </c>
      <c r="Y18" s="27">
        <v>0</v>
      </c>
      <c r="Z18" s="27">
        <v>9634027995.5200005</v>
      </c>
      <c r="AA18" s="27">
        <v>0</v>
      </c>
      <c r="AB18" s="27">
        <v>9615930208</v>
      </c>
      <c r="AC18" s="27">
        <v>7732200</v>
      </c>
      <c r="AD18" s="27">
        <v>0</v>
      </c>
      <c r="AE18" s="27">
        <v>10365587.52</v>
      </c>
      <c r="AF18" s="27">
        <v>0</v>
      </c>
      <c r="AG18" s="27">
        <v>1452262492</v>
      </c>
      <c r="AH18" s="27">
        <v>21</v>
      </c>
      <c r="AI18" s="27">
        <v>1853000000.48</v>
      </c>
      <c r="AJ18" s="27">
        <v>0</v>
      </c>
      <c r="AK18" s="27">
        <v>87524742.390000001</v>
      </c>
      <c r="AL18" s="27">
        <v>0</v>
      </c>
      <c r="AM18" s="27">
        <v>87524742.390000001</v>
      </c>
      <c r="AN18" s="27">
        <v>0</v>
      </c>
      <c r="AO18" s="27">
        <v>1940524742.8699999</v>
      </c>
      <c r="AP18" s="26" t="s">
        <v>60</v>
      </c>
      <c r="AQ18" s="26" t="s">
        <v>111</v>
      </c>
      <c r="AR18" s="26" t="s">
        <v>52</v>
      </c>
      <c r="AS18" s="26" t="s">
        <v>53</v>
      </c>
      <c r="AT18" s="26" t="s">
        <v>54</v>
      </c>
    </row>
    <row r="19" spans="1:46" ht="25.5" x14ac:dyDescent="0.15">
      <c r="A19" s="34">
        <v>334</v>
      </c>
      <c r="B19" s="34">
        <v>2015</v>
      </c>
      <c r="C19" s="26" t="s">
        <v>55</v>
      </c>
      <c r="D19" s="26" t="s">
        <v>56</v>
      </c>
      <c r="E19" s="26" t="s">
        <v>48</v>
      </c>
      <c r="F19" s="26" t="s">
        <v>49</v>
      </c>
      <c r="G19" s="26" t="s">
        <v>112</v>
      </c>
      <c r="H19" s="26" t="s">
        <v>112</v>
      </c>
      <c r="I19" s="26" t="s">
        <v>112</v>
      </c>
      <c r="J19" s="26" t="s">
        <v>112</v>
      </c>
      <c r="K19" s="34">
        <v>48</v>
      </c>
      <c r="L19" s="26" t="s">
        <v>113</v>
      </c>
      <c r="M19" s="34">
        <v>899999296</v>
      </c>
      <c r="N19" s="26" t="s">
        <v>49</v>
      </c>
      <c r="O19" s="26" t="s">
        <v>114</v>
      </c>
      <c r="P19" s="27">
        <v>2797049346</v>
      </c>
      <c r="Q19" s="27">
        <v>2797049346</v>
      </c>
      <c r="R19" s="27">
        <v>0</v>
      </c>
      <c r="S19" s="27">
        <v>2797049346</v>
      </c>
      <c r="T19" s="27">
        <v>2797049346</v>
      </c>
      <c r="U19" s="27">
        <v>0</v>
      </c>
      <c r="V19" s="27">
        <v>0</v>
      </c>
      <c r="W19" s="27">
        <v>0</v>
      </c>
      <c r="X19" s="27">
        <v>0</v>
      </c>
      <c r="Y19" s="27">
        <v>0</v>
      </c>
      <c r="Z19" s="27">
        <v>1277962484</v>
      </c>
      <c r="AA19" s="27">
        <v>0</v>
      </c>
      <c r="AB19" s="27">
        <v>1277962484</v>
      </c>
      <c r="AC19" s="27">
        <v>0</v>
      </c>
      <c r="AD19" s="27">
        <v>0</v>
      </c>
      <c r="AE19" s="27">
        <v>0</v>
      </c>
      <c r="AF19" s="27">
        <v>0</v>
      </c>
      <c r="AG19" s="27">
        <v>1519086862</v>
      </c>
      <c r="AH19" s="27">
        <v>2</v>
      </c>
      <c r="AI19" s="27">
        <v>1519086862</v>
      </c>
      <c r="AJ19" s="27">
        <v>0</v>
      </c>
      <c r="AK19" s="27">
        <v>28310535.260000002</v>
      </c>
      <c r="AL19" s="27">
        <v>0</v>
      </c>
      <c r="AM19" s="27">
        <v>28310535.260000002</v>
      </c>
      <c r="AN19" s="27">
        <v>0</v>
      </c>
      <c r="AO19" s="27">
        <v>1547397397.26</v>
      </c>
      <c r="AP19" s="26" t="s">
        <v>74</v>
      </c>
      <c r="AQ19" s="26" t="s">
        <v>115</v>
      </c>
      <c r="AR19" s="26" t="s">
        <v>116</v>
      </c>
      <c r="AS19" s="26" t="s">
        <v>53</v>
      </c>
      <c r="AT19" s="26" t="s">
        <v>54</v>
      </c>
    </row>
    <row r="20" spans="1:46" ht="25.5" x14ac:dyDescent="0.15">
      <c r="A20" s="34">
        <v>566</v>
      </c>
      <c r="B20" s="34">
        <v>2014</v>
      </c>
      <c r="C20" s="26" t="s">
        <v>55</v>
      </c>
      <c r="D20" s="26" t="s">
        <v>56</v>
      </c>
      <c r="E20" s="26" t="s">
        <v>48</v>
      </c>
      <c r="F20" s="26" t="s">
        <v>49</v>
      </c>
      <c r="G20" s="26" t="s">
        <v>117</v>
      </c>
      <c r="H20" s="26" t="s">
        <v>117</v>
      </c>
      <c r="I20" s="26" t="s">
        <v>117</v>
      </c>
      <c r="J20" s="26" t="s">
        <v>117</v>
      </c>
      <c r="K20" s="34">
        <v>60</v>
      </c>
      <c r="L20" s="26" t="s">
        <v>118</v>
      </c>
      <c r="M20" s="34">
        <v>899999296</v>
      </c>
      <c r="N20" s="26" t="s">
        <v>49</v>
      </c>
      <c r="O20" s="26" t="s">
        <v>119</v>
      </c>
      <c r="P20" s="27">
        <v>10000000000</v>
      </c>
      <c r="Q20" s="27">
        <v>10000000000</v>
      </c>
      <c r="R20" s="27">
        <v>0</v>
      </c>
      <c r="S20" s="27">
        <v>5000000000</v>
      </c>
      <c r="T20" s="27">
        <v>5000000000</v>
      </c>
      <c r="U20" s="27">
        <v>0</v>
      </c>
      <c r="V20" s="27">
        <v>0</v>
      </c>
      <c r="W20" s="27">
        <v>0</v>
      </c>
      <c r="X20" s="27">
        <v>0</v>
      </c>
      <c r="Y20" s="27">
        <v>5000000000</v>
      </c>
      <c r="Z20" s="27">
        <v>2998007968</v>
      </c>
      <c r="AA20" s="27">
        <v>0</v>
      </c>
      <c r="AB20" s="27">
        <v>2998007968</v>
      </c>
      <c r="AC20" s="27">
        <v>0</v>
      </c>
      <c r="AD20" s="27">
        <v>0</v>
      </c>
      <c r="AE20" s="27">
        <v>0</v>
      </c>
      <c r="AF20" s="27">
        <v>0</v>
      </c>
      <c r="AG20" s="27">
        <v>2001992032</v>
      </c>
      <c r="AH20" s="27">
        <v>2</v>
      </c>
      <c r="AI20" s="27">
        <v>5001992032</v>
      </c>
      <c r="AJ20" s="27">
        <v>0</v>
      </c>
      <c r="AK20" s="27">
        <v>54996945.789999999</v>
      </c>
      <c r="AL20" s="27">
        <v>0</v>
      </c>
      <c r="AM20" s="27">
        <v>54996945.789999999</v>
      </c>
      <c r="AN20" s="27">
        <v>0</v>
      </c>
      <c r="AO20" s="27">
        <v>5056988977.79</v>
      </c>
      <c r="AP20" s="26" t="s">
        <v>60</v>
      </c>
      <c r="AQ20" s="26" t="s">
        <v>120</v>
      </c>
      <c r="AR20" s="26" t="s">
        <v>52</v>
      </c>
      <c r="AS20" s="26" t="s">
        <v>53</v>
      </c>
      <c r="AT20" s="26" t="s">
        <v>54</v>
      </c>
    </row>
    <row r="21" spans="1:46" ht="25.5" x14ac:dyDescent="0.15">
      <c r="A21" s="34">
        <v>437</v>
      </c>
      <c r="B21" s="34">
        <v>2015</v>
      </c>
      <c r="C21" s="26" t="s">
        <v>55</v>
      </c>
      <c r="D21" s="26" t="s">
        <v>56</v>
      </c>
      <c r="E21" s="26" t="s">
        <v>48</v>
      </c>
      <c r="F21" s="26" t="s">
        <v>49</v>
      </c>
      <c r="G21" s="26" t="s">
        <v>121</v>
      </c>
      <c r="H21" s="26" t="s">
        <v>121</v>
      </c>
      <c r="I21" s="26" t="s">
        <v>121</v>
      </c>
      <c r="J21" s="26" t="s">
        <v>121</v>
      </c>
      <c r="K21" s="34">
        <v>60</v>
      </c>
      <c r="L21" s="26" t="s">
        <v>122</v>
      </c>
      <c r="M21" s="34">
        <v>899999296</v>
      </c>
      <c r="N21" s="26" t="s">
        <v>49</v>
      </c>
      <c r="O21" s="26" t="s">
        <v>123</v>
      </c>
      <c r="P21" s="27">
        <v>41567997427</v>
      </c>
      <c r="Q21" s="27">
        <v>41567997427</v>
      </c>
      <c r="R21" s="27">
        <v>0</v>
      </c>
      <c r="S21" s="27">
        <v>6764319211</v>
      </c>
      <c r="T21" s="27">
        <v>6764319211</v>
      </c>
      <c r="U21" s="27">
        <v>0</v>
      </c>
      <c r="V21" s="27">
        <v>0</v>
      </c>
      <c r="W21" s="27">
        <v>0</v>
      </c>
      <c r="X21" s="27">
        <v>0</v>
      </c>
      <c r="Y21" s="27">
        <v>0</v>
      </c>
      <c r="Z21" s="27">
        <v>6029065330</v>
      </c>
      <c r="AA21" s="27">
        <v>0</v>
      </c>
      <c r="AB21" s="27">
        <v>6029065330</v>
      </c>
      <c r="AC21" s="27">
        <v>0</v>
      </c>
      <c r="AD21" s="27">
        <v>0</v>
      </c>
      <c r="AE21" s="27">
        <v>0</v>
      </c>
      <c r="AF21" s="27">
        <v>0</v>
      </c>
      <c r="AG21" s="27">
        <v>735253881</v>
      </c>
      <c r="AH21" s="27">
        <v>36</v>
      </c>
      <c r="AI21" s="27">
        <v>735253881</v>
      </c>
      <c r="AJ21" s="27">
        <v>0</v>
      </c>
      <c r="AK21" s="27">
        <v>0</v>
      </c>
      <c r="AL21" s="27">
        <v>0</v>
      </c>
      <c r="AM21" s="27">
        <v>0</v>
      </c>
      <c r="AN21" s="27">
        <v>0</v>
      </c>
      <c r="AO21" s="27">
        <v>735253881</v>
      </c>
      <c r="AP21" s="26" t="s">
        <v>60</v>
      </c>
      <c r="AQ21" s="26" t="s">
        <v>124</v>
      </c>
      <c r="AR21" s="26" t="s">
        <v>125</v>
      </c>
      <c r="AS21" s="26" t="s">
        <v>53</v>
      </c>
      <c r="AT21" s="26" t="s">
        <v>54</v>
      </c>
    </row>
    <row r="22" spans="1:46" ht="25.5" x14ac:dyDescent="0.15">
      <c r="A22" s="34">
        <v>437</v>
      </c>
      <c r="B22" s="34">
        <v>2015</v>
      </c>
      <c r="C22" s="26" t="s">
        <v>55</v>
      </c>
      <c r="D22" s="26" t="s">
        <v>56</v>
      </c>
      <c r="E22" s="26" t="s">
        <v>48</v>
      </c>
      <c r="F22" s="26" t="s">
        <v>49</v>
      </c>
      <c r="G22" s="26" t="s">
        <v>121</v>
      </c>
      <c r="H22" s="26" t="s">
        <v>121</v>
      </c>
      <c r="I22" s="26" t="s">
        <v>121</v>
      </c>
      <c r="J22" s="26" t="s">
        <v>121</v>
      </c>
      <c r="K22" s="34">
        <v>60</v>
      </c>
      <c r="L22" s="26" t="s">
        <v>122</v>
      </c>
      <c r="M22" s="34">
        <v>899999296</v>
      </c>
      <c r="N22" s="26" t="s">
        <v>49</v>
      </c>
      <c r="O22" s="26" t="s">
        <v>123</v>
      </c>
      <c r="P22" s="27">
        <v>41567997427</v>
      </c>
      <c r="Q22" s="27">
        <v>41567997427</v>
      </c>
      <c r="R22" s="27">
        <v>0</v>
      </c>
      <c r="S22" s="27">
        <v>9626435133</v>
      </c>
      <c r="T22" s="27">
        <v>9626435133</v>
      </c>
      <c r="U22" s="27">
        <v>0</v>
      </c>
      <c r="V22" s="27">
        <v>0</v>
      </c>
      <c r="W22" s="27">
        <v>0</v>
      </c>
      <c r="X22" s="27">
        <v>0</v>
      </c>
      <c r="Y22" s="27">
        <v>0</v>
      </c>
      <c r="Z22" s="27">
        <v>7739976366</v>
      </c>
      <c r="AA22" s="27">
        <v>0</v>
      </c>
      <c r="AB22" s="27">
        <v>7739976366</v>
      </c>
      <c r="AC22" s="27">
        <v>0</v>
      </c>
      <c r="AD22" s="27">
        <v>0</v>
      </c>
      <c r="AE22" s="27">
        <v>0</v>
      </c>
      <c r="AF22" s="27">
        <v>0</v>
      </c>
      <c r="AG22" s="27">
        <v>1886458767</v>
      </c>
      <c r="AH22" s="27">
        <v>52</v>
      </c>
      <c r="AI22" s="27">
        <v>1886458767</v>
      </c>
      <c r="AJ22" s="27">
        <v>0</v>
      </c>
      <c r="AK22" s="27">
        <v>0</v>
      </c>
      <c r="AL22" s="27">
        <v>0</v>
      </c>
      <c r="AM22" s="27">
        <v>0</v>
      </c>
      <c r="AN22" s="27">
        <v>0</v>
      </c>
      <c r="AO22" s="27">
        <v>1886458767</v>
      </c>
      <c r="AP22" s="26" t="s">
        <v>60</v>
      </c>
      <c r="AQ22" s="26" t="s">
        <v>124</v>
      </c>
      <c r="AR22" s="26" t="s">
        <v>126</v>
      </c>
      <c r="AS22" s="26" t="s">
        <v>53</v>
      </c>
      <c r="AT22" s="26" t="s">
        <v>54</v>
      </c>
    </row>
    <row r="23" spans="1:46" ht="38.25" x14ac:dyDescent="0.15">
      <c r="A23" s="34">
        <v>416</v>
      </c>
      <c r="B23" s="34">
        <v>2015</v>
      </c>
      <c r="C23" s="26" t="s">
        <v>55</v>
      </c>
      <c r="D23" s="26" t="s">
        <v>77</v>
      </c>
      <c r="E23" s="26" t="s">
        <v>48</v>
      </c>
      <c r="F23" s="26" t="s">
        <v>49</v>
      </c>
      <c r="G23" s="26" t="s">
        <v>127</v>
      </c>
      <c r="H23" s="26" t="s">
        <v>127</v>
      </c>
      <c r="I23" s="26" t="s">
        <v>127</v>
      </c>
      <c r="J23" s="26" t="s">
        <v>127</v>
      </c>
      <c r="K23" s="34">
        <v>20</v>
      </c>
      <c r="L23" s="26" t="s">
        <v>128</v>
      </c>
      <c r="M23" s="34">
        <v>899999296</v>
      </c>
      <c r="N23" s="26" t="s">
        <v>49</v>
      </c>
      <c r="O23" s="26" t="s">
        <v>129</v>
      </c>
      <c r="P23" s="27">
        <v>7063399681</v>
      </c>
      <c r="Q23" s="27">
        <v>7063399681</v>
      </c>
      <c r="R23" s="27">
        <v>0</v>
      </c>
      <c r="S23" s="27">
        <v>7063399681</v>
      </c>
      <c r="T23" s="27">
        <v>7063399681</v>
      </c>
      <c r="U23" s="27">
        <v>0</v>
      </c>
      <c r="V23" s="27">
        <v>0</v>
      </c>
      <c r="W23" s="27">
        <v>0</v>
      </c>
      <c r="X23" s="27">
        <v>0</v>
      </c>
      <c r="Y23" s="27">
        <v>0</v>
      </c>
      <c r="Z23" s="27">
        <v>6722852791</v>
      </c>
      <c r="AA23" s="27">
        <v>0</v>
      </c>
      <c r="AB23" s="27">
        <v>6722852791</v>
      </c>
      <c r="AC23" s="27">
        <v>0</v>
      </c>
      <c r="AD23" s="27">
        <v>0</v>
      </c>
      <c r="AE23" s="27">
        <v>0</v>
      </c>
      <c r="AF23" s="27">
        <v>0</v>
      </c>
      <c r="AG23" s="27">
        <v>340546890</v>
      </c>
      <c r="AH23" s="27">
        <v>9</v>
      </c>
      <c r="AI23" s="27">
        <v>340546890</v>
      </c>
      <c r="AJ23" s="27">
        <v>0</v>
      </c>
      <c r="AK23" s="27">
        <v>76189851.269999996</v>
      </c>
      <c r="AL23" s="27">
        <v>0</v>
      </c>
      <c r="AM23" s="27">
        <v>76189851.269999996</v>
      </c>
      <c r="AN23" s="27">
        <v>0</v>
      </c>
      <c r="AO23" s="27">
        <v>416736741.26999998</v>
      </c>
      <c r="AP23" s="26" t="s">
        <v>60</v>
      </c>
      <c r="AQ23" s="26" t="s">
        <v>130</v>
      </c>
      <c r="AR23" s="26" t="s">
        <v>52</v>
      </c>
      <c r="AS23" s="26" t="s">
        <v>53</v>
      </c>
      <c r="AT23" s="26" t="s">
        <v>54</v>
      </c>
    </row>
    <row r="24" spans="1:46" ht="25.5" x14ac:dyDescent="0.15">
      <c r="A24" s="34">
        <v>534</v>
      </c>
      <c r="B24" s="34">
        <v>2014</v>
      </c>
      <c r="C24" s="26" t="s">
        <v>55</v>
      </c>
      <c r="D24" s="26" t="s">
        <v>56</v>
      </c>
      <c r="E24" s="26" t="s">
        <v>48</v>
      </c>
      <c r="F24" s="26" t="s">
        <v>49</v>
      </c>
      <c r="G24" s="26" t="s">
        <v>131</v>
      </c>
      <c r="H24" s="26" t="s">
        <v>131</v>
      </c>
      <c r="I24" s="26" t="s">
        <v>131</v>
      </c>
      <c r="J24" s="26" t="s">
        <v>131</v>
      </c>
      <c r="K24" s="34">
        <v>36</v>
      </c>
      <c r="L24" s="26" t="s">
        <v>132</v>
      </c>
      <c r="M24" s="34">
        <v>899999296</v>
      </c>
      <c r="N24" s="26" t="s">
        <v>49</v>
      </c>
      <c r="O24" s="26" t="s">
        <v>133</v>
      </c>
      <c r="P24" s="27">
        <v>15143645827</v>
      </c>
      <c r="Q24" s="27">
        <v>14754426163</v>
      </c>
      <c r="R24" s="27">
        <v>389219664</v>
      </c>
      <c r="S24" s="27">
        <v>14673979664</v>
      </c>
      <c r="T24" s="27">
        <v>14673979664</v>
      </c>
      <c r="U24" s="27">
        <v>0</v>
      </c>
      <c r="V24" s="27">
        <v>0</v>
      </c>
      <c r="W24" s="27">
        <v>0</v>
      </c>
      <c r="X24" s="27">
        <v>0</v>
      </c>
      <c r="Y24" s="27">
        <v>40721264.990000002</v>
      </c>
      <c r="Z24" s="27">
        <v>13230985643</v>
      </c>
      <c r="AA24" s="27">
        <v>0</v>
      </c>
      <c r="AB24" s="27">
        <v>13230985643</v>
      </c>
      <c r="AC24" s="27">
        <v>0</v>
      </c>
      <c r="AD24" s="27">
        <v>0</v>
      </c>
      <c r="AE24" s="27">
        <v>0</v>
      </c>
      <c r="AF24" s="27">
        <v>0</v>
      </c>
      <c r="AG24" s="27">
        <v>1442994021</v>
      </c>
      <c r="AH24" s="27">
        <v>56</v>
      </c>
      <c r="AI24" s="27">
        <v>1523440520</v>
      </c>
      <c r="AJ24" s="27">
        <v>0</v>
      </c>
      <c r="AK24" s="27">
        <v>44759201.359999999</v>
      </c>
      <c r="AL24" s="27">
        <v>0</v>
      </c>
      <c r="AM24" s="27">
        <v>44759201.359999999</v>
      </c>
      <c r="AN24" s="27">
        <v>0</v>
      </c>
      <c r="AO24" s="27">
        <v>1568199721.3599999</v>
      </c>
      <c r="AP24" s="26" t="s">
        <v>60</v>
      </c>
      <c r="AQ24" s="26" t="s">
        <v>134</v>
      </c>
      <c r="AR24" s="26" t="s">
        <v>52</v>
      </c>
      <c r="AS24" s="26" t="s">
        <v>53</v>
      </c>
      <c r="AT24" s="26" t="s">
        <v>54</v>
      </c>
    </row>
    <row r="25" spans="1:46" ht="51" x14ac:dyDescent="0.15">
      <c r="A25" s="34">
        <v>226</v>
      </c>
      <c r="B25" s="34">
        <v>2014</v>
      </c>
      <c r="C25" s="26" t="s">
        <v>55</v>
      </c>
      <c r="D25" s="26" t="s">
        <v>56</v>
      </c>
      <c r="E25" s="26" t="s">
        <v>48</v>
      </c>
      <c r="F25" s="26" t="s">
        <v>49</v>
      </c>
      <c r="G25" s="26" t="s">
        <v>64</v>
      </c>
      <c r="H25" s="26" t="s">
        <v>64</v>
      </c>
      <c r="I25" s="26" t="s">
        <v>64</v>
      </c>
      <c r="J25" s="26" t="s">
        <v>64</v>
      </c>
      <c r="K25" s="34">
        <v>60</v>
      </c>
      <c r="L25" s="26" t="s">
        <v>65</v>
      </c>
      <c r="M25" s="34">
        <v>899999296</v>
      </c>
      <c r="N25" s="26" t="s">
        <v>49</v>
      </c>
      <c r="O25" s="26" t="s">
        <v>66</v>
      </c>
      <c r="P25" s="27">
        <v>45197202226</v>
      </c>
      <c r="Q25" s="27">
        <v>45197202226</v>
      </c>
      <c r="R25" s="27">
        <v>0</v>
      </c>
      <c r="S25" s="27">
        <v>0</v>
      </c>
      <c r="T25" s="27">
        <v>0</v>
      </c>
      <c r="U25" s="27">
        <v>0</v>
      </c>
      <c r="V25" s="27">
        <v>0</v>
      </c>
      <c r="W25" s="27">
        <v>0</v>
      </c>
      <c r="X25" s="27">
        <v>0</v>
      </c>
      <c r="Y25" s="27">
        <v>0</v>
      </c>
      <c r="Z25" s="27">
        <v>0</v>
      </c>
      <c r="AA25" s="27">
        <v>0</v>
      </c>
      <c r="AB25" s="27">
        <v>0</v>
      </c>
      <c r="AC25" s="27">
        <v>0</v>
      </c>
      <c r="AD25" s="27">
        <v>0</v>
      </c>
      <c r="AE25" s="27">
        <v>0</v>
      </c>
      <c r="AF25" s="27">
        <v>0</v>
      </c>
      <c r="AG25" s="27">
        <v>0</v>
      </c>
      <c r="AH25" s="27">
        <v>0</v>
      </c>
      <c r="AI25" s="27">
        <v>1596161108.73</v>
      </c>
      <c r="AJ25" s="27">
        <v>0</v>
      </c>
      <c r="AK25" s="27">
        <v>0</v>
      </c>
      <c r="AL25" s="27">
        <v>0</v>
      </c>
      <c r="AM25" s="27">
        <v>0</v>
      </c>
      <c r="AN25" s="27">
        <v>0</v>
      </c>
      <c r="AO25" s="27">
        <v>1596161108.73</v>
      </c>
      <c r="AP25" s="26" t="s">
        <v>60</v>
      </c>
      <c r="AQ25" s="26" t="s">
        <v>67</v>
      </c>
      <c r="AR25" s="26" t="s">
        <v>135</v>
      </c>
      <c r="AS25" s="26" t="s">
        <v>53</v>
      </c>
      <c r="AT25" s="26" t="s">
        <v>54</v>
      </c>
    </row>
    <row r="26" spans="1:46" ht="51" x14ac:dyDescent="0.15">
      <c r="A26" s="34">
        <v>226</v>
      </c>
      <c r="B26" s="34">
        <v>2014</v>
      </c>
      <c r="C26" s="26" t="s">
        <v>55</v>
      </c>
      <c r="D26" s="26" t="s">
        <v>56</v>
      </c>
      <c r="E26" s="26" t="s">
        <v>48</v>
      </c>
      <c r="F26" s="26" t="s">
        <v>49</v>
      </c>
      <c r="G26" s="26" t="s">
        <v>64</v>
      </c>
      <c r="H26" s="26" t="s">
        <v>64</v>
      </c>
      <c r="I26" s="26" t="s">
        <v>64</v>
      </c>
      <c r="J26" s="26" t="s">
        <v>64</v>
      </c>
      <c r="K26" s="34">
        <v>60</v>
      </c>
      <c r="L26" s="26" t="s">
        <v>65</v>
      </c>
      <c r="M26" s="34">
        <v>899999296</v>
      </c>
      <c r="N26" s="26" t="s">
        <v>49</v>
      </c>
      <c r="O26" s="26" t="s">
        <v>66</v>
      </c>
      <c r="P26" s="27">
        <v>45197202226</v>
      </c>
      <c r="Q26" s="27">
        <v>45197202226</v>
      </c>
      <c r="R26" s="27">
        <v>0</v>
      </c>
      <c r="S26" s="27">
        <v>8588323537</v>
      </c>
      <c r="T26" s="27">
        <v>8588323537</v>
      </c>
      <c r="U26" s="27">
        <v>0</v>
      </c>
      <c r="V26" s="27">
        <v>0</v>
      </c>
      <c r="W26" s="27">
        <v>0</v>
      </c>
      <c r="X26" s="27">
        <v>0</v>
      </c>
      <c r="Y26" s="27">
        <v>0</v>
      </c>
      <c r="Z26" s="27">
        <v>8483272416</v>
      </c>
      <c r="AA26" s="27">
        <v>0</v>
      </c>
      <c r="AB26" s="27">
        <v>8483272416</v>
      </c>
      <c r="AC26" s="27">
        <v>0</v>
      </c>
      <c r="AD26" s="27">
        <v>0</v>
      </c>
      <c r="AE26" s="27">
        <v>0</v>
      </c>
      <c r="AF26" s="27">
        <v>0</v>
      </c>
      <c r="AG26" s="27">
        <v>105051121</v>
      </c>
      <c r="AH26" s="27">
        <v>40</v>
      </c>
      <c r="AI26" s="27">
        <v>105051121</v>
      </c>
      <c r="AJ26" s="27">
        <v>0</v>
      </c>
      <c r="AK26" s="27">
        <v>0</v>
      </c>
      <c r="AL26" s="27">
        <v>0</v>
      </c>
      <c r="AM26" s="27">
        <v>0</v>
      </c>
      <c r="AN26" s="27">
        <v>0</v>
      </c>
      <c r="AO26" s="27">
        <v>105051121</v>
      </c>
      <c r="AP26" s="26" t="s">
        <v>60</v>
      </c>
      <c r="AQ26" s="26" t="s">
        <v>67</v>
      </c>
      <c r="AR26" s="26" t="s">
        <v>136</v>
      </c>
      <c r="AS26" s="26" t="s">
        <v>53</v>
      </c>
      <c r="AT26" s="26" t="s">
        <v>54</v>
      </c>
    </row>
    <row r="27" spans="1:46" ht="51" x14ac:dyDescent="0.15">
      <c r="A27" s="34">
        <v>226</v>
      </c>
      <c r="B27" s="34">
        <v>2014</v>
      </c>
      <c r="C27" s="26" t="s">
        <v>55</v>
      </c>
      <c r="D27" s="26" t="s">
        <v>56</v>
      </c>
      <c r="E27" s="26" t="s">
        <v>48</v>
      </c>
      <c r="F27" s="26" t="s">
        <v>49</v>
      </c>
      <c r="G27" s="26" t="s">
        <v>64</v>
      </c>
      <c r="H27" s="26" t="s">
        <v>64</v>
      </c>
      <c r="I27" s="26" t="s">
        <v>64</v>
      </c>
      <c r="J27" s="26" t="s">
        <v>64</v>
      </c>
      <c r="K27" s="34">
        <v>60</v>
      </c>
      <c r="L27" s="26" t="s">
        <v>65</v>
      </c>
      <c r="M27" s="34">
        <v>899999296</v>
      </c>
      <c r="N27" s="26" t="s">
        <v>49</v>
      </c>
      <c r="O27" s="26" t="s">
        <v>66</v>
      </c>
      <c r="P27" s="27">
        <v>45197202226</v>
      </c>
      <c r="Q27" s="27">
        <v>45197202226</v>
      </c>
      <c r="R27" s="27">
        <v>0</v>
      </c>
      <c r="S27" s="27">
        <v>4793869509</v>
      </c>
      <c r="T27" s="27">
        <v>4793869509</v>
      </c>
      <c r="U27" s="27">
        <v>0</v>
      </c>
      <c r="V27" s="27">
        <v>0</v>
      </c>
      <c r="W27" s="27">
        <v>0</v>
      </c>
      <c r="X27" s="27">
        <v>0</v>
      </c>
      <c r="Y27" s="27">
        <v>0</v>
      </c>
      <c r="Z27" s="27">
        <v>4793869509</v>
      </c>
      <c r="AA27" s="27">
        <v>0</v>
      </c>
      <c r="AB27" s="27">
        <v>4793869509</v>
      </c>
      <c r="AC27" s="27">
        <v>0</v>
      </c>
      <c r="AD27" s="27">
        <v>0</v>
      </c>
      <c r="AE27" s="27">
        <v>0</v>
      </c>
      <c r="AF27" s="27">
        <v>0</v>
      </c>
      <c r="AG27" s="27">
        <v>0</v>
      </c>
      <c r="AH27" s="27">
        <v>14</v>
      </c>
      <c r="AI27" s="27">
        <v>0</v>
      </c>
      <c r="AJ27" s="27">
        <v>0</v>
      </c>
      <c r="AK27" s="27">
        <v>0</v>
      </c>
      <c r="AL27" s="27">
        <v>0</v>
      </c>
      <c r="AM27" s="27">
        <v>0</v>
      </c>
      <c r="AN27" s="27">
        <v>0</v>
      </c>
      <c r="AO27" s="27">
        <v>0</v>
      </c>
      <c r="AP27" s="26" t="s">
        <v>60</v>
      </c>
      <c r="AQ27" s="26" t="s">
        <v>67</v>
      </c>
      <c r="AR27" s="26" t="s">
        <v>137</v>
      </c>
      <c r="AS27" s="26" t="s">
        <v>53</v>
      </c>
      <c r="AT27" s="26" t="s">
        <v>54</v>
      </c>
    </row>
    <row r="28" spans="1:46" ht="38.25" x14ac:dyDescent="0.15">
      <c r="A28" s="34">
        <v>503</v>
      </c>
      <c r="B28" s="34">
        <v>2014</v>
      </c>
      <c r="C28" s="26" t="s">
        <v>55</v>
      </c>
      <c r="D28" s="26" t="s">
        <v>56</v>
      </c>
      <c r="E28" s="26" t="s">
        <v>48</v>
      </c>
      <c r="F28" s="26" t="s">
        <v>49</v>
      </c>
      <c r="G28" s="26" t="s">
        <v>138</v>
      </c>
      <c r="H28" s="26" t="s">
        <v>138</v>
      </c>
      <c r="I28" s="26" t="s">
        <v>138</v>
      </c>
      <c r="J28" s="26" t="s">
        <v>138</v>
      </c>
      <c r="K28" s="34">
        <v>120</v>
      </c>
      <c r="L28" s="26" t="s">
        <v>139</v>
      </c>
      <c r="M28" s="34">
        <v>899999296</v>
      </c>
      <c r="N28" s="26" t="s">
        <v>49</v>
      </c>
      <c r="O28" s="26" t="s">
        <v>140</v>
      </c>
      <c r="P28" s="27">
        <v>256503069526</v>
      </c>
      <c r="Q28" s="27">
        <v>256503069526</v>
      </c>
      <c r="R28" s="27">
        <v>0</v>
      </c>
      <c r="S28" s="27">
        <v>256503069525</v>
      </c>
      <c r="T28" s="27">
        <v>256503069525</v>
      </c>
      <c r="U28" s="27">
        <v>0</v>
      </c>
      <c r="V28" s="27">
        <v>0</v>
      </c>
      <c r="W28" s="27">
        <v>0</v>
      </c>
      <c r="X28" s="27">
        <v>0</v>
      </c>
      <c r="Y28" s="27">
        <v>1</v>
      </c>
      <c r="Z28" s="27">
        <v>148608799603.76001</v>
      </c>
      <c r="AA28" s="27">
        <v>0</v>
      </c>
      <c r="AB28" s="27">
        <v>148608799603.76001</v>
      </c>
      <c r="AC28" s="27">
        <v>0</v>
      </c>
      <c r="AD28" s="27">
        <v>0</v>
      </c>
      <c r="AE28" s="27">
        <v>0</v>
      </c>
      <c r="AF28" s="27">
        <v>0</v>
      </c>
      <c r="AG28" s="27">
        <v>107894269921.24001</v>
      </c>
      <c r="AH28" s="27">
        <v>2</v>
      </c>
      <c r="AI28" s="27">
        <v>27247514544.240002</v>
      </c>
      <c r="AJ28" s="27">
        <v>0</v>
      </c>
      <c r="AK28" s="27">
        <v>52134921.369999997</v>
      </c>
      <c r="AL28" s="27">
        <v>0</v>
      </c>
      <c r="AM28" s="27">
        <v>52134921.369999997</v>
      </c>
      <c r="AN28" s="27">
        <v>0</v>
      </c>
      <c r="AO28" s="27">
        <v>27299649465.610001</v>
      </c>
      <c r="AP28" s="26" t="s">
        <v>60</v>
      </c>
      <c r="AQ28" s="26" t="s">
        <v>141</v>
      </c>
      <c r="AR28" s="26" t="s">
        <v>52</v>
      </c>
      <c r="AS28" s="26" t="s">
        <v>53</v>
      </c>
      <c r="AT28" s="26" t="s">
        <v>54</v>
      </c>
    </row>
    <row r="29" spans="1:46" ht="38.25" x14ac:dyDescent="0.15">
      <c r="A29" s="34">
        <v>271</v>
      </c>
      <c r="B29" s="34">
        <v>2014</v>
      </c>
      <c r="C29" s="26" t="s">
        <v>55</v>
      </c>
      <c r="D29" s="26" t="s">
        <v>56</v>
      </c>
      <c r="E29" s="26" t="s">
        <v>48</v>
      </c>
      <c r="F29" s="26" t="s">
        <v>49</v>
      </c>
      <c r="G29" s="26" t="s">
        <v>142</v>
      </c>
      <c r="H29" s="26" t="s">
        <v>143</v>
      </c>
      <c r="I29" s="26" t="s">
        <v>143</v>
      </c>
      <c r="J29" s="26" t="s">
        <v>144</v>
      </c>
      <c r="K29" s="34">
        <v>60</v>
      </c>
      <c r="L29" s="26" t="s">
        <v>145</v>
      </c>
      <c r="M29" s="34">
        <v>899999296</v>
      </c>
      <c r="N29" s="26" t="s">
        <v>49</v>
      </c>
      <c r="O29" s="26" t="s">
        <v>146</v>
      </c>
      <c r="P29" s="27">
        <v>3935292433</v>
      </c>
      <c r="Q29" s="27">
        <v>3935292433</v>
      </c>
      <c r="R29" s="27">
        <v>0</v>
      </c>
      <c r="S29" s="27">
        <v>3618946345</v>
      </c>
      <c r="T29" s="27">
        <v>3618946345</v>
      </c>
      <c r="U29" s="27">
        <v>0</v>
      </c>
      <c r="V29" s="27">
        <v>0</v>
      </c>
      <c r="W29" s="27">
        <v>0</v>
      </c>
      <c r="X29" s="27">
        <v>0</v>
      </c>
      <c r="Y29" s="27">
        <v>0</v>
      </c>
      <c r="Z29" s="27">
        <v>3618946344.9299998</v>
      </c>
      <c r="AA29" s="27">
        <v>0</v>
      </c>
      <c r="AB29" s="27">
        <v>3618946344.9299998</v>
      </c>
      <c r="AC29" s="27">
        <v>0</v>
      </c>
      <c r="AD29" s="27">
        <v>0</v>
      </c>
      <c r="AE29" s="27">
        <v>0</v>
      </c>
      <c r="AF29" s="27">
        <v>0</v>
      </c>
      <c r="AG29" s="27">
        <v>7.0000000000000007E-2</v>
      </c>
      <c r="AH29" s="27">
        <v>1</v>
      </c>
      <c r="AI29" s="27">
        <v>316346088.06999999</v>
      </c>
      <c r="AJ29" s="27">
        <v>0</v>
      </c>
      <c r="AK29" s="27">
        <v>38462866.840000004</v>
      </c>
      <c r="AL29" s="27">
        <v>0</v>
      </c>
      <c r="AM29" s="27">
        <v>38462866.840000004</v>
      </c>
      <c r="AN29" s="27">
        <v>0</v>
      </c>
      <c r="AO29" s="27">
        <v>354808954.91000003</v>
      </c>
      <c r="AP29" s="26" t="s">
        <v>60</v>
      </c>
      <c r="AQ29" s="26" t="s">
        <v>147</v>
      </c>
      <c r="AR29" s="26" t="s">
        <v>52</v>
      </c>
      <c r="AS29" s="26" t="s">
        <v>53</v>
      </c>
      <c r="AT29" s="26" t="s">
        <v>54</v>
      </c>
    </row>
    <row r="30" spans="1:46" ht="38.25" x14ac:dyDescent="0.15">
      <c r="A30" s="34">
        <v>251</v>
      </c>
      <c r="B30" s="34">
        <v>2014</v>
      </c>
      <c r="C30" s="26" t="s">
        <v>55</v>
      </c>
      <c r="D30" s="26" t="s">
        <v>77</v>
      </c>
      <c r="E30" s="26" t="s">
        <v>78</v>
      </c>
      <c r="F30" s="26" t="s">
        <v>49</v>
      </c>
      <c r="G30" s="26" t="s">
        <v>64</v>
      </c>
      <c r="H30" s="26" t="s">
        <v>64</v>
      </c>
      <c r="I30" s="26" t="s">
        <v>64</v>
      </c>
      <c r="J30" s="26" t="s">
        <v>64</v>
      </c>
      <c r="K30" s="34">
        <v>40</v>
      </c>
      <c r="L30" s="26" t="s">
        <v>148</v>
      </c>
      <c r="M30" s="34">
        <v>899999296</v>
      </c>
      <c r="N30" s="26" t="s">
        <v>49</v>
      </c>
      <c r="O30" s="26" t="s">
        <v>149</v>
      </c>
      <c r="P30" s="27">
        <v>15348687177.6</v>
      </c>
      <c r="Q30" s="27">
        <v>15348687177.6</v>
      </c>
      <c r="R30" s="27">
        <v>0</v>
      </c>
      <c r="S30" s="27">
        <v>15283699200</v>
      </c>
      <c r="T30" s="27">
        <v>15283699200</v>
      </c>
      <c r="U30" s="27">
        <v>0</v>
      </c>
      <c r="V30" s="27">
        <v>0</v>
      </c>
      <c r="W30" s="27">
        <v>0</v>
      </c>
      <c r="X30" s="27">
        <v>0</v>
      </c>
      <c r="Y30" s="27">
        <v>17362800</v>
      </c>
      <c r="Z30" s="27">
        <v>15283699200</v>
      </c>
      <c r="AA30" s="27">
        <v>0</v>
      </c>
      <c r="AB30" s="27">
        <v>15283699200</v>
      </c>
      <c r="AC30" s="27">
        <v>0</v>
      </c>
      <c r="AD30" s="27">
        <v>0</v>
      </c>
      <c r="AE30" s="27">
        <v>0</v>
      </c>
      <c r="AF30" s="27">
        <v>0</v>
      </c>
      <c r="AG30" s="27">
        <v>0</v>
      </c>
      <c r="AH30" s="27">
        <v>87</v>
      </c>
      <c r="AI30" s="27">
        <v>17362800</v>
      </c>
      <c r="AJ30" s="27">
        <v>0</v>
      </c>
      <c r="AK30" s="27">
        <v>15381489.85</v>
      </c>
      <c r="AL30" s="27">
        <v>0</v>
      </c>
      <c r="AM30" s="27">
        <v>15381489.85</v>
      </c>
      <c r="AN30" s="27">
        <v>0</v>
      </c>
      <c r="AO30" s="27">
        <v>32744289.850000001</v>
      </c>
      <c r="AP30" s="26" t="s">
        <v>60</v>
      </c>
      <c r="AQ30" s="26" t="s">
        <v>150</v>
      </c>
      <c r="AR30" s="26" t="s">
        <v>52</v>
      </c>
      <c r="AS30" s="26" t="s">
        <v>53</v>
      </c>
      <c r="AT30" s="26" t="s">
        <v>54</v>
      </c>
    </row>
    <row r="31" spans="1:46" ht="25.5" x14ac:dyDescent="0.15">
      <c r="A31" s="34">
        <v>317</v>
      </c>
      <c r="B31" s="34">
        <v>2013</v>
      </c>
      <c r="C31" s="26" t="s">
        <v>55</v>
      </c>
      <c r="D31" s="26" t="s">
        <v>151</v>
      </c>
      <c r="E31" s="26" t="s">
        <v>83</v>
      </c>
      <c r="F31" s="26" t="s">
        <v>49</v>
      </c>
      <c r="G31" s="26" t="s">
        <v>152</v>
      </c>
      <c r="H31" s="26" t="s">
        <v>152</v>
      </c>
      <c r="I31" s="26" t="s">
        <v>152</v>
      </c>
      <c r="J31" s="26" t="s">
        <v>152</v>
      </c>
      <c r="K31" s="34">
        <v>28</v>
      </c>
      <c r="L31" s="26" t="s">
        <v>153</v>
      </c>
      <c r="M31" s="34">
        <v>899999296</v>
      </c>
      <c r="N31" s="26" t="s">
        <v>49</v>
      </c>
      <c r="O31" s="26" t="s">
        <v>154</v>
      </c>
      <c r="P31" s="27">
        <v>18188236052</v>
      </c>
      <c r="Q31" s="27">
        <v>18188236052</v>
      </c>
      <c r="R31" s="27">
        <v>0</v>
      </c>
      <c r="S31" s="27">
        <v>572456000</v>
      </c>
      <c r="T31" s="27">
        <v>572456000</v>
      </c>
      <c r="U31" s="27">
        <v>0</v>
      </c>
      <c r="V31" s="27">
        <v>0</v>
      </c>
      <c r="W31" s="27">
        <v>0</v>
      </c>
      <c r="X31" s="27">
        <v>0</v>
      </c>
      <c r="Y31" s="27">
        <v>0</v>
      </c>
      <c r="Z31" s="27">
        <v>572456000</v>
      </c>
      <c r="AA31" s="27">
        <v>0</v>
      </c>
      <c r="AB31" s="27">
        <v>572456000</v>
      </c>
      <c r="AC31" s="27">
        <v>0</v>
      </c>
      <c r="AD31" s="27">
        <v>0</v>
      </c>
      <c r="AE31" s="27">
        <v>0</v>
      </c>
      <c r="AF31" s="27">
        <v>0</v>
      </c>
      <c r="AG31" s="27">
        <v>0</v>
      </c>
      <c r="AH31" s="27">
        <v>23</v>
      </c>
      <c r="AI31" s="27">
        <v>0</v>
      </c>
      <c r="AJ31" s="27">
        <v>0</v>
      </c>
      <c r="AK31" s="27">
        <v>0</v>
      </c>
      <c r="AL31" s="27">
        <v>0</v>
      </c>
      <c r="AM31" s="27">
        <v>0</v>
      </c>
      <c r="AN31" s="27">
        <v>0</v>
      </c>
      <c r="AO31" s="27">
        <v>0</v>
      </c>
      <c r="AP31" s="26" t="s">
        <v>60</v>
      </c>
      <c r="AQ31" s="26" t="s">
        <v>155</v>
      </c>
      <c r="AR31" s="26" t="s">
        <v>156</v>
      </c>
      <c r="AS31" s="26" t="s">
        <v>53</v>
      </c>
      <c r="AT31" s="26" t="s">
        <v>54</v>
      </c>
    </row>
    <row r="32" spans="1:46" ht="25.5" x14ac:dyDescent="0.15">
      <c r="A32" s="34">
        <v>317</v>
      </c>
      <c r="B32" s="34">
        <v>2013</v>
      </c>
      <c r="C32" s="26" t="s">
        <v>55</v>
      </c>
      <c r="D32" s="26" t="s">
        <v>151</v>
      </c>
      <c r="E32" s="26" t="s">
        <v>83</v>
      </c>
      <c r="F32" s="26" t="s">
        <v>49</v>
      </c>
      <c r="G32" s="26" t="s">
        <v>152</v>
      </c>
      <c r="H32" s="26" t="s">
        <v>152</v>
      </c>
      <c r="I32" s="26" t="s">
        <v>152</v>
      </c>
      <c r="J32" s="26" t="s">
        <v>152</v>
      </c>
      <c r="K32" s="34">
        <v>28</v>
      </c>
      <c r="L32" s="26" t="s">
        <v>153</v>
      </c>
      <c r="M32" s="34">
        <v>899999296</v>
      </c>
      <c r="N32" s="26" t="s">
        <v>49</v>
      </c>
      <c r="O32" s="26" t="s">
        <v>154</v>
      </c>
      <c r="P32" s="27">
        <v>18188236052</v>
      </c>
      <c r="Q32" s="27">
        <v>18188236052</v>
      </c>
      <c r="R32" s="27">
        <v>0</v>
      </c>
      <c r="S32" s="27">
        <v>728000000</v>
      </c>
      <c r="T32" s="27">
        <v>728000000</v>
      </c>
      <c r="U32" s="27">
        <v>0</v>
      </c>
      <c r="V32" s="27">
        <v>0</v>
      </c>
      <c r="W32" s="27">
        <v>0</v>
      </c>
      <c r="X32" s="27">
        <v>0</v>
      </c>
      <c r="Y32" s="27">
        <v>0</v>
      </c>
      <c r="Z32" s="27">
        <v>728000000</v>
      </c>
      <c r="AA32" s="27">
        <v>0</v>
      </c>
      <c r="AB32" s="27">
        <v>728000000</v>
      </c>
      <c r="AC32" s="27">
        <v>0</v>
      </c>
      <c r="AD32" s="27">
        <v>0</v>
      </c>
      <c r="AE32" s="27">
        <v>0</v>
      </c>
      <c r="AF32" s="27">
        <v>0</v>
      </c>
      <c r="AG32" s="27">
        <v>0</v>
      </c>
      <c r="AH32" s="27">
        <v>3</v>
      </c>
      <c r="AI32" s="27">
        <v>0</v>
      </c>
      <c r="AJ32" s="27">
        <v>0</v>
      </c>
      <c r="AK32" s="27">
        <v>0</v>
      </c>
      <c r="AL32" s="27">
        <v>0</v>
      </c>
      <c r="AM32" s="27">
        <v>0</v>
      </c>
      <c r="AN32" s="27">
        <v>0</v>
      </c>
      <c r="AO32" s="27">
        <v>0</v>
      </c>
      <c r="AP32" s="26" t="s">
        <v>60</v>
      </c>
      <c r="AQ32" s="26" t="s">
        <v>155</v>
      </c>
      <c r="AR32" s="26" t="s">
        <v>157</v>
      </c>
      <c r="AS32" s="26" t="s">
        <v>53</v>
      </c>
      <c r="AT32" s="26" t="s">
        <v>54</v>
      </c>
    </row>
    <row r="33" spans="1:46" ht="25.5" x14ac:dyDescent="0.15">
      <c r="A33" s="34">
        <v>317</v>
      </c>
      <c r="B33" s="34">
        <v>2013</v>
      </c>
      <c r="C33" s="26" t="s">
        <v>55</v>
      </c>
      <c r="D33" s="26" t="s">
        <v>151</v>
      </c>
      <c r="E33" s="26" t="s">
        <v>83</v>
      </c>
      <c r="F33" s="26" t="s">
        <v>49</v>
      </c>
      <c r="G33" s="26" t="s">
        <v>152</v>
      </c>
      <c r="H33" s="26" t="s">
        <v>152</v>
      </c>
      <c r="I33" s="26" t="s">
        <v>152</v>
      </c>
      <c r="J33" s="26" t="s">
        <v>152</v>
      </c>
      <c r="K33" s="34">
        <v>28</v>
      </c>
      <c r="L33" s="26" t="s">
        <v>153</v>
      </c>
      <c r="M33" s="34">
        <v>899999296</v>
      </c>
      <c r="N33" s="26" t="s">
        <v>49</v>
      </c>
      <c r="O33" s="26" t="s">
        <v>154</v>
      </c>
      <c r="P33" s="27">
        <v>18188236052</v>
      </c>
      <c r="Q33" s="27">
        <v>18188236052</v>
      </c>
      <c r="R33" s="27">
        <v>0</v>
      </c>
      <c r="S33" s="27">
        <v>4787780052</v>
      </c>
      <c r="T33" s="27">
        <v>4600980398</v>
      </c>
      <c r="U33" s="27">
        <v>0</v>
      </c>
      <c r="V33" s="27">
        <v>0</v>
      </c>
      <c r="W33" s="27">
        <v>0</v>
      </c>
      <c r="X33" s="27">
        <v>186799654</v>
      </c>
      <c r="Y33" s="27">
        <v>0</v>
      </c>
      <c r="Z33" s="27">
        <v>4787780052</v>
      </c>
      <c r="AA33" s="27">
        <v>0</v>
      </c>
      <c r="AB33" s="27">
        <v>4600980398</v>
      </c>
      <c r="AC33" s="27">
        <v>0</v>
      </c>
      <c r="AD33" s="27">
        <v>0</v>
      </c>
      <c r="AE33" s="27">
        <v>0</v>
      </c>
      <c r="AF33" s="27">
        <v>186799654</v>
      </c>
      <c r="AG33" s="27">
        <v>0</v>
      </c>
      <c r="AH33" s="27">
        <v>21</v>
      </c>
      <c r="AI33" s="27">
        <v>0</v>
      </c>
      <c r="AJ33" s="27">
        <v>0</v>
      </c>
      <c r="AK33" s="27">
        <v>0</v>
      </c>
      <c r="AL33" s="27">
        <v>0</v>
      </c>
      <c r="AM33" s="27">
        <v>0</v>
      </c>
      <c r="AN33" s="27">
        <v>0</v>
      </c>
      <c r="AO33" s="27">
        <v>0</v>
      </c>
      <c r="AP33" s="26" t="s">
        <v>60</v>
      </c>
      <c r="AQ33" s="26" t="s">
        <v>155</v>
      </c>
      <c r="AR33" s="26" t="s">
        <v>158</v>
      </c>
      <c r="AS33" s="26" t="s">
        <v>53</v>
      </c>
      <c r="AT33" s="26" t="s">
        <v>54</v>
      </c>
    </row>
    <row r="34" spans="1:46" ht="25.5" x14ac:dyDescent="0.15">
      <c r="A34" s="34">
        <v>343</v>
      </c>
      <c r="B34" s="34">
        <v>2013</v>
      </c>
      <c r="C34" s="26" t="s">
        <v>55</v>
      </c>
      <c r="D34" s="26" t="s">
        <v>151</v>
      </c>
      <c r="E34" s="26" t="s">
        <v>83</v>
      </c>
      <c r="F34" s="26" t="s">
        <v>49</v>
      </c>
      <c r="G34" s="26" t="s">
        <v>159</v>
      </c>
      <c r="H34" s="26" t="s">
        <v>159</v>
      </c>
      <c r="I34" s="26" t="s">
        <v>159</v>
      </c>
      <c r="J34" s="26" t="s">
        <v>159</v>
      </c>
      <c r="K34" s="34">
        <v>37</v>
      </c>
      <c r="L34" s="26" t="s">
        <v>160</v>
      </c>
      <c r="M34" s="34">
        <v>899999296</v>
      </c>
      <c r="N34" s="26" t="s">
        <v>49</v>
      </c>
      <c r="O34" s="26" t="s">
        <v>161</v>
      </c>
      <c r="P34" s="27">
        <v>19227416619</v>
      </c>
      <c r="Q34" s="27">
        <v>19227416619</v>
      </c>
      <c r="R34" s="27">
        <v>0</v>
      </c>
      <c r="S34" s="27">
        <v>2927355364</v>
      </c>
      <c r="T34" s="27">
        <v>2837139200</v>
      </c>
      <c r="U34" s="27">
        <v>0</v>
      </c>
      <c r="V34" s="27">
        <v>0</v>
      </c>
      <c r="W34" s="27">
        <v>0</v>
      </c>
      <c r="X34" s="27">
        <v>90216164</v>
      </c>
      <c r="Y34" s="27">
        <v>3423836</v>
      </c>
      <c r="Z34" s="27">
        <v>2927355364</v>
      </c>
      <c r="AA34" s="27">
        <v>0</v>
      </c>
      <c r="AB34" s="27">
        <v>2837139200</v>
      </c>
      <c r="AC34" s="27">
        <v>0</v>
      </c>
      <c r="AD34" s="27">
        <v>0</v>
      </c>
      <c r="AE34" s="27">
        <v>0</v>
      </c>
      <c r="AF34" s="27">
        <v>90216164</v>
      </c>
      <c r="AG34" s="27">
        <v>0</v>
      </c>
      <c r="AH34" s="27">
        <v>14</v>
      </c>
      <c r="AI34" s="27">
        <v>0</v>
      </c>
      <c r="AJ34" s="27">
        <v>0</v>
      </c>
      <c r="AK34" s="27">
        <v>92636131</v>
      </c>
      <c r="AL34" s="27">
        <v>92636131</v>
      </c>
      <c r="AM34" s="27">
        <v>0</v>
      </c>
      <c r="AN34" s="27">
        <v>0</v>
      </c>
      <c r="AO34" s="27">
        <v>92636131</v>
      </c>
      <c r="AP34" s="26" t="s">
        <v>60</v>
      </c>
      <c r="AQ34" s="26" t="s">
        <v>162</v>
      </c>
      <c r="AR34" s="26" t="s">
        <v>163</v>
      </c>
      <c r="AS34" s="26" t="s">
        <v>53</v>
      </c>
      <c r="AT34" s="26" t="s">
        <v>54</v>
      </c>
    </row>
    <row r="35" spans="1:46" ht="25.5" x14ac:dyDescent="0.15">
      <c r="A35" s="34">
        <v>317</v>
      </c>
      <c r="B35" s="34">
        <v>2013</v>
      </c>
      <c r="C35" s="26" t="s">
        <v>55</v>
      </c>
      <c r="D35" s="26" t="s">
        <v>151</v>
      </c>
      <c r="E35" s="26" t="s">
        <v>83</v>
      </c>
      <c r="F35" s="26" t="s">
        <v>49</v>
      </c>
      <c r="G35" s="26" t="s">
        <v>152</v>
      </c>
      <c r="H35" s="26" t="s">
        <v>152</v>
      </c>
      <c r="I35" s="26" t="s">
        <v>152</v>
      </c>
      <c r="J35" s="26" t="s">
        <v>152</v>
      </c>
      <c r="K35" s="34">
        <v>28</v>
      </c>
      <c r="L35" s="26" t="s">
        <v>153</v>
      </c>
      <c r="M35" s="34">
        <v>899999296</v>
      </c>
      <c r="N35" s="26" t="s">
        <v>49</v>
      </c>
      <c r="O35" s="26" t="s">
        <v>154</v>
      </c>
      <c r="P35" s="27">
        <v>18188236052</v>
      </c>
      <c r="Q35" s="27">
        <v>18188236052</v>
      </c>
      <c r="R35" s="27">
        <v>0</v>
      </c>
      <c r="S35" s="27">
        <v>2125573952</v>
      </c>
      <c r="T35" s="27">
        <v>2058642774</v>
      </c>
      <c r="U35" s="27">
        <v>0</v>
      </c>
      <c r="V35" s="27">
        <v>0</v>
      </c>
      <c r="W35" s="27">
        <v>0</v>
      </c>
      <c r="X35" s="27">
        <v>66931178</v>
      </c>
      <c r="Y35" s="27">
        <v>642750441</v>
      </c>
      <c r="Z35" s="27">
        <v>2125573952</v>
      </c>
      <c r="AA35" s="27">
        <v>0</v>
      </c>
      <c r="AB35" s="27">
        <v>2058642774</v>
      </c>
      <c r="AC35" s="27">
        <v>0</v>
      </c>
      <c r="AD35" s="27">
        <v>0</v>
      </c>
      <c r="AE35" s="27">
        <v>0</v>
      </c>
      <c r="AF35" s="27">
        <v>66931178</v>
      </c>
      <c r="AG35" s="27">
        <v>0</v>
      </c>
      <c r="AH35" s="27">
        <v>10</v>
      </c>
      <c r="AI35" s="27">
        <v>0</v>
      </c>
      <c r="AJ35" s="27">
        <v>0</v>
      </c>
      <c r="AK35" s="27">
        <v>0</v>
      </c>
      <c r="AL35" s="27">
        <v>0</v>
      </c>
      <c r="AM35" s="27">
        <v>0</v>
      </c>
      <c r="AN35" s="27">
        <v>0</v>
      </c>
      <c r="AO35" s="27">
        <v>0</v>
      </c>
      <c r="AP35" s="26" t="s">
        <v>60</v>
      </c>
      <c r="AQ35" s="26" t="s">
        <v>155</v>
      </c>
      <c r="AR35" s="26" t="s">
        <v>164</v>
      </c>
      <c r="AS35" s="26" t="s">
        <v>53</v>
      </c>
      <c r="AT35" s="26" t="s">
        <v>54</v>
      </c>
    </row>
    <row r="36" spans="1:46" ht="25.5" x14ac:dyDescent="0.15">
      <c r="A36" s="34">
        <v>317</v>
      </c>
      <c r="B36" s="34">
        <v>2013</v>
      </c>
      <c r="C36" s="26" t="s">
        <v>55</v>
      </c>
      <c r="D36" s="26" t="s">
        <v>151</v>
      </c>
      <c r="E36" s="26" t="s">
        <v>83</v>
      </c>
      <c r="F36" s="26" t="s">
        <v>49</v>
      </c>
      <c r="G36" s="26" t="s">
        <v>152</v>
      </c>
      <c r="H36" s="26" t="s">
        <v>152</v>
      </c>
      <c r="I36" s="26" t="s">
        <v>152</v>
      </c>
      <c r="J36" s="26" t="s">
        <v>152</v>
      </c>
      <c r="K36" s="34">
        <v>28</v>
      </c>
      <c r="L36" s="26" t="s">
        <v>153</v>
      </c>
      <c r="M36" s="34">
        <v>899999296</v>
      </c>
      <c r="N36" s="26" t="s">
        <v>49</v>
      </c>
      <c r="O36" s="26" t="s">
        <v>154</v>
      </c>
      <c r="P36" s="27">
        <v>18188236052</v>
      </c>
      <c r="Q36" s="27">
        <v>18188236052</v>
      </c>
      <c r="R36" s="27">
        <v>0</v>
      </c>
      <c r="S36" s="27">
        <v>9331675607</v>
      </c>
      <c r="T36" s="27">
        <v>8829371311</v>
      </c>
      <c r="U36" s="27">
        <v>0</v>
      </c>
      <c r="V36" s="27">
        <v>0</v>
      </c>
      <c r="W36" s="27">
        <v>0</v>
      </c>
      <c r="X36" s="27">
        <v>502304296</v>
      </c>
      <c r="Y36" s="27">
        <v>0</v>
      </c>
      <c r="Z36" s="27">
        <v>9331675607</v>
      </c>
      <c r="AA36" s="27">
        <v>0</v>
      </c>
      <c r="AB36" s="27">
        <v>8829371311</v>
      </c>
      <c r="AC36" s="27">
        <v>0</v>
      </c>
      <c r="AD36" s="27">
        <v>0</v>
      </c>
      <c r="AE36" s="27">
        <v>0</v>
      </c>
      <c r="AF36" s="27">
        <v>502304296</v>
      </c>
      <c r="AG36" s="27">
        <v>0</v>
      </c>
      <c r="AH36" s="27">
        <v>49</v>
      </c>
      <c r="AI36" s="27">
        <v>0</v>
      </c>
      <c r="AJ36" s="27">
        <v>0</v>
      </c>
      <c r="AK36" s="27">
        <v>0</v>
      </c>
      <c r="AL36" s="27">
        <v>0</v>
      </c>
      <c r="AM36" s="27">
        <v>0</v>
      </c>
      <c r="AN36" s="27">
        <v>0</v>
      </c>
      <c r="AO36" s="27">
        <v>0</v>
      </c>
      <c r="AP36" s="26" t="s">
        <v>60</v>
      </c>
      <c r="AQ36" s="26" t="s">
        <v>155</v>
      </c>
      <c r="AR36" s="26" t="s">
        <v>165</v>
      </c>
      <c r="AS36" s="26" t="s">
        <v>53</v>
      </c>
      <c r="AT36" s="26" t="s">
        <v>54</v>
      </c>
    </row>
    <row r="37" spans="1:46" ht="76.5" x14ac:dyDescent="0.15">
      <c r="A37" s="34">
        <v>279</v>
      </c>
      <c r="B37" s="34">
        <v>2013</v>
      </c>
      <c r="C37" s="26" t="s">
        <v>55</v>
      </c>
      <c r="D37" s="26" t="s">
        <v>56</v>
      </c>
      <c r="E37" s="26" t="s">
        <v>166</v>
      </c>
      <c r="F37" s="26" t="s">
        <v>49</v>
      </c>
      <c r="G37" s="26" t="s">
        <v>167</v>
      </c>
      <c r="H37" s="26" t="s">
        <v>167</v>
      </c>
      <c r="I37" s="26" t="s">
        <v>167</v>
      </c>
      <c r="J37" s="26" t="s">
        <v>167</v>
      </c>
      <c r="K37" s="34">
        <v>18</v>
      </c>
      <c r="L37" s="26" t="s">
        <v>168</v>
      </c>
      <c r="M37" s="34">
        <v>899999296</v>
      </c>
      <c r="N37" s="26" t="s">
        <v>49</v>
      </c>
      <c r="O37" s="26" t="s">
        <v>169</v>
      </c>
      <c r="P37" s="27">
        <v>1000000000</v>
      </c>
      <c r="Q37" s="27">
        <v>1000000000</v>
      </c>
      <c r="R37" s="27">
        <v>0</v>
      </c>
      <c r="S37" s="27">
        <v>1000000000</v>
      </c>
      <c r="T37" s="27">
        <v>382890713</v>
      </c>
      <c r="U37" s="27">
        <v>0</v>
      </c>
      <c r="V37" s="27">
        <v>0</v>
      </c>
      <c r="W37" s="27">
        <v>0</v>
      </c>
      <c r="X37" s="27">
        <v>617109287</v>
      </c>
      <c r="Y37" s="27">
        <v>0</v>
      </c>
      <c r="Z37" s="27">
        <v>1000000000</v>
      </c>
      <c r="AA37" s="27">
        <v>0</v>
      </c>
      <c r="AB37" s="27">
        <v>382890713</v>
      </c>
      <c r="AC37" s="27">
        <v>0</v>
      </c>
      <c r="AD37" s="27">
        <v>0</v>
      </c>
      <c r="AE37" s="27">
        <v>0</v>
      </c>
      <c r="AF37" s="27">
        <v>617109287</v>
      </c>
      <c r="AG37" s="27">
        <v>0</v>
      </c>
      <c r="AH37" s="27">
        <v>3</v>
      </c>
      <c r="AI37" s="27">
        <v>0</v>
      </c>
      <c r="AJ37" s="27">
        <v>0</v>
      </c>
      <c r="AK37" s="27">
        <v>0</v>
      </c>
      <c r="AL37" s="27">
        <v>0</v>
      </c>
      <c r="AM37" s="27">
        <v>0</v>
      </c>
      <c r="AN37" s="27">
        <v>0</v>
      </c>
      <c r="AO37" s="27">
        <v>0</v>
      </c>
      <c r="AP37" s="26" t="s">
        <v>60</v>
      </c>
      <c r="AQ37" s="26" t="s">
        <v>170</v>
      </c>
      <c r="AR37" s="26" t="s">
        <v>52</v>
      </c>
      <c r="AS37" s="26" t="s">
        <v>53</v>
      </c>
      <c r="AT37" s="26" t="s">
        <v>54</v>
      </c>
    </row>
    <row r="38" spans="1:46" ht="38.25" x14ac:dyDescent="0.15">
      <c r="A38" s="34">
        <v>538</v>
      </c>
      <c r="B38" s="34">
        <v>2012</v>
      </c>
      <c r="C38" s="26" t="s">
        <v>55</v>
      </c>
      <c r="D38" s="26" t="s">
        <v>101</v>
      </c>
      <c r="E38" s="26" t="s">
        <v>83</v>
      </c>
      <c r="F38" s="26" t="s">
        <v>49</v>
      </c>
      <c r="G38" s="26" t="s">
        <v>171</v>
      </c>
      <c r="H38" s="26" t="s">
        <v>171</v>
      </c>
      <c r="I38" s="26" t="s">
        <v>171</v>
      </c>
      <c r="J38" s="26" t="s">
        <v>171</v>
      </c>
      <c r="K38" s="34">
        <v>30</v>
      </c>
      <c r="L38" s="26" t="s">
        <v>172</v>
      </c>
      <c r="M38" s="34">
        <v>899999296</v>
      </c>
      <c r="N38" s="26" t="s">
        <v>49</v>
      </c>
      <c r="O38" s="26" t="s">
        <v>173</v>
      </c>
      <c r="P38" s="27">
        <v>1530000000</v>
      </c>
      <c r="Q38" s="27">
        <v>1530000000</v>
      </c>
      <c r="R38" s="27">
        <v>0</v>
      </c>
      <c r="S38" s="27">
        <v>1530000000</v>
      </c>
      <c r="T38" s="27">
        <v>0</v>
      </c>
      <c r="U38" s="27">
        <v>1493684560</v>
      </c>
      <c r="V38" s="27">
        <v>0</v>
      </c>
      <c r="W38" s="27">
        <v>36315440</v>
      </c>
      <c r="X38" s="27">
        <v>0</v>
      </c>
      <c r="Y38" s="27">
        <v>0</v>
      </c>
      <c r="Z38" s="27">
        <v>1530000000</v>
      </c>
      <c r="AA38" s="27">
        <v>0</v>
      </c>
      <c r="AB38" s="27">
        <v>0</v>
      </c>
      <c r="AC38" s="27">
        <v>1493684560</v>
      </c>
      <c r="AD38" s="27">
        <v>0</v>
      </c>
      <c r="AE38" s="27">
        <v>36315440</v>
      </c>
      <c r="AF38" s="27">
        <v>0</v>
      </c>
      <c r="AG38" s="27">
        <v>0</v>
      </c>
      <c r="AH38" s="27">
        <v>0</v>
      </c>
      <c r="AI38" s="27">
        <v>0</v>
      </c>
      <c r="AJ38" s="27">
        <v>0</v>
      </c>
      <c r="AK38" s="27">
        <v>0</v>
      </c>
      <c r="AL38" s="27">
        <v>0</v>
      </c>
      <c r="AM38" s="27">
        <v>0</v>
      </c>
      <c r="AN38" s="27">
        <v>0</v>
      </c>
      <c r="AO38" s="27">
        <v>0</v>
      </c>
      <c r="AP38" s="26" t="s">
        <v>60</v>
      </c>
      <c r="AQ38" s="26" t="s">
        <v>174</v>
      </c>
      <c r="AR38" s="26" t="s">
        <v>52</v>
      </c>
      <c r="AS38" s="26" t="s">
        <v>53</v>
      </c>
      <c r="AT38" s="26" t="s">
        <v>54</v>
      </c>
    </row>
    <row r="39" spans="1:46" ht="38.25" x14ac:dyDescent="0.15">
      <c r="A39" s="34">
        <v>495</v>
      </c>
      <c r="B39" s="34">
        <v>2012</v>
      </c>
      <c r="C39" s="26" t="s">
        <v>55</v>
      </c>
      <c r="D39" s="26" t="s">
        <v>101</v>
      </c>
      <c r="E39" s="26" t="s">
        <v>83</v>
      </c>
      <c r="F39" s="26" t="s">
        <v>49</v>
      </c>
      <c r="G39" s="26" t="s">
        <v>175</v>
      </c>
      <c r="H39" s="26" t="s">
        <v>176</v>
      </c>
      <c r="I39" s="26" t="s">
        <v>176</v>
      </c>
      <c r="J39" s="26" t="s">
        <v>176</v>
      </c>
      <c r="K39" s="34">
        <v>24</v>
      </c>
      <c r="L39" s="26" t="s">
        <v>177</v>
      </c>
      <c r="M39" s="34">
        <v>899999296</v>
      </c>
      <c r="N39" s="26" t="s">
        <v>49</v>
      </c>
      <c r="O39" s="26" t="s">
        <v>178</v>
      </c>
      <c r="P39" s="27">
        <v>1976400000</v>
      </c>
      <c r="Q39" s="27">
        <v>1976400000</v>
      </c>
      <c r="R39" s="27">
        <v>0</v>
      </c>
      <c r="S39" s="27">
        <v>1974714832.1500001</v>
      </c>
      <c r="T39" s="27">
        <v>298314843</v>
      </c>
      <c r="U39" s="27">
        <v>1676399989.1500001</v>
      </c>
      <c r="V39" s="27">
        <v>0</v>
      </c>
      <c r="W39" s="27">
        <v>0</v>
      </c>
      <c r="X39" s="27">
        <v>0</v>
      </c>
      <c r="Y39" s="27">
        <v>1685167.85</v>
      </c>
      <c r="Z39" s="27">
        <v>1974714832.1500001</v>
      </c>
      <c r="AA39" s="27">
        <v>0</v>
      </c>
      <c r="AB39" s="27">
        <v>298314843</v>
      </c>
      <c r="AC39" s="27">
        <v>1676399989.1500001</v>
      </c>
      <c r="AD39" s="27">
        <v>0</v>
      </c>
      <c r="AE39" s="27">
        <v>0</v>
      </c>
      <c r="AF39" s="27">
        <v>0</v>
      </c>
      <c r="AG39" s="27">
        <v>0</v>
      </c>
      <c r="AH39" s="27">
        <v>1</v>
      </c>
      <c r="AI39" s="27">
        <v>1685167.85</v>
      </c>
      <c r="AJ39" s="27">
        <v>0</v>
      </c>
      <c r="AK39" s="27">
        <v>475924.1</v>
      </c>
      <c r="AL39" s="27">
        <v>0</v>
      </c>
      <c r="AM39" s="27">
        <v>475924.1</v>
      </c>
      <c r="AN39" s="27">
        <v>0</v>
      </c>
      <c r="AO39" s="27">
        <v>2161091.9500000002</v>
      </c>
      <c r="AP39" s="26" t="s">
        <v>60</v>
      </c>
      <c r="AQ39" s="26" t="s">
        <v>179</v>
      </c>
      <c r="AR39" s="26" t="s">
        <v>52</v>
      </c>
      <c r="AS39" s="26" t="s">
        <v>53</v>
      </c>
      <c r="AT39" s="26" t="s">
        <v>54</v>
      </c>
    </row>
    <row r="40" spans="1:46" ht="38.25" x14ac:dyDescent="0.15">
      <c r="A40" s="34">
        <v>4421721</v>
      </c>
      <c r="B40" s="34">
        <v>2012</v>
      </c>
      <c r="C40" s="26" t="s">
        <v>55</v>
      </c>
      <c r="D40" s="26" t="s">
        <v>56</v>
      </c>
      <c r="E40" s="26" t="s">
        <v>78</v>
      </c>
      <c r="F40" s="26" t="s">
        <v>49</v>
      </c>
      <c r="G40" s="26" t="s">
        <v>180</v>
      </c>
      <c r="H40" s="26" t="s">
        <v>181</v>
      </c>
      <c r="I40" s="26" t="s">
        <v>181</v>
      </c>
      <c r="J40" s="26" t="s">
        <v>181</v>
      </c>
      <c r="K40" s="34">
        <v>48</v>
      </c>
      <c r="L40" s="26" t="s">
        <v>182</v>
      </c>
      <c r="M40" s="34">
        <v>830034348</v>
      </c>
      <c r="N40" s="26" t="s">
        <v>184</v>
      </c>
      <c r="O40" s="26" t="s">
        <v>185</v>
      </c>
      <c r="P40" s="27">
        <v>545000000</v>
      </c>
      <c r="Q40" s="27">
        <v>545000000</v>
      </c>
      <c r="R40" s="27">
        <v>0</v>
      </c>
      <c r="S40" s="27">
        <v>1000000000</v>
      </c>
      <c r="T40" s="27">
        <v>954721034</v>
      </c>
      <c r="U40" s="27">
        <v>0</v>
      </c>
      <c r="V40" s="27">
        <v>0</v>
      </c>
      <c r="W40" s="27">
        <v>0</v>
      </c>
      <c r="X40" s="27">
        <v>45278966</v>
      </c>
      <c r="Y40" s="27">
        <v>0</v>
      </c>
      <c r="Z40" s="27">
        <v>1000000000</v>
      </c>
      <c r="AA40" s="27">
        <v>0</v>
      </c>
      <c r="AB40" s="27">
        <v>954721034</v>
      </c>
      <c r="AC40" s="27">
        <v>0</v>
      </c>
      <c r="AD40" s="27">
        <v>0</v>
      </c>
      <c r="AE40" s="27">
        <v>0</v>
      </c>
      <c r="AF40" s="27">
        <v>45278966</v>
      </c>
      <c r="AG40" s="27">
        <v>0</v>
      </c>
      <c r="AH40" s="27">
        <v>8</v>
      </c>
      <c r="AI40" s="27">
        <v>0</v>
      </c>
      <c r="AJ40" s="27">
        <v>0</v>
      </c>
      <c r="AK40" s="27">
        <v>0</v>
      </c>
      <c r="AL40" s="27">
        <v>0</v>
      </c>
      <c r="AM40" s="27">
        <v>0</v>
      </c>
      <c r="AN40" s="27">
        <v>0</v>
      </c>
      <c r="AO40" s="27">
        <v>0</v>
      </c>
      <c r="AP40" s="26" t="s">
        <v>74</v>
      </c>
      <c r="AQ40" s="26" t="s">
        <v>186</v>
      </c>
      <c r="AR40" s="26" t="s">
        <v>187</v>
      </c>
      <c r="AS40" s="26" t="s">
        <v>183</v>
      </c>
      <c r="AT40" s="26" t="s">
        <v>54</v>
      </c>
    </row>
    <row r="41" spans="1:46" ht="76.5" x14ac:dyDescent="0.15">
      <c r="A41" s="34">
        <v>258</v>
      </c>
      <c r="B41" s="34">
        <v>2013</v>
      </c>
      <c r="C41" s="26" t="s">
        <v>55</v>
      </c>
      <c r="D41" s="26" t="s">
        <v>56</v>
      </c>
      <c r="E41" s="26" t="s">
        <v>48</v>
      </c>
      <c r="F41" s="26" t="s">
        <v>49</v>
      </c>
      <c r="G41" s="26" t="s">
        <v>188</v>
      </c>
      <c r="H41" s="26" t="s">
        <v>188</v>
      </c>
      <c r="I41" s="26" t="s">
        <v>188</v>
      </c>
      <c r="J41" s="26" t="s">
        <v>188</v>
      </c>
      <c r="K41" s="34">
        <v>60</v>
      </c>
      <c r="L41" s="26" t="s">
        <v>189</v>
      </c>
      <c r="M41" s="34">
        <v>899999296</v>
      </c>
      <c r="N41" s="26" t="s">
        <v>49</v>
      </c>
      <c r="O41" s="26" t="s">
        <v>190</v>
      </c>
      <c r="P41" s="27">
        <v>14100000000</v>
      </c>
      <c r="Q41" s="27">
        <v>14100000000</v>
      </c>
      <c r="R41" s="27">
        <v>0</v>
      </c>
      <c r="S41" s="27">
        <v>14096875000</v>
      </c>
      <c r="T41" s="27">
        <v>14074454364</v>
      </c>
      <c r="U41" s="27">
        <v>22420636</v>
      </c>
      <c r="V41" s="27">
        <v>0</v>
      </c>
      <c r="W41" s="27">
        <v>0</v>
      </c>
      <c r="X41" s="27">
        <v>0</v>
      </c>
      <c r="Y41" s="27">
        <v>0</v>
      </c>
      <c r="Z41" s="27">
        <v>14096875000</v>
      </c>
      <c r="AA41" s="27">
        <v>0</v>
      </c>
      <c r="AB41" s="27">
        <v>14074454364</v>
      </c>
      <c r="AC41" s="27">
        <v>22420636</v>
      </c>
      <c r="AD41" s="27">
        <v>0</v>
      </c>
      <c r="AE41" s="27">
        <v>0</v>
      </c>
      <c r="AF41" s="27">
        <v>0</v>
      </c>
      <c r="AG41" s="27">
        <v>0</v>
      </c>
      <c r="AH41" s="27">
        <v>27</v>
      </c>
      <c r="AI41" s="27">
        <v>3125000</v>
      </c>
      <c r="AJ41" s="27">
        <v>0</v>
      </c>
      <c r="AK41" s="27">
        <v>37729949.100000001</v>
      </c>
      <c r="AL41" s="27">
        <v>15498554</v>
      </c>
      <c r="AM41" s="27">
        <v>22231395.100000001</v>
      </c>
      <c r="AN41" s="27">
        <v>0</v>
      </c>
      <c r="AO41" s="27">
        <v>40854949.100000001</v>
      </c>
      <c r="AP41" s="26" t="s">
        <v>60</v>
      </c>
      <c r="AQ41" s="26" t="s">
        <v>191</v>
      </c>
      <c r="AR41" s="26" t="s">
        <v>52</v>
      </c>
      <c r="AS41" s="26" t="s">
        <v>53</v>
      </c>
      <c r="AT41" s="26" t="s">
        <v>54</v>
      </c>
    </row>
    <row r="42" spans="1:46" ht="38.25" x14ac:dyDescent="0.15">
      <c r="A42" s="34">
        <v>248</v>
      </c>
      <c r="B42" s="34">
        <v>2013</v>
      </c>
      <c r="C42" s="26" t="s">
        <v>55</v>
      </c>
      <c r="D42" s="26" t="s">
        <v>77</v>
      </c>
      <c r="E42" s="26" t="s">
        <v>78</v>
      </c>
      <c r="F42" s="26" t="s">
        <v>49</v>
      </c>
      <c r="G42" s="26" t="s">
        <v>192</v>
      </c>
      <c r="H42" s="26" t="s">
        <v>192</v>
      </c>
      <c r="I42" s="26" t="s">
        <v>192</v>
      </c>
      <c r="J42" s="26" t="s">
        <v>192</v>
      </c>
      <c r="K42" s="34">
        <v>36</v>
      </c>
      <c r="L42" s="26" t="s">
        <v>193</v>
      </c>
      <c r="M42" s="34">
        <v>899999296</v>
      </c>
      <c r="N42" s="26" t="s">
        <v>49</v>
      </c>
      <c r="O42" s="26" t="s">
        <v>194</v>
      </c>
      <c r="P42" s="27">
        <v>1480000000</v>
      </c>
      <c r="Q42" s="27">
        <v>1480000000</v>
      </c>
      <c r="R42" s="27">
        <v>0</v>
      </c>
      <c r="S42" s="27">
        <v>1480000000</v>
      </c>
      <c r="T42" s="27">
        <v>1480000000</v>
      </c>
      <c r="U42" s="27">
        <v>0</v>
      </c>
      <c r="V42" s="27">
        <v>0</v>
      </c>
      <c r="W42" s="27">
        <v>0</v>
      </c>
      <c r="X42" s="27">
        <v>0</v>
      </c>
      <c r="Y42" s="27">
        <v>0</v>
      </c>
      <c r="Z42" s="27">
        <v>1480000000</v>
      </c>
      <c r="AA42" s="27">
        <v>0</v>
      </c>
      <c r="AB42" s="27">
        <v>1480000000</v>
      </c>
      <c r="AC42" s="27">
        <v>0</v>
      </c>
      <c r="AD42" s="27">
        <v>0</v>
      </c>
      <c r="AE42" s="27">
        <v>0</v>
      </c>
      <c r="AF42" s="27">
        <v>0</v>
      </c>
      <c r="AG42" s="27">
        <v>0</v>
      </c>
      <c r="AH42" s="27">
        <v>29</v>
      </c>
      <c r="AI42" s="27">
        <v>0</v>
      </c>
      <c r="AJ42" s="27">
        <v>0</v>
      </c>
      <c r="AK42" s="27">
        <v>0</v>
      </c>
      <c r="AL42" s="27">
        <v>0</v>
      </c>
      <c r="AM42" s="27">
        <v>0</v>
      </c>
      <c r="AN42" s="27">
        <v>0</v>
      </c>
      <c r="AO42" s="27">
        <v>0</v>
      </c>
      <c r="AP42" s="26" t="s">
        <v>60</v>
      </c>
      <c r="AQ42" s="26" t="s">
        <v>195</v>
      </c>
      <c r="AR42" s="26" t="s">
        <v>52</v>
      </c>
      <c r="AS42" s="26" t="s">
        <v>53</v>
      </c>
      <c r="AT42" s="26" t="s">
        <v>54</v>
      </c>
    </row>
    <row r="43" spans="1:46" ht="76.5" x14ac:dyDescent="0.15">
      <c r="A43" s="34">
        <v>219</v>
      </c>
      <c r="B43" s="34">
        <v>2013</v>
      </c>
      <c r="C43" s="26" t="s">
        <v>55</v>
      </c>
      <c r="D43" s="26" t="s">
        <v>56</v>
      </c>
      <c r="E43" s="26" t="s">
        <v>48</v>
      </c>
      <c r="F43" s="26" t="s">
        <v>49</v>
      </c>
      <c r="G43" s="26" t="s">
        <v>196</v>
      </c>
      <c r="H43" s="26" t="s">
        <v>196</v>
      </c>
      <c r="I43" s="26" t="s">
        <v>196</v>
      </c>
      <c r="J43" s="26" t="s">
        <v>196</v>
      </c>
      <c r="K43" s="34">
        <v>60</v>
      </c>
      <c r="L43" s="26" t="s">
        <v>197</v>
      </c>
      <c r="M43" s="34">
        <v>899999296</v>
      </c>
      <c r="N43" s="26" t="s">
        <v>49</v>
      </c>
      <c r="O43" s="26" t="s">
        <v>198</v>
      </c>
      <c r="P43" s="27">
        <v>18500000000</v>
      </c>
      <c r="Q43" s="27">
        <v>18500000000</v>
      </c>
      <c r="R43" s="27">
        <v>0</v>
      </c>
      <c r="S43" s="27">
        <v>18500000000</v>
      </c>
      <c r="T43" s="27">
        <v>18500000000</v>
      </c>
      <c r="U43" s="27">
        <v>0</v>
      </c>
      <c r="V43" s="27">
        <v>0</v>
      </c>
      <c r="W43" s="27">
        <v>0</v>
      </c>
      <c r="X43" s="27">
        <v>0</v>
      </c>
      <c r="Y43" s="27">
        <v>0</v>
      </c>
      <c r="Z43" s="27">
        <v>18095369790</v>
      </c>
      <c r="AA43" s="27">
        <v>0</v>
      </c>
      <c r="AB43" s="27">
        <v>18095369790</v>
      </c>
      <c r="AC43" s="27">
        <v>0</v>
      </c>
      <c r="AD43" s="27">
        <v>0</v>
      </c>
      <c r="AE43" s="27">
        <v>0</v>
      </c>
      <c r="AF43" s="27">
        <v>0</v>
      </c>
      <c r="AG43" s="27">
        <v>404630210</v>
      </c>
      <c r="AH43" s="27">
        <v>67</v>
      </c>
      <c r="AI43" s="27">
        <v>404630210</v>
      </c>
      <c r="AJ43" s="27">
        <v>0</v>
      </c>
      <c r="AK43" s="27">
        <v>90565190.939999998</v>
      </c>
      <c r="AL43" s="27">
        <v>0</v>
      </c>
      <c r="AM43" s="27">
        <v>90565190.939999998</v>
      </c>
      <c r="AN43" s="27">
        <v>0</v>
      </c>
      <c r="AO43" s="27">
        <v>495195400.94</v>
      </c>
      <c r="AP43" s="26" t="s">
        <v>60</v>
      </c>
      <c r="AQ43" s="26" t="s">
        <v>199</v>
      </c>
      <c r="AR43" s="26" t="s">
        <v>52</v>
      </c>
      <c r="AS43" s="26" t="s">
        <v>53</v>
      </c>
      <c r="AT43" s="26" t="s">
        <v>54</v>
      </c>
    </row>
    <row r="44" spans="1:46" ht="25.5" x14ac:dyDescent="0.15">
      <c r="A44" s="34">
        <v>343</v>
      </c>
      <c r="B44" s="34">
        <v>2013</v>
      </c>
      <c r="C44" s="26" t="s">
        <v>55</v>
      </c>
      <c r="D44" s="26" t="s">
        <v>151</v>
      </c>
      <c r="E44" s="26" t="s">
        <v>83</v>
      </c>
      <c r="F44" s="26" t="s">
        <v>49</v>
      </c>
      <c r="G44" s="26" t="s">
        <v>159</v>
      </c>
      <c r="H44" s="26" t="s">
        <v>159</v>
      </c>
      <c r="I44" s="26" t="s">
        <v>159</v>
      </c>
      <c r="J44" s="26" t="s">
        <v>159</v>
      </c>
      <c r="K44" s="34">
        <v>37</v>
      </c>
      <c r="L44" s="26" t="s">
        <v>160</v>
      </c>
      <c r="M44" s="34">
        <v>899999296</v>
      </c>
      <c r="N44" s="26" t="s">
        <v>49</v>
      </c>
      <c r="O44" s="26" t="s">
        <v>161</v>
      </c>
      <c r="P44" s="27">
        <v>19227416619</v>
      </c>
      <c r="Q44" s="27">
        <v>19227416619</v>
      </c>
      <c r="R44" s="27">
        <v>0</v>
      </c>
      <c r="S44" s="27">
        <v>906236450</v>
      </c>
      <c r="T44" s="27">
        <v>906236450</v>
      </c>
      <c r="U44" s="27">
        <v>0</v>
      </c>
      <c r="V44" s="27">
        <v>0</v>
      </c>
      <c r="W44" s="27">
        <v>0</v>
      </c>
      <c r="X44" s="27">
        <v>0</v>
      </c>
      <c r="Y44" s="27">
        <v>486845</v>
      </c>
      <c r="Z44" s="27">
        <v>906236450</v>
      </c>
      <c r="AA44" s="27">
        <v>0</v>
      </c>
      <c r="AB44" s="27">
        <v>906236450</v>
      </c>
      <c r="AC44" s="27">
        <v>0</v>
      </c>
      <c r="AD44" s="27">
        <v>0</v>
      </c>
      <c r="AE44" s="27">
        <v>0</v>
      </c>
      <c r="AF44" s="27">
        <v>0</v>
      </c>
      <c r="AG44" s="27">
        <v>0</v>
      </c>
      <c r="AH44" s="27">
        <v>9</v>
      </c>
      <c r="AI44" s="27">
        <v>0</v>
      </c>
      <c r="AJ44" s="27">
        <v>0</v>
      </c>
      <c r="AK44" s="27">
        <v>3359998</v>
      </c>
      <c r="AL44" s="27">
        <v>3359998</v>
      </c>
      <c r="AM44" s="27">
        <v>0</v>
      </c>
      <c r="AN44" s="27">
        <v>0</v>
      </c>
      <c r="AO44" s="27">
        <v>3359998</v>
      </c>
      <c r="AP44" s="26" t="s">
        <v>60</v>
      </c>
      <c r="AQ44" s="26" t="s">
        <v>162</v>
      </c>
      <c r="AR44" s="26" t="s">
        <v>200</v>
      </c>
      <c r="AS44" s="26" t="s">
        <v>53</v>
      </c>
      <c r="AT44" s="26" t="s">
        <v>54</v>
      </c>
    </row>
    <row r="45" spans="1:46" ht="89.25" x14ac:dyDescent="0.15">
      <c r="A45" s="34">
        <v>349</v>
      </c>
      <c r="B45" s="34">
        <v>2013</v>
      </c>
      <c r="C45" s="26" t="s">
        <v>55</v>
      </c>
      <c r="D45" s="26" t="s">
        <v>151</v>
      </c>
      <c r="E45" s="26" t="s">
        <v>78</v>
      </c>
      <c r="F45" s="26" t="s">
        <v>49</v>
      </c>
      <c r="G45" s="26" t="s">
        <v>201</v>
      </c>
      <c r="H45" s="26" t="s">
        <v>201</v>
      </c>
      <c r="I45" s="26" t="s">
        <v>201</v>
      </c>
      <c r="J45" s="26" t="s">
        <v>201</v>
      </c>
      <c r="K45" s="34">
        <v>24</v>
      </c>
      <c r="L45" s="26" t="s">
        <v>202</v>
      </c>
      <c r="M45" s="34">
        <v>899999296</v>
      </c>
      <c r="N45" s="26" t="s">
        <v>49</v>
      </c>
      <c r="O45" s="26" t="s">
        <v>203</v>
      </c>
      <c r="P45" s="27">
        <v>656413481</v>
      </c>
      <c r="Q45" s="27">
        <v>656413481</v>
      </c>
      <c r="R45" s="27">
        <v>0</v>
      </c>
      <c r="S45" s="27">
        <v>401479797</v>
      </c>
      <c r="T45" s="27">
        <v>401479797</v>
      </c>
      <c r="U45" s="27">
        <v>0</v>
      </c>
      <c r="V45" s="27">
        <v>0</v>
      </c>
      <c r="W45" s="27">
        <v>0</v>
      </c>
      <c r="X45" s="27">
        <v>0</v>
      </c>
      <c r="Y45" s="27">
        <v>54417518</v>
      </c>
      <c r="Z45" s="27">
        <v>401479797</v>
      </c>
      <c r="AA45" s="27">
        <v>0</v>
      </c>
      <c r="AB45" s="27">
        <v>401479797</v>
      </c>
      <c r="AC45" s="27">
        <v>0</v>
      </c>
      <c r="AD45" s="27">
        <v>0</v>
      </c>
      <c r="AE45" s="27">
        <v>0</v>
      </c>
      <c r="AF45" s="27">
        <v>0</v>
      </c>
      <c r="AG45" s="27">
        <v>0</v>
      </c>
      <c r="AH45" s="27">
        <v>3</v>
      </c>
      <c r="AI45" s="27">
        <v>54417518</v>
      </c>
      <c r="AJ45" s="27">
        <v>-54417518</v>
      </c>
      <c r="AK45" s="27">
        <v>-54417518</v>
      </c>
      <c r="AL45" s="27">
        <v>0</v>
      </c>
      <c r="AM45" s="27">
        <v>0</v>
      </c>
      <c r="AN45" s="27">
        <v>0</v>
      </c>
      <c r="AO45" s="27">
        <v>0</v>
      </c>
      <c r="AP45" s="26" t="s">
        <v>60</v>
      </c>
      <c r="AQ45" s="26" t="s">
        <v>204</v>
      </c>
      <c r="AR45" s="26" t="s">
        <v>205</v>
      </c>
      <c r="AS45" s="26" t="s">
        <v>53</v>
      </c>
      <c r="AT45" s="26" t="s">
        <v>54</v>
      </c>
    </row>
    <row r="46" spans="1:46" ht="51" x14ac:dyDescent="0.15">
      <c r="A46" s="34">
        <v>348</v>
      </c>
      <c r="B46" s="34">
        <v>2013</v>
      </c>
      <c r="C46" s="26" t="s">
        <v>55</v>
      </c>
      <c r="D46" s="26" t="s">
        <v>107</v>
      </c>
      <c r="E46" s="26" t="s">
        <v>48</v>
      </c>
      <c r="F46" s="26" t="s">
        <v>49</v>
      </c>
      <c r="G46" s="26" t="s">
        <v>201</v>
      </c>
      <c r="H46" s="26" t="s">
        <v>201</v>
      </c>
      <c r="I46" s="26" t="s">
        <v>201</v>
      </c>
      <c r="J46" s="26" t="s">
        <v>201</v>
      </c>
      <c r="K46" s="34">
        <v>60</v>
      </c>
      <c r="L46" s="26" t="s">
        <v>206</v>
      </c>
      <c r="M46" s="34">
        <v>899999296</v>
      </c>
      <c r="N46" s="26" t="s">
        <v>49</v>
      </c>
      <c r="O46" s="26" t="s">
        <v>207</v>
      </c>
      <c r="P46" s="27">
        <v>19021766672</v>
      </c>
      <c r="Q46" s="27">
        <v>19021766672</v>
      </c>
      <c r="R46" s="27">
        <v>0</v>
      </c>
      <c r="S46" s="27">
        <v>2123146270</v>
      </c>
      <c r="T46" s="27">
        <v>2123146270</v>
      </c>
      <c r="U46" s="27">
        <v>0</v>
      </c>
      <c r="V46" s="27">
        <v>0</v>
      </c>
      <c r="W46" s="27">
        <v>0</v>
      </c>
      <c r="X46" s="27">
        <v>0</v>
      </c>
      <c r="Y46" s="27">
        <v>0</v>
      </c>
      <c r="Z46" s="27">
        <v>2123146270</v>
      </c>
      <c r="AA46" s="27">
        <v>0</v>
      </c>
      <c r="AB46" s="27">
        <v>2123146270</v>
      </c>
      <c r="AC46" s="27">
        <v>0</v>
      </c>
      <c r="AD46" s="27">
        <v>0</v>
      </c>
      <c r="AE46" s="27">
        <v>0</v>
      </c>
      <c r="AF46" s="27">
        <v>0</v>
      </c>
      <c r="AG46" s="27">
        <v>0</v>
      </c>
      <c r="AH46" s="27">
        <v>1</v>
      </c>
      <c r="AI46" s="27">
        <v>0</v>
      </c>
      <c r="AJ46" s="27">
        <v>0</v>
      </c>
      <c r="AK46" s="27">
        <v>0</v>
      </c>
      <c r="AL46" s="27">
        <v>0</v>
      </c>
      <c r="AM46" s="27">
        <v>0</v>
      </c>
      <c r="AN46" s="27">
        <v>0</v>
      </c>
      <c r="AO46" s="27">
        <v>0</v>
      </c>
      <c r="AP46" s="26" t="s">
        <v>60</v>
      </c>
      <c r="AQ46" s="26" t="s">
        <v>208</v>
      </c>
      <c r="AR46" s="26" t="s">
        <v>209</v>
      </c>
      <c r="AS46" s="26" t="s">
        <v>53</v>
      </c>
      <c r="AT46" s="26" t="s">
        <v>54</v>
      </c>
    </row>
    <row r="47" spans="1:46" ht="51" x14ac:dyDescent="0.15">
      <c r="A47" s="34">
        <v>348</v>
      </c>
      <c r="B47" s="34">
        <v>2013</v>
      </c>
      <c r="C47" s="26" t="s">
        <v>55</v>
      </c>
      <c r="D47" s="26" t="s">
        <v>107</v>
      </c>
      <c r="E47" s="26" t="s">
        <v>48</v>
      </c>
      <c r="F47" s="26" t="s">
        <v>49</v>
      </c>
      <c r="G47" s="26" t="s">
        <v>201</v>
      </c>
      <c r="H47" s="26" t="s">
        <v>201</v>
      </c>
      <c r="I47" s="26" t="s">
        <v>201</v>
      </c>
      <c r="J47" s="26" t="s">
        <v>201</v>
      </c>
      <c r="K47" s="34">
        <v>60</v>
      </c>
      <c r="L47" s="26" t="s">
        <v>206</v>
      </c>
      <c r="M47" s="34">
        <v>899999296</v>
      </c>
      <c r="N47" s="26" t="s">
        <v>49</v>
      </c>
      <c r="O47" s="26" t="s">
        <v>207</v>
      </c>
      <c r="P47" s="27">
        <v>19021766672</v>
      </c>
      <c r="Q47" s="27">
        <v>19021766672</v>
      </c>
      <c r="R47" s="27">
        <v>0</v>
      </c>
      <c r="S47" s="27">
        <v>8877640507</v>
      </c>
      <c r="T47" s="27">
        <v>8867080507</v>
      </c>
      <c r="U47" s="27">
        <v>0</v>
      </c>
      <c r="V47" s="27">
        <v>0</v>
      </c>
      <c r="W47" s="27">
        <v>10560000</v>
      </c>
      <c r="X47" s="27">
        <v>0</v>
      </c>
      <c r="Y47" s="27">
        <v>34175761</v>
      </c>
      <c r="Z47" s="27">
        <v>8612775947</v>
      </c>
      <c r="AA47" s="27">
        <v>0</v>
      </c>
      <c r="AB47" s="27">
        <v>8602215947</v>
      </c>
      <c r="AC47" s="27">
        <v>0</v>
      </c>
      <c r="AD47" s="27">
        <v>0</v>
      </c>
      <c r="AE47" s="27">
        <v>10560000</v>
      </c>
      <c r="AF47" s="27">
        <v>0</v>
      </c>
      <c r="AG47" s="27">
        <v>264864560</v>
      </c>
      <c r="AH47" s="27">
        <v>42</v>
      </c>
      <c r="AI47" s="27">
        <v>485302157</v>
      </c>
      <c r="AJ47" s="27">
        <v>0</v>
      </c>
      <c r="AK47" s="27">
        <v>0</v>
      </c>
      <c r="AL47" s="27">
        <v>0</v>
      </c>
      <c r="AM47" s="27">
        <v>0</v>
      </c>
      <c r="AN47" s="27">
        <v>0</v>
      </c>
      <c r="AO47" s="27">
        <v>485302157</v>
      </c>
      <c r="AP47" s="26" t="s">
        <v>60</v>
      </c>
      <c r="AQ47" s="26" t="s">
        <v>208</v>
      </c>
      <c r="AR47" s="26" t="s">
        <v>210</v>
      </c>
      <c r="AS47" s="26" t="s">
        <v>53</v>
      </c>
      <c r="AT47" s="26" t="s">
        <v>54</v>
      </c>
    </row>
    <row r="48" spans="1:46" ht="25.5" x14ac:dyDescent="0.15">
      <c r="A48" s="34">
        <v>433</v>
      </c>
      <c r="B48" s="34">
        <v>2013</v>
      </c>
      <c r="C48" s="26" t="s">
        <v>55</v>
      </c>
      <c r="D48" s="26" t="s">
        <v>151</v>
      </c>
      <c r="E48" s="26" t="s">
        <v>48</v>
      </c>
      <c r="F48" s="26" t="s">
        <v>49</v>
      </c>
      <c r="G48" s="26" t="s">
        <v>211</v>
      </c>
      <c r="H48" s="26" t="s">
        <v>211</v>
      </c>
      <c r="I48" s="26" t="s">
        <v>211</v>
      </c>
      <c r="J48" s="26" t="s">
        <v>211</v>
      </c>
      <c r="K48" s="34">
        <v>40</v>
      </c>
      <c r="L48" s="26" t="s">
        <v>212</v>
      </c>
      <c r="M48" s="34">
        <v>899999296</v>
      </c>
      <c r="N48" s="26" t="s">
        <v>49</v>
      </c>
      <c r="O48" s="26" t="s">
        <v>213</v>
      </c>
      <c r="P48" s="27">
        <v>927132440</v>
      </c>
      <c r="Q48" s="27">
        <v>927132440</v>
      </c>
      <c r="R48" s="27">
        <v>0</v>
      </c>
      <c r="S48" s="27">
        <v>908551067.42999995</v>
      </c>
      <c r="T48" s="27">
        <v>874681255</v>
      </c>
      <c r="U48" s="27">
        <v>0</v>
      </c>
      <c r="V48" s="27">
        <v>0</v>
      </c>
      <c r="W48" s="27">
        <v>0</v>
      </c>
      <c r="X48" s="27">
        <v>33869812.43</v>
      </c>
      <c r="Y48" s="27">
        <v>10215948</v>
      </c>
      <c r="Z48" s="27">
        <v>888533000.42999995</v>
      </c>
      <c r="AA48" s="27">
        <v>0</v>
      </c>
      <c r="AB48" s="27">
        <v>854663188</v>
      </c>
      <c r="AC48" s="27">
        <v>0</v>
      </c>
      <c r="AD48" s="27">
        <v>0</v>
      </c>
      <c r="AE48" s="27">
        <v>0</v>
      </c>
      <c r="AF48" s="27">
        <v>33869812.43</v>
      </c>
      <c r="AG48" s="27">
        <v>20018067</v>
      </c>
      <c r="AH48" s="27">
        <v>11</v>
      </c>
      <c r="AI48" s="27">
        <v>28383491.57</v>
      </c>
      <c r="AJ48" s="27">
        <v>0</v>
      </c>
      <c r="AK48" s="27">
        <v>9420613.5199999996</v>
      </c>
      <c r="AL48" s="27">
        <v>0</v>
      </c>
      <c r="AM48" s="27">
        <v>9420613.5199999996</v>
      </c>
      <c r="AN48" s="27">
        <v>0</v>
      </c>
      <c r="AO48" s="27">
        <v>37804105.090000004</v>
      </c>
      <c r="AP48" s="26" t="s">
        <v>60</v>
      </c>
      <c r="AQ48" s="26" t="s">
        <v>214</v>
      </c>
      <c r="AR48" s="26" t="s">
        <v>52</v>
      </c>
      <c r="AS48" s="26" t="s">
        <v>53</v>
      </c>
      <c r="AT48" s="26" t="s">
        <v>54</v>
      </c>
    </row>
    <row r="49" spans="1:46" ht="25.5" x14ac:dyDescent="0.15">
      <c r="A49" s="34">
        <v>399</v>
      </c>
      <c r="B49" s="34">
        <v>2013</v>
      </c>
      <c r="C49" s="26" t="s">
        <v>55</v>
      </c>
      <c r="D49" s="26" t="s">
        <v>56</v>
      </c>
      <c r="E49" s="26" t="s">
        <v>48</v>
      </c>
      <c r="F49" s="26" t="s">
        <v>49</v>
      </c>
      <c r="G49" s="26" t="s">
        <v>215</v>
      </c>
      <c r="H49" s="26" t="s">
        <v>215</v>
      </c>
      <c r="I49" s="26" t="s">
        <v>215</v>
      </c>
      <c r="J49" s="26" t="s">
        <v>215</v>
      </c>
      <c r="K49" s="34">
        <v>72</v>
      </c>
      <c r="L49" s="26" t="s">
        <v>216</v>
      </c>
      <c r="M49" s="34">
        <v>899999296</v>
      </c>
      <c r="N49" s="26" t="s">
        <v>49</v>
      </c>
      <c r="O49" s="26" t="s">
        <v>217</v>
      </c>
      <c r="P49" s="27">
        <v>155066874086</v>
      </c>
      <c r="Q49" s="27">
        <v>155066874086</v>
      </c>
      <c r="R49" s="27">
        <v>0</v>
      </c>
      <c r="S49" s="27">
        <v>727721833.89999998</v>
      </c>
      <c r="T49" s="27">
        <v>0</v>
      </c>
      <c r="U49" s="27">
        <v>0</v>
      </c>
      <c r="V49" s="27">
        <v>0</v>
      </c>
      <c r="W49" s="27">
        <v>0</v>
      </c>
      <c r="X49" s="27">
        <v>727721833.89999998</v>
      </c>
      <c r="Y49" s="27">
        <v>0</v>
      </c>
      <c r="Z49" s="27">
        <v>727721833.89999998</v>
      </c>
      <c r="AA49" s="27">
        <v>0</v>
      </c>
      <c r="AB49" s="27">
        <v>0</v>
      </c>
      <c r="AC49" s="27">
        <v>0</v>
      </c>
      <c r="AD49" s="27">
        <v>0</v>
      </c>
      <c r="AE49" s="27">
        <v>0</v>
      </c>
      <c r="AF49" s="27">
        <v>727721833.89999998</v>
      </c>
      <c r="AG49" s="27">
        <v>0</v>
      </c>
      <c r="AH49" s="27">
        <v>0</v>
      </c>
      <c r="AI49" s="27">
        <v>493978166.10000002</v>
      </c>
      <c r="AJ49" s="27">
        <v>0</v>
      </c>
      <c r="AK49" s="27">
        <v>0</v>
      </c>
      <c r="AL49" s="27">
        <v>0</v>
      </c>
      <c r="AM49" s="27">
        <v>0</v>
      </c>
      <c r="AN49" s="27">
        <v>0</v>
      </c>
      <c r="AO49" s="27">
        <v>493978166.10000002</v>
      </c>
      <c r="AP49" s="26" t="s">
        <v>60</v>
      </c>
      <c r="AQ49" s="26" t="s">
        <v>218</v>
      </c>
      <c r="AR49" s="26" t="s">
        <v>219</v>
      </c>
      <c r="AS49" s="26" t="s">
        <v>53</v>
      </c>
      <c r="AT49" s="26" t="s">
        <v>54</v>
      </c>
    </row>
    <row r="50" spans="1:46" ht="25.5" x14ac:dyDescent="0.15">
      <c r="A50" s="34">
        <v>399</v>
      </c>
      <c r="B50" s="34">
        <v>2013</v>
      </c>
      <c r="C50" s="26" t="s">
        <v>55</v>
      </c>
      <c r="D50" s="26" t="s">
        <v>56</v>
      </c>
      <c r="E50" s="26" t="s">
        <v>48</v>
      </c>
      <c r="F50" s="26" t="s">
        <v>49</v>
      </c>
      <c r="G50" s="26" t="s">
        <v>215</v>
      </c>
      <c r="H50" s="26" t="s">
        <v>215</v>
      </c>
      <c r="I50" s="26" t="s">
        <v>215</v>
      </c>
      <c r="J50" s="26" t="s">
        <v>215</v>
      </c>
      <c r="K50" s="34">
        <v>72</v>
      </c>
      <c r="L50" s="26" t="s">
        <v>216</v>
      </c>
      <c r="M50" s="34">
        <v>899999296</v>
      </c>
      <c r="N50" s="26" t="s">
        <v>49</v>
      </c>
      <c r="O50" s="26" t="s">
        <v>217</v>
      </c>
      <c r="P50" s="27">
        <v>155066874086</v>
      </c>
      <c r="Q50" s="27">
        <v>155066874086</v>
      </c>
      <c r="R50" s="27">
        <v>0</v>
      </c>
      <c r="S50" s="27">
        <v>153555779690</v>
      </c>
      <c r="T50" s="27">
        <v>153555779690</v>
      </c>
      <c r="U50" s="27">
        <v>0</v>
      </c>
      <c r="V50" s="27">
        <v>0</v>
      </c>
      <c r="W50" s="27">
        <v>0</v>
      </c>
      <c r="X50" s="27">
        <v>0</v>
      </c>
      <c r="Y50" s="27">
        <v>289394396</v>
      </c>
      <c r="Z50" s="27">
        <v>114517615567.47</v>
      </c>
      <c r="AA50" s="27">
        <v>0</v>
      </c>
      <c r="AB50" s="27">
        <v>114517615567.47</v>
      </c>
      <c r="AC50" s="27">
        <v>0</v>
      </c>
      <c r="AD50" s="27">
        <v>0</v>
      </c>
      <c r="AE50" s="27">
        <v>0</v>
      </c>
      <c r="AF50" s="27">
        <v>0</v>
      </c>
      <c r="AG50" s="27">
        <v>39038164122.529999</v>
      </c>
      <c r="AH50" s="27">
        <v>17</v>
      </c>
      <c r="AI50" s="27">
        <v>16465155164.530001</v>
      </c>
      <c r="AJ50" s="27">
        <v>0</v>
      </c>
      <c r="AK50" s="27">
        <v>117821164.23</v>
      </c>
      <c r="AL50" s="27">
        <v>24000000</v>
      </c>
      <c r="AM50" s="27">
        <v>93821164.230000004</v>
      </c>
      <c r="AN50" s="27">
        <v>0</v>
      </c>
      <c r="AO50" s="27">
        <v>16582976328.76</v>
      </c>
      <c r="AP50" s="26" t="s">
        <v>60</v>
      </c>
      <c r="AQ50" s="26" t="s">
        <v>218</v>
      </c>
      <c r="AR50" s="26" t="s">
        <v>220</v>
      </c>
      <c r="AS50" s="26" t="s">
        <v>53</v>
      </c>
      <c r="AT50" s="26" t="s">
        <v>54</v>
      </c>
    </row>
    <row r="51" spans="1:46" ht="51" x14ac:dyDescent="0.15">
      <c r="A51" s="34">
        <v>348</v>
      </c>
      <c r="B51" s="34">
        <v>2013</v>
      </c>
      <c r="C51" s="26" t="s">
        <v>55</v>
      </c>
      <c r="D51" s="26" t="s">
        <v>107</v>
      </c>
      <c r="E51" s="26" t="s">
        <v>48</v>
      </c>
      <c r="F51" s="26" t="s">
        <v>49</v>
      </c>
      <c r="G51" s="26" t="s">
        <v>201</v>
      </c>
      <c r="H51" s="26" t="s">
        <v>201</v>
      </c>
      <c r="I51" s="26" t="s">
        <v>201</v>
      </c>
      <c r="J51" s="26" t="s">
        <v>201</v>
      </c>
      <c r="K51" s="34">
        <v>60</v>
      </c>
      <c r="L51" s="26" t="s">
        <v>206</v>
      </c>
      <c r="M51" s="34">
        <v>899999296</v>
      </c>
      <c r="N51" s="26" t="s">
        <v>49</v>
      </c>
      <c r="O51" s="26" t="s">
        <v>207</v>
      </c>
      <c r="P51" s="27">
        <v>19021766672</v>
      </c>
      <c r="Q51" s="27">
        <v>19021766672</v>
      </c>
      <c r="R51" s="27">
        <v>0</v>
      </c>
      <c r="S51" s="27">
        <v>1342242298</v>
      </c>
      <c r="T51" s="27">
        <v>1342242298</v>
      </c>
      <c r="U51" s="27">
        <v>0</v>
      </c>
      <c r="V51" s="27">
        <v>0</v>
      </c>
      <c r="W51" s="27">
        <v>0</v>
      </c>
      <c r="X51" s="27">
        <v>0</v>
      </c>
      <c r="Y51" s="27">
        <v>0</v>
      </c>
      <c r="Z51" s="27">
        <v>1342242298</v>
      </c>
      <c r="AA51" s="27">
        <v>0</v>
      </c>
      <c r="AB51" s="27">
        <v>1342242298</v>
      </c>
      <c r="AC51" s="27">
        <v>0</v>
      </c>
      <c r="AD51" s="27">
        <v>0</v>
      </c>
      <c r="AE51" s="27">
        <v>0</v>
      </c>
      <c r="AF51" s="27">
        <v>0</v>
      </c>
      <c r="AG51" s="27">
        <v>0</v>
      </c>
      <c r="AH51" s="27">
        <v>1</v>
      </c>
      <c r="AI51" s="27">
        <v>0</v>
      </c>
      <c r="AJ51" s="27">
        <v>0</v>
      </c>
      <c r="AK51" s="27">
        <v>0</v>
      </c>
      <c r="AL51" s="27">
        <v>0</v>
      </c>
      <c r="AM51" s="27">
        <v>0</v>
      </c>
      <c r="AN51" s="27">
        <v>0</v>
      </c>
      <c r="AO51" s="27">
        <v>0</v>
      </c>
      <c r="AP51" s="26" t="s">
        <v>60</v>
      </c>
      <c r="AQ51" s="26" t="s">
        <v>208</v>
      </c>
      <c r="AR51" s="26" t="s">
        <v>221</v>
      </c>
      <c r="AS51" s="26" t="s">
        <v>53</v>
      </c>
      <c r="AT51" s="26" t="s">
        <v>54</v>
      </c>
    </row>
    <row r="52" spans="1:46" ht="25.5" x14ac:dyDescent="0.15">
      <c r="A52" s="34">
        <v>343</v>
      </c>
      <c r="B52" s="34">
        <v>2013</v>
      </c>
      <c r="C52" s="26" t="s">
        <v>55</v>
      </c>
      <c r="D52" s="26" t="s">
        <v>151</v>
      </c>
      <c r="E52" s="26" t="s">
        <v>83</v>
      </c>
      <c r="F52" s="26" t="s">
        <v>49</v>
      </c>
      <c r="G52" s="26" t="s">
        <v>159</v>
      </c>
      <c r="H52" s="26" t="s">
        <v>159</v>
      </c>
      <c r="I52" s="26" t="s">
        <v>159</v>
      </c>
      <c r="J52" s="26" t="s">
        <v>159</v>
      </c>
      <c r="K52" s="34">
        <v>37</v>
      </c>
      <c r="L52" s="26" t="s">
        <v>160</v>
      </c>
      <c r="M52" s="34">
        <v>899999296</v>
      </c>
      <c r="N52" s="26" t="s">
        <v>49</v>
      </c>
      <c r="O52" s="26" t="s">
        <v>161</v>
      </c>
      <c r="P52" s="27">
        <v>19227416619</v>
      </c>
      <c r="Q52" s="27">
        <v>19227416619</v>
      </c>
      <c r="R52" s="27">
        <v>0</v>
      </c>
      <c r="S52" s="27">
        <v>972680279</v>
      </c>
      <c r="T52" s="27">
        <v>882193461</v>
      </c>
      <c r="U52" s="27">
        <v>0</v>
      </c>
      <c r="V52" s="27">
        <v>0</v>
      </c>
      <c r="W52" s="27">
        <v>0</v>
      </c>
      <c r="X52" s="27">
        <v>90486818</v>
      </c>
      <c r="Y52" s="27">
        <v>8406328</v>
      </c>
      <c r="Z52" s="27">
        <v>972680279</v>
      </c>
      <c r="AA52" s="27">
        <v>0</v>
      </c>
      <c r="AB52" s="27">
        <v>882193461</v>
      </c>
      <c r="AC52" s="27">
        <v>0</v>
      </c>
      <c r="AD52" s="27">
        <v>0</v>
      </c>
      <c r="AE52" s="27">
        <v>0</v>
      </c>
      <c r="AF52" s="27">
        <v>90486818</v>
      </c>
      <c r="AG52" s="27">
        <v>0</v>
      </c>
      <c r="AH52" s="27">
        <v>8</v>
      </c>
      <c r="AI52" s="27">
        <v>8406328</v>
      </c>
      <c r="AJ52" s="27">
        <v>0</v>
      </c>
      <c r="AK52" s="27">
        <v>0</v>
      </c>
      <c r="AL52" s="27">
        <v>0</v>
      </c>
      <c r="AM52" s="27">
        <v>0</v>
      </c>
      <c r="AN52" s="27">
        <v>0</v>
      </c>
      <c r="AO52" s="27">
        <v>8406328</v>
      </c>
      <c r="AP52" s="26" t="s">
        <v>60</v>
      </c>
      <c r="AQ52" s="26" t="s">
        <v>162</v>
      </c>
      <c r="AR52" s="26" t="s">
        <v>222</v>
      </c>
      <c r="AS52" s="26" t="s">
        <v>53</v>
      </c>
      <c r="AT52" s="26" t="s">
        <v>54</v>
      </c>
    </row>
    <row r="53" spans="1:46" ht="25.5" x14ac:dyDescent="0.15">
      <c r="A53" s="34">
        <v>343</v>
      </c>
      <c r="B53" s="34">
        <v>2013</v>
      </c>
      <c r="C53" s="26" t="s">
        <v>55</v>
      </c>
      <c r="D53" s="26" t="s">
        <v>151</v>
      </c>
      <c r="E53" s="26" t="s">
        <v>83</v>
      </c>
      <c r="F53" s="26" t="s">
        <v>49</v>
      </c>
      <c r="G53" s="26" t="s">
        <v>159</v>
      </c>
      <c r="H53" s="26" t="s">
        <v>159</v>
      </c>
      <c r="I53" s="26" t="s">
        <v>159</v>
      </c>
      <c r="J53" s="26" t="s">
        <v>159</v>
      </c>
      <c r="K53" s="34">
        <v>37</v>
      </c>
      <c r="L53" s="26" t="s">
        <v>160</v>
      </c>
      <c r="M53" s="34">
        <v>899999296</v>
      </c>
      <c r="N53" s="26" t="s">
        <v>49</v>
      </c>
      <c r="O53" s="26" t="s">
        <v>161</v>
      </c>
      <c r="P53" s="27">
        <v>19227416619</v>
      </c>
      <c r="Q53" s="27">
        <v>19227416619</v>
      </c>
      <c r="R53" s="27">
        <v>0</v>
      </c>
      <c r="S53" s="27">
        <v>1196196611</v>
      </c>
      <c r="T53" s="27">
        <v>1196196611</v>
      </c>
      <c r="U53" s="27">
        <v>0</v>
      </c>
      <c r="V53" s="27">
        <v>0</v>
      </c>
      <c r="W53" s="27">
        <v>0</v>
      </c>
      <c r="X53" s="27">
        <v>0</v>
      </c>
      <c r="Y53" s="27">
        <v>17101766</v>
      </c>
      <c r="Z53" s="27">
        <v>1196196611</v>
      </c>
      <c r="AA53" s="27">
        <v>0</v>
      </c>
      <c r="AB53" s="27">
        <v>1196196611</v>
      </c>
      <c r="AC53" s="27">
        <v>0</v>
      </c>
      <c r="AD53" s="27">
        <v>0</v>
      </c>
      <c r="AE53" s="27">
        <v>0</v>
      </c>
      <c r="AF53" s="27">
        <v>0</v>
      </c>
      <c r="AG53" s="27">
        <v>0</v>
      </c>
      <c r="AH53" s="27">
        <v>9</v>
      </c>
      <c r="AI53" s="27">
        <v>0</v>
      </c>
      <c r="AJ53" s="27">
        <v>0</v>
      </c>
      <c r="AK53" s="27">
        <v>0</v>
      </c>
      <c r="AL53" s="27">
        <v>0</v>
      </c>
      <c r="AM53" s="27">
        <v>0</v>
      </c>
      <c r="AN53" s="27">
        <v>0</v>
      </c>
      <c r="AO53" s="27">
        <v>0</v>
      </c>
      <c r="AP53" s="26" t="s">
        <v>60</v>
      </c>
      <c r="AQ53" s="26" t="s">
        <v>162</v>
      </c>
      <c r="AR53" s="26" t="s">
        <v>223</v>
      </c>
      <c r="AS53" s="26" t="s">
        <v>53</v>
      </c>
      <c r="AT53" s="26" t="s">
        <v>54</v>
      </c>
    </row>
    <row r="54" spans="1:46" ht="25.5" x14ac:dyDescent="0.15">
      <c r="A54" s="34">
        <v>343</v>
      </c>
      <c r="B54" s="34">
        <v>2013</v>
      </c>
      <c r="C54" s="26" t="s">
        <v>55</v>
      </c>
      <c r="D54" s="26" t="s">
        <v>151</v>
      </c>
      <c r="E54" s="26" t="s">
        <v>83</v>
      </c>
      <c r="F54" s="26" t="s">
        <v>49</v>
      </c>
      <c r="G54" s="26" t="s">
        <v>159</v>
      </c>
      <c r="H54" s="26" t="s">
        <v>159</v>
      </c>
      <c r="I54" s="26" t="s">
        <v>159</v>
      </c>
      <c r="J54" s="26" t="s">
        <v>159</v>
      </c>
      <c r="K54" s="34">
        <v>37</v>
      </c>
      <c r="L54" s="26" t="s">
        <v>160</v>
      </c>
      <c r="M54" s="34">
        <v>899999296</v>
      </c>
      <c r="N54" s="26" t="s">
        <v>49</v>
      </c>
      <c r="O54" s="26" t="s">
        <v>161</v>
      </c>
      <c r="P54" s="27">
        <v>19227416619</v>
      </c>
      <c r="Q54" s="27">
        <v>19227416619</v>
      </c>
      <c r="R54" s="27">
        <v>0</v>
      </c>
      <c r="S54" s="27">
        <v>9228391700</v>
      </c>
      <c r="T54" s="27">
        <v>9136977394</v>
      </c>
      <c r="U54" s="27">
        <v>0</v>
      </c>
      <c r="V54" s="27">
        <v>0</v>
      </c>
      <c r="W54" s="27">
        <v>0</v>
      </c>
      <c r="X54" s="27">
        <v>91414306</v>
      </c>
      <c r="Y54" s="27">
        <v>0</v>
      </c>
      <c r="Z54" s="27">
        <v>9228391700</v>
      </c>
      <c r="AA54" s="27">
        <v>0</v>
      </c>
      <c r="AB54" s="27">
        <v>9136977394</v>
      </c>
      <c r="AC54" s="27">
        <v>0</v>
      </c>
      <c r="AD54" s="27">
        <v>0</v>
      </c>
      <c r="AE54" s="27">
        <v>0</v>
      </c>
      <c r="AF54" s="27">
        <v>91414306</v>
      </c>
      <c r="AG54" s="27">
        <v>0</v>
      </c>
      <c r="AH54" s="27">
        <v>54</v>
      </c>
      <c r="AI54" s="27">
        <v>0</v>
      </c>
      <c r="AJ54" s="27">
        <v>0</v>
      </c>
      <c r="AK54" s="27">
        <v>7908022</v>
      </c>
      <c r="AL54" s="27">
        <v>7908022</v>
      </c>
      <c r="AM54" s="27">
        <v>0</v>
      </c>
      <c r="AN54" s="27">
        <v>0</v>
      </c>
      <c r="AO54" s="27">
        <v>7908022</v>
      </c>
      <c r="AP54" s="26" t="s">
        <v>60</v>
      </c>
      <c r="AQ54" s="26" t="s">
        <v>162</v>
      </c>
      <c r="AR54" s="26" t="s">
        <v>224</v>
      </c>
      <c r="AS54" s="26" t="s">
        <v>53</v>
      </c>
      <c r="AT54" s="26" t="s">
        <v>54</v>
      </c>
    </row>
    <row r="55" spans="1:46" ht="51" x14ac:dyDescent="0.15">
      <c r="A55" s="34">
        <v>348</v>
      </c>
      <c r="B55" s="34">
        <v>2013</v>
      </c>
      <c r="C55" s="26" t="s">
        <v>55</v>
      </c>
      <c r="D55" s="26" t="s">
        <v>107</v>
      </c>
      <c r="E55" s="26" t="s">
        <v>48</v>
      </c>
      <c r="F55" s="26" t="s">
        <v>49</v>
      </c>
      <c r="G55" s="26" t="s">
        <v>201</v>
      </c>
      <c r="H55" s="26" t="s">
        <v>201</v>
      </c>
      <c r="I55" s="26" t="s">
        <v>201</v>
      </c>
      <c r="J55" s="26" t="s">
        <v>201</v>
      </c>
      <c r="K55" s="34">
        <v>60</v>
      </c>
      <c r="L55" s="26" t="s">
        <v>206</v>
      </c>
      <c r="M55" s="34">
        <v>899999296</v>
      </c>
      <c r="N55" s="26" t="s">
        <v>49</v>
      </c>
      <c r="O55" s="26" t="s">
        <v>207</v>
      </c>
      <c r="P55" s="27">
        <v>19021766672</v>
      </c>
      <c r="Q55" s="27">
        <v>19021766672</v>
      </c>
      <c r="R55" s="27">
        <v>0</v>
      </c>
      <c r="S55" s="27">
        <v>1000000000</v>
      </c>
      <c r="T55" s="27">
        <v>1000000000</v>
      </c>
      <c r="U55" s="27">
        <v>0</v>
      </c>
      <c r="V55" s="27">
        <v>0</v>
      </c>
      <c r="W55" s="27">
        <v>0</v>
      </c>
      <c r="X55" s="27">
        <v>0</v>
      </c>
      <c r="Y55" s="27">
        <v>0</v>
      </c>
      <c r="Z55" s="27">
        <v>1000000000</v>
      </c>
      <c r="AA55" s="27">
        <v>0</v>
      </c>
      <c r="AB55" s="27">
        <v>1000000000</v>
      </c>
      <c r="AC55" s="27">
        <v>0</v>
      </c>
      <c r="AD55" s="27">
        <v>0</v>
      </c>
      <c r="AE55" s="27">
        <v>0</v>
      </c>
      <c r="AF55" s="27">
        <v>0</v>
      </c>
      <c r="AG55" s="27">
        <v>0</v>
      </c>
      <c r="AH55" s="27">
        <v>2</v>
      </c>
      <c r="AI55" s="27">
        <v>0</v>
      </c>
      <c r="AJ55" s="27">
        <v>0</v>
      </c>
      <c r="AK55" s="27">
        <v>0</v>
      </c>
      <c r="AL55" s="27">
        <v>0</v>
      </c>
      <c r="AM55" s="27">
        <v>0</v>
      </c>
      <c r="AN55" s="27">
        <v>0</v>
      </c>
      <c r="AO55" s="27">
        <v>0</v>
      </c>
      <c r="AP55" s="26" t="s">
        <v>60</v>
      </c>
      <c r="AQ55" s="26" t="s">
        <v>208</v>
      </c>
      <c r="AR55" s="26" t="s">
        <v>225</v>
      </c>
      <c r="AS55" s="26" t="s">
        <v>53</v>
      </c>
      <c r="AT55" s="26" t="s">
        <v>54</v>
      </c>
    </row>
    <row r="56" spans="1:46" ht="51" x14ac:dyDescent="0.15">
      <c r="A56" s="34">
        <v>348</v>
      </c>
      <c r="B56" s="34">
        <v>2013</v>
      </c>
      <c r="C56" s="26" t="s">
        <v>55</v>
      </c>
      <c r="D56" s="26" t="s">
        <v>107</v>
      </c>
      <c r="E56" s="26" t="s">
        <v>48</v>
      </c>
      <c r="F56" s="26" t="s">
        <v>49</v>
      </c>
      <c r="G56" s="26" t="s">
        <v>201</v>
      </c>
      <c r="H56" s="26" t="s">
        <v>201</v>
      </c>
      <c r="I56" s="26" t="s">
        <v>201</v>
      </c>
      <c r="J56" s="26" t="s">
        <v>201</v>
      </c>
      <c r="K56" s="34">
        <v>60</v>
      </c>
      <c r="L56" s="26" t="s">
        <v>206</v>
      </c>
      <c r="M56" s="34">
        <v>899999296</v>
      </c>
      <c r="N56" s="26" t="s">
        <v>49</v>
      </c>
      <c r="O56" s="26" t="s">
        <v>207</v>
      </c>
      <c r="P56" s="27">
        <v>19021766672</v>
      </c>
      <c r="Q56" s="27">
        <v>19021766672</v>
      </c>
      <c r="R56" s="27">
        <v>0</v>
      </c>
      <c r="S56" s="27">
        <v>5458299957.6800003</v>
      </c>
      <c r="T56" s="27">
        <v>5135314039.5</v>
      </c>
      <c r="U56" s="27">
        <v>0</v>
      </c>
      <c r="V56" s="27">
        <v>0</v>
      </c>
      <c r="W56" s="27">
        <v>322985918.18000001</v>
      </c>
      <c r="X56" s="27">
        <v>0</v>
      </c>
      <c r="Y56" s="27">
        <v>42.32</v>
      </c>
      <c r="Z56" s="27">
        <v>5415949584.6800003</v>
      </c>
      <c r="AA56" s="27">
        <v>0</v>
      </c>
      <c r="AB56" s="27">
        <v>5092963666.5</v>
      </c>
      <c r="AC56" s="27">
        <v>0</v>
      </c>
      <c r="AD56" s="27">
        <v>0</v>
      </c>
      <c r="AE56" s="27">
        <v>322985918.18000001</v>
      </c>
      <c r="AF56" s="27">
        <v>0</v>
      </c>
      <c r="AG56" s="27">
        <v>42350373</v>
      </c>
      <c r="AH56" s="27">
        <v>18</v>
      </c>
      <c r="AI56" s="27">
        <v>42350415.32</v>
      </c>
      <c r="AJ56" s="27">
        <v>0</v>
      </c>
      <c r="AK56" s="27">
        <v>0</v>
      </c>
      <c r="AL56" s="27">
        <v>0</v>
      </c>
      <c r="AM56" s="27">
        <v>0</v>
      </c>
      <c r="AN56" s="27">
        <v>0</v>
      </c>
      <c r="AO56" s="27">
        <v>42350415.32</v>
      </c>
      <c r="AP56" s="26" t="s">
        <v>60</v>
      </c>
      <c r="AQ56" s="26" t="s">
        <v>208</v>
      </c>
      <c r="AR56" s="26" t="s">
        <v>226</v>
      </c>
      <c r="AS56" s="26" t="s">
        <v>53</v>
      </c>
      <c r="AT56" s="26" t="s">
        <v>54</v>
      </c>
    </row>
    <row r="57" spans="1:46" ht="25.5" x14ac:dyDescent="0.15">
      <c r="A57" s="34">
        <v>343</v>
      </c>
      <c r="B57" s="34">
        <v>2013</v>
      </c>
      <c r="C57" s="26" t="s">
        <v>55</v>
      </c>
      <c r="D57" s="26" t="s">
        <v>151</v>
      </c>
      <c r="E57" s="26" t="s">
        <v>83</v>
      </c>
      <c r="F57" s="26" t="s">
        <v>49</v>
      </c>
      <c r="G57" s="26" t="s">
        <v>159</v>
      </c>
      <c r="H57" s="26" t="s">
        <v>159</v>
      </c>
      <c r="I57" s="26" t="s">
        <v>159</v>
      </c>
      <c r="J57" s="26" t="s">
        <v>159</v>
      </c>
      <c r="K57" s="34">
        <v>37</v>
      </c>
      <c r="L57" s="26" t="s">
        <v>160</v>
      </c>
      <c r="M57" s="34">
        <v>899999296</v>
      </c>
      <c r="N57" s="26" t="s">
        <v>49</v>
      </c>
      <c r="O57" s="26" t="s">
        <v>161</v>
      </c>
      <c r="P57" s="27">
        <v>19227416619</v>
      </c>
      <c r="Q57" s="27">
        <v>19227416619</v>
      </c>
      <c r="R57" s="27">
        <v>0</v>
      </c>
      <c r="S57" s="27">
        <v>3939518392</v>
      </c>
      <c r="T57" s="27">
        <v>3939518392</v>
      </c>
      <c r="U57" s="27">
        <v>0</v>
      </c>
      <c r="V57" s="27">
        <v>0</v>
      </c>
      <c r="W57" s="27">
        <v>0</v>
      </c>
      <c r="X57" s="27">
        <v>0</v>
      </c>
      <c r="Y57" s="27">
        <v>27619048</v>
      </c>
      <c r="Z57" s="27">
        <v>3939518392</v>
      </c>
      <c r="AA57" s="27">
        <v>0</v>
      </c>
      <c r="AB57" s="27">
        <v>3939518392</v>
      </c>
      <c r="AC57" s="27">
        <v>0</v>
      </c>
      <c r="AD57" s="27">
        <v>0</v>
      </c>
      <c r="AE57" s="27">
        <v>0</v>
      </c>
      <c r="AF57" s="27">
        <v>0</v>
      </c>
      <c r="AG57" s="27">
        <v>0</v>
      </c>
      <c r="AH57" s="27">
        <v>25</v>
      </c>
      <c r="AI57" s="27">
        <v>27619048</v>
      </c>
      <c r="AJ57" s="27">
        <v>0</v>
      </c>
      <c r="AK57" s="27">
        <v>0</v>
      </c>
      <c r="AL57" s="27">
        <v>0</v>
      </c>
      <c r="AM57" s="27">
        <v>0</v>
      </c>
      <c r="AN57" s="27">
        <v>0</v>
      </c>
      <c r="AO57" s="27">
        <v>27619048</v>
      </c>
      <c r="AP57" s="26" t="s">
        <v>60</v>
      </c>
      <c r="AQ57" s="26" t="s">
        <v>162</v>
      </c>
      <c r="AR57" s="26" t="s">
        <v>227</v>
      </c>
      <c r="AS57" s="26" t="s">
        <v>53</v>
      </c>
      <c r="AT57" s="26" t="s">
        <v>54</v>
      </c>
    </row>
    <row r="58" spans="1:46" ht="25.5" x14ac:dyDescent="0.15">
      <c r="A58" s="34">
        <v>616</v>
      </c>
      <c r="B58" s="34">
        <v>2016</v>
      </c>
      <c r="C58" s="26" t="s">
        <v>55</v>
      </c>
      <c r="D58" s="26" t="s">
        <v>56</v>
      </c>
      <c r="E58" s="26" t="s">
        <v>48</v>
      </c>
      <c r="F58" s="26" t="s">
        <v>49</v>
      </c>
      <c r="G58" s="26" t="s">
        <v>47</v>
      </c>
      <c r="H58" s="26" t="s">
        <v>228</v>
      </c>
      <c r="I58" s="26" t="s">
        <v>228</v>
      </c>
      <c r="J58" s="26" t="s">
        <v>228</v>
      </c>
      <c r="K58" s="34">
        <v>24</v>
      </c>
      <c r="L58" s="26" t="s">
        <v>229</v>
      </c>
      <c r="M58" s="34">
        <v>899999296</v>
      </c>
      <c r="N58" s="26" t="s">
        <v>49</v>
      </c>
      <c r="O58" s="26" t="s">
        <v>230</v>
      </c>
      <c r="P58" s="27">
        <v>1294281969</v>
      </c>
      <c r="Q58" s="27">
        <v>1266878785</v>
      </c>
      <c r="R58" s="27">
        <v>27403184</v>
      </c>
      <c r="S58" s="27">
        <v>115980638.54000001</v>
      </c>
      <c r="T58" s="27">
        <v>0</v>
      </c>
      <c r="U58" s="27">
        <v>98541092</v>
      </c>
      <c r="V58" s="27">
        <v>0</v>
      </c>
      <c r="W58" s="27">
        <v>17439546.539999999</v>
      </c>
      <c r="X58" s="27">
        <v>0</v>
      </c>
      <c r="Y58" s="27">
        <v>0</v>
      </c>
      <c r="Z58" s="27">
        <v>115980638.54000001</v>
      </c>
      <c r="AA58" s="27">
        <v>0</v>
      </c>
      <c r="AB58" s="27">
        <v>0</v>
      </c>
      <c r="AC58" s="27">
        <v>98541092</v>
      </c>
      <c r="AD58" s="27">
        <v>0</v>
      </c>
      <c r="AE58" s="27">
        <v>17439546.539999999</v>
      </c>
      <c r="AF58" s="27">
        <v>0</v>
      </c>
      <c r="AG58" s="27">
        <v>0</v>
      </c>
      <c r="AH58" s="27">
        <v>0</v>
      </c>
      <c r="AI58" s="27">
        <v>263285087.46000001</v>
      </c>
      <c r="AJ58" s="27">
        <v>0</v>
      </c>
      <c r="AK58" s="27">
        <v>0</v>
      </c>
      <c r="AL58" s="27">
        <v>0</v>
      </c>
      <c r="AM58" s="27">
        <v>0</v>
      </c>
      <c r="AN58" s="27">
        <v>0</v>
      </c>
      <c r="AO58" s="27">
        <v>263285087.46000001</v>
      </c>
      <c r="AP58" s="26" t="s">
        <v>60</v>
      </c>
      <c r="AQ58" s="26" t="s">
        <v>231</v>
      </c>
      <c r="AR58" s="26" t="s">
        <v>232</v>
      </c>
      <c r="AS58" s="26" t="s">
        <v>53</v>
      </c>
      <c r="AT58" s="26" t="s">
        <v>54</v>
      </c>
    </row>
    <row r="59" spans="1:46" ht="25.5" x14ac:dyDescent="0.15">
      <c r="A59" s="34">
        <v>616</v>
      </c>
      <c r="B59" s="34">
        <v>2016</v>
      </c>
      <c r="C59" s="26" t="s">
        <v>55</v>
      </c>
      <c r="D59" s="26" t="s">
        <v>56</v>
      </c>
      <c r="E59" s="26" t="s">
        <v>48</v>
      </c>
      <c r="F59" s="26" t="s">
        <v>49</v>
      </c>
      <c r="G59" s="26" t="s">
        <v>47</v>
      </c>
      <c r="H59" s="26" t="s">
        <v>228</v>
      </c>
      <c r="I59" s="26" t="s">
        <v>228</v>
      </c>
      <c r="J59" s="26" t="s">
        <v>228</v>
      </c>
      <c r="K59" s="34">
        <v>24</v>
      </c>
      <c r="L59" s="26" t="s">
        <v>229</v>
      </c>
      <c r="M59" s="34">
        <v>899999296</v>
      </c>
      <c r="N59" s="26" t="s">
        <v>49</v>
      </c>
      <c r="O59" s="26" t="s">
        <v>230</v>
      </c>
      <c r="P59" s="27">
        <v>1294281969</v>
      </c>
      <c r="Q59" s="27">
        <v>1266878785</v>
      </c>
      <c r="R59" s="27">
        <v>27403184</v>
      </c>
      <c r="S59" s="27">
        <v>803581274</v>
      </c>
      <c r="T59" s="27">
        <v>0</v>
      </c>
      <c r="U59" s="27">
        <v>803581274</v>
      </c>
      <c r="V59" s="27">
        <v>0</v>
      </c>
      <c r="W59" s="27">
        <v>0</v>
      </c>
      <c r="X59" s="27">
        <v>0</v>
      </c>
      <c r="Y59" s="27">
        <v>0</v>
      </c>
      <c r="Z59" s="27">
        <v>803581274</v>
      </c>
      <c r="AA59" s="27">
        <v>0</v>
      </c>
      <c r="AB59" s="27">
        <v>0</v>
      </c>
      <c r="AC59" s="27">
        <v>803581274</v>
      </c>
      <c r="AD59" s="27">
        <v>0</v>
      </c>
      <c r="AE59" s="27">
        <v>0</v>
      </c>
      <c r="AF59" s="27">
        <v>0</v>
      </c>
      <c r="AG59" s="27">
        <v>0</v>
      </c>
      <c r="AH59" s="27">
        <v>0</v>
      </c>
      <c r="AI59" s="27">
        <v>84031785</v>
      </c>
      <c r="AJ59" s="27">
        <v>0</v>
      </c>
      <c r="AK59" s="27">
        <v>0</v>
      </c>
      <c r="AL59" s="27">
        <v>0</v>
      </c>
      <c r="AM59" s="27">
        <v>0</v>
      </c>
      <c r="AN59" s="27">
        <v>0</v>
      </c>
      <c r="AO59" s="27">
        <v>84031785</v>
      </c>
      <c r="AP59" s="26" t="s">
        <v>60</v>
      </c>
      <c r="AQ59" s="26" t="s">
        <v>231</v>
      </c>
      <c r="AR59" s="26" t="s">
        <v>233</v>
      </c>
      <c r="AS59" s="26" t="s">
        <v>53</v>
      </c>
      <c r="AT59" s="26" t="s">
        <v>54</v>
      </c>
    </row>
    <row r="60" spans="1:46" ht="25.5" x14ac:dyDescent="0.15">
      <c r="A60" s="34">
        <v>339</v>
      </c>
      <c r="B60" s="34">
        <v>2016</v>
      </c>
      <c r="C60" s="26" t="s">
        <v>55</v>
      </c>
      <c r="D60" s="26" t="s">
        <v>151</v>
      </c>
      <c r="E60" s="26" t="s">
        <v>48</v>
      </c>
      <c r="F60" s="26" t="s">
        <v>49</v>
      </c>
      <c r="G60" s="26" t="s">
        <v>234</v>
      </c>
      <c r="H60" s="26" t="s">
        <v>234</v>
      </c>
      <c r="I60" s="26" t="s">
        <v>234</v>
      </c>
      <c r="J60" s="26" t="s">
        <v>234</v>
      </c>
      <c r="K60" s="34">
        <v>48</v>
      </c>
      <c r="L60" s="26" t="s">
        <v>235</v>
      </c>
      <c r="M60" s="34">
        <v>899999296</v>
      </c>
      <c r="N60" s="26" t="s">
        <v>49</v>
      </c>
      <c r="O60" s="26" t="s">
        <v>236</v>
      </c>
      <c r="P60" s="27">
        <v>1395000000</v>
      </c>
      <c r="Q60" s="27">
        <v>1135000000</v>
      </c>
      <c r="R60" s="27">
        <v>260000000</v>
      </c>
      <c r="S60" s="27">
        <v>1135000000</v>
      </c>
      <c r="T60" s="27">
        <v>1135000000</v>
      </c>
      <c r="U60" s="27">
        <v>0</v>
      </c>
      <c r="V60" s="27">
        <v>0</v>
      </c>
      <c r="W60" s="27">
        <v>0</v>
      </c>
      <c r="X60" s="27">
        <v>0</v>
      </c>
      <c r="Y60" s="27">
        <v>0</v>
      </c>
      <c r="Z60" s="27">
        <v>1102840004</v>
      </c>
      <c r="AA60" s="27">
        <v>0</v>
      </c>
      <c r="AB60" s="27">
        <v>1102840004</v>
      </c>
      <c r="AC60" s="27">
        <v>0</v>
      </c>
      <c r="AD60" s="27">
        <v>0</v>
      </c>
      <c r="AE60" s="27">
        <v>0</v>
      </c>
      <c r="AF60" s="27">
        <v>0</v>
      </c>
      <c r="AG60" s="27">
        <v>32159996</v>
      </c>
      <c r="AH60" s="27">
        <v>25</v>
      </c>
      <c r="AI60" s="27">
        <v>32159996</v>
      </c>
      <c r="AJ60" s="27">
        <v>0</v>
      </c>
      <c r="AK60" s="27">
        <v>36441231.670000002</v>
      </c>
      <c r="AL60" s="27">
        <v>0</v>
      </c>
      <c r="AM60" s="27">
        <v>36441231.670000002</v>
      </c>
      <c r="AN60" s="27">
        <v>0</v>
      </c>
      <c r="AO60" s="27">
        <v>68601227.670000002</v>
      </c>
      <c r="AP60" s="26" t="s">
        <v>60</v>
      </c>
      <c r="AQ60" s="26" t="s">
        <v>237</v>
      </c>
      <c r="AR60" s="26" t="s">
        <v>52</v>
      </c>
      <c r="AS60" s="26" t="s">
        <v>53</v>
      </c>
      <c r="AT60" s="26" t="s">
        <v>54</v>
      </c>
    </row>
    <row r="61" spans="1:46" ht="38.25" x14ac:dyDescent="0.15">
      <c r="A61" s="34">
        <v>776</v>
      </c>
      <c r="B61" s="34">
        <v>2016</v>
      </c>
      <c r="C61" s="26" t="s">
        <v>55</v>
      </c>
      <c r="D61" s="26" t="s">
        <v>56</v>
      </c>
      <c r="E61" s="26" t="s">
        <v>48</v>
      </c>
      <c r="F61" s="26" t="s">
        <v>49</v>
      </c>
      <c r="G61" s="26" t="s">
        <v>47</v>
      </c>
      <c r="H61" s="26" t="s">
        <v>238</v>
      </c>
      <c r="I61" s="26" t="s">
        <v>238</v>
      </c>
      <c r="J61" s="26" t="s">
        <v>238</v>
      </c>
      <c r="K61" s="34">
        <v>120</v>
      </c>
      <c r="L61" s="26" t="s">
        <v>239</v>
      </c>
      <c r="M61" s="34">
        <v>899999296</v>
      </c>
      <c r="N61" s="26" t="s">
        <v>49</v>
      </c>
      <c r="O61" s="26" t="s">
        <v>240</v>
      </c>
      <c r="P61" s="27">
        <v>109042679758</v>
      </c>
      <c r="Q61" s="27">
        <v>109042679758</v>
      </c>
      <c r="R61" s="27">
        <v>0</v>
      </c>
      <c r="S61" s="27">
        <v>105978414.29000001</v>
      </c>
      <c r="T61" s="27">
        <v>0</v>
      </c>
      <c r="U61" s="27">
        <v>89057491</v>
      </c>
      <c r="V61" s="27">
        <v>0</v>
      </c>
      <c r="W61" s="27">
        <v>16920923.289999999</v>
      </c>
      <c r="X61" s="27">
        <v>0</v>
      </c>
      <c r="Y61" s="27">
        <v>38737900.030000001</v>
      </c>
      <c r="Z61" s="27">
        <v>105978414.29000001</v>
      </c>
      <c r="AA61" s="27">
        <v>0</v>
      </c>
      <c r="AB61" s="27">
        <v>0</v>
      </c>
      <c r="AC61" s="27">
        <v>89057491</v>
      </c>
      <c r="AD61" s="27">
        <v>0</v>
      </c>
      <c r="AE61" s="27">
        <v>16920923.289999999</v>
      </c>
      <c r="AF61" s="27">
        <v>0</v>
      </c>
      <c r="AG61" s="27">
        <v>0</v>
      </c>
      <c r="AH61" s="27">
        <v>0</v>
      </c>
      <c r="AI61" s="27">
        <v>44021585.710000001</v>
      </c>
      <c r="AJ61" s="27">
        <v>0</v>
      </c>
      <c r="AK61" s="27">
        <v>0</v>
      </c>
      <c r="AL61" s="27">
        <v>0</v>
      </c>
      <c r="AM61" s="27">
        <v>0</v>
      </c>
      <c r="AN61" s="27">
        <v>0</v>
      </c>
      <c r="AO61" s="27">
        <v>44021585.710000001</v>
      </c>
      <c r="AP61" s="26" t="s">
        <v>60</v>
      </c>
      <c r="AQ61" s="26" t="s">
        <v>241</v>
      </c>
      <c r="AR61" s="26" t="s">
        <v>242</v>
      </c>
      <c r="AS61" s="26" t="s">
        <v>53</v>
      </c>
      <c r="AT61" s="26" t="s">
        <v>54</v>
      </c>
    </row>
    <row r="62" spans="1:46" ht="38.25" x14ac:dyDescent="0.15">
      <c r="A62" s="34">
        <v>776</v>
      </c>
      <c r="B62" s="34">
        <v>2016</v>
      </c>
      <c r="C62" s="26" t="s">
        <v>55</v>
      </c>
      <c r="D62" s="26" t="s">
        <v>56</v>
      </c>
      <c r="E62" s="26" t="s">
        <v>48</v>
      </c>
      <c r="F62" s="26" t="s">
        <v>49</v>
      </c>
      <c r="G62" s="26" t="s">
        <v>47</v>
      </c>
      <c r="H62" s="26" t="s">
        <v>238</v>
      </c>
      <c r="I62" s="26" t="s">
        <v>238</v>
      </c>
      <c r="J62" s="26" t="s">
        <v>238</v>
      </c>
      <c r="K62" s="34">
        <v>120</v>
      </c>
      <c r="L62" s="26" t="s">
        <v>239</v>
      </c>
      <c r="M62" s="34">
        <v>899999296</v>
      </c>
      <c r="N62" s="26" t="s">
        <v>49</v>
      </c>
      <c r="O62" s="26" t="s">
        <v>240</v>
      </c>
      <c r="P62" s="27">
        <v>109042679758</v>
      </c>
      <c r="Q62" s="27">
        <v>109042679758</v>
      </c>
      <c r="R62" s="27">
        <v>0</v>
      </c>
      <c r="S62" s="27">
        <v>9604091</v>
      </c>
      <c r="T62" s="27">
        <v>0</v>
      </c>
      <c r="U62" s="27">
        <v>9604091</v>
      </c>
      <c r="V62" s="27">
        <v>0</v>
      </c>
      <c r="W62" s="27">
        <v>0</v>
      </c>
      <c r="X62" s="27">
        <v>0</v>
      </c>
      <c r="Y62" s="27">
        <v>140395909</v>
      </c>
      <c r="Z62" s="27">
        <v>9604091</v>
      </c>
      <c r="AA62" s="27">
        <v>0</v>
      </c>
      <c r="AB62" s="27">
        <v>0</v>
      </c>
      <c r="AC62" s="27">
        <v>9604091</v>
      </c>
      <c r="AD62" s="27">
        <v>0</v>
      </c>
      <c r="AE62" s="27">
        <v>0</v>
      </c>
      <c r="AF62" s="27">
        <v>0</v>
      </c>
      <c r="AG62" s="27">
        <v>0</v>
      </c>
      <c r="AH62" s="27">
        <v>0</v>
      </c>
      <c r="AI62" s="27">
        <v>140395909</v>
      </c>
      <c r="AJ62" s="27">
        <v>0</v>
      </c>
      <c r="AK62" s="27">
        <v>0</v>
      </c>
      <c r="AL62" s="27">
        <v>0</v>
      </c>
      <c r="AM62" s="27">
        <v>0</v>
      </c>
      <c r="AN62" s="27">
        <v>0</v>
      </c>
      <c r="AO62" s="27">
        <v>140395909</v>
      </c>
      <c r="AP62" s="26" t="s">
        <v>60</v>
      </c>
      <c r="AQ62" s="26" t="s">
        <v>241</v>
      </c>
      <c r="AR62" s="26" t="s">
        <v>243</v>
      </c>
      <c r="AS62" s="26" t="s">
        <v>53</v>
      </c>
      <c r="AT62" s="26" t="s">
        <v>54</v>
      </c>
    </row>
    <row r="63" spans="1:46" ht="38.25" x14ac:dyDescent="0.15">
      <c r="A63" s="34">
        <v>776</v>
      </c>
      <c r="B63" s="34">
        <v>2016</v>
      </c>
      <c r="C63" s="26" t="s">
        <v>55</v>
      </c>
      <c r="D63" s="26" t="s">
        <v>56</v>
      </c>
      <c r="E63" s="26" t="s">
        <v>48</v>
      </c>
      <c r="F63" s="26" t="s">
        <v>49</v>
      </c>
      <c r="G63" s="26" t="s">
        <v>47</v>
      </c>
      <c r="H63" s="26" t="s">
        <v>238</v>
      </c>
      <c r="I63" s="26" t="s">
        <v>238</v>
      </c>
      <c r="J63" s="26" t="s">
        <v>238</v>
      </c>
      <c r="K63" s="34">
        <v>120</v>
      </c>
      <c r="L63" s="26" t="s">
        <v>239</v>
      </c>
      <c r="M63" s="34">
        <v>899999296</v>
      </c>
      <c r="N63" s="26" t="s">
        <v>49</v>
      </c>
      <c r="O63" s="26" t="s">
        <v>240</v>
      </c>
      <c r="P63" s="27">
        <v>109042679758</v>
      </c>
      <c r="Q63" s="27">
        <v>109042679758</v>
      </c>
      <c r="R63" s="27">
        <v>0</v>
      </c>
      <c r="S63" s="27">
        <v>98986416428</v>
      </c>
      <c r="T63" s="27">
        <v>98986416428</v>
      </c>
      <c r="U63" s="27">
        <v>0</v>
      </c>
      <c r="V63" s="27">
        <v>0</v>
      </c>
      <c r="W63" s="27">
        <v>0</v>
      </c>
      <c r="X63" s="27">
        <v>0</v>
      </c>
      <c r="Y63" s="27">
        <v>628042822</v>
      </c>
      <c r="Z63" s="27">
        <v>21261767367</v>
      </c>
      <c r="AA63" s="27">
        <v>0</v>
      </c>
      <c r="AB63" s="27">
        <v>21261767367</v>
      </c>
      <c r="AC63" s="27">
        <v>0</v>
      </c>
      <c r="AD63" s="27">
        <v>0</v>
      </c>
      <c r="AE63" s="27">
        <v>0</v>
      </c>
      <c r="AF63" s="27">
        <v>0</v>
      </c>
      <c r="AG63" s="27">
        <v>77724649061</v>
      </c>
      <c r="AH63" s="27">
        <v>37</v>
      </c>
      <c r="AI63" s="27">
        <v>20418626431</v>
      </c>
      <c r="AJ63" s="27">
        <v>0</v>
      </c>
      <c r="AK63" s="27">
        <v>138537637.43000001</v>
      </c>
      <c r="AL63" s="27">
        <v>0</v>
      </c>
      <c r="AM63" s="27">
        <v>138537637.43000001</v>
      </c>
      <c r="AN63" s="27">
        <v>0</v>
      </c>
      <c r="AO63" s="27">
        <v>20557164068.43</v>
      </c>
      <c r="AP63" s="26" t="s">
        <v>60</v>
      </c>
      <c r="AQ63" s="26" t="s">
        <v>241</v>
      </c>
      <c r="AR63" s="26" t="s">
        <v>52</v>
      </c>
      <c r="AS63" s="26" t="s">
        <v>53</v>
      </c>
      <c r="AT63" s="26" t="s">
        <v>54</v>
      </c>
    </row>
    <row r="64" spans="1:46" ht="38.25" x14ac:dyDescent="0.15">
      <c r="A64" s="34">
        <v>310</v>
      </c>
      <c r="B64" s="34">
        <v>2016</v>
      </c>
      <c r="C64" s="26" t="s">
        <v>55</v>
      </c>
      <c r="D64" s="26" t="s">
        <v>77</v>
      </c>
      <c r="E64" s="26" t="s">
        <v>48</v>
      </c>
      <c r="F64" s="26" t="s">
        <v>49</v>
      </c>
      <c r="G64" s="26" t="s">
        <v>244</v>
      </c>
      <c r="H64" s="26" t="s">
        <v>245</v>
      </c>
      <c r="I64" s="26" t="s">
        <v>245</v>
      </c>
      <c r="J64" s="26" t="s">
        <v>245</v>
      </c>
      <c r="K64" s="34">
        <v>36</v>
      </c>
      <c r="L64" s="26" t="s">
        <v>246</v>
      </c>
      <c r="M64" s="34">
        <v>899999296</v>
      </c>
      <c r="N64" s="26" t="s">
        <v>49</v>
      </c>
      <c r="O64" s="26" t="s">
        <v>247</v>
      </c>
      <c r="P64" s="27">
        <v>4783209872</v>
      </c>
      <c r="Q64" s="27">
        <v>4783209872</v>
      </c>
      <c r="R64" s="27">
        <v>0</v>
      </c>
      <c r="S64" s="27">
        <v>218963741</v>
      </c>
      <c r="T64" s="27">
        <v>0</v>
      </c>
      <c r="U64" s="27">
        <v>218963741</v>
      </c>
      <c r="V64" s="27">
        <v>0</v>
      </c>
      <c r="W64" s="27">
        <v>0</v>
      </c>
      <c r="X64" s="27">
        <v>0</v>
      </c>
      <c r="Y64" s="27">
        <v>0</v>
      </c>
      <c r="Z64" s="27">
        <v>218963741</v>
      </c>
      <c r="AA64" s="27">
        <v>0</v>
      </c>
      <c r="AB64" s="27">
        <v>0</v>
      </c>
      <c r="AC64" s="27">
        <v>218963741</v>
      </c>
      <c r="AD64" s="27">
        <v>0</v>
      </c>
      <c r="AE64" s="27">
        <v>0</v>
      </c>
      <c r="AF64" s="27">
        <v>0</v>
      </c>
      <c r="AG64" s="27">
        <v>0</v>
      </c>
      <c r="AH64" s="27">
        <v>0</v>
      </c>
      <c r="AI64" s="27">
        <v>4185023</v>
      </c>
      <c r="AJ64" s="27">
        <v>0</v>
      </c>
      <c r="AK64" s="27">
        <v>0</v>
      </c>
      <c r="AL64" s="27">
        <v>0</v>
      </c>
      <c r="AM64" s="27">
        <v>0</v>
      </c>
      <c r="AN64" s="27">
        <v>0</v>
      </c>
      <c r="AO64" s="27">
        <v>4185023</v>
      </c>
      <c r="AP64" s="26" t="s">
        <v>60</v>
      </c>
      <c r="AQ64" s="26" t="s">
        <v>248</v>
      </c>
      <c r="AR64" s="26" t="s">
        <v>249</v>
      </c>
      <c r="AS64" s="26" t="s">
        <v>53</v>
      </c>
      <c r="AT64" s="26" t="s">
        <v>54</v>
      </c>
    </row>
    <row r="65" spans="1:46" ht="38.25" x14ac:dyDescent="0.15">
      <c r="A65" s="34">
        <v>306</v>
      </c>
      <c r="B65" s="34">
        <v>2016</v>
      </c>
      <c r="C65" s="26" t="s">
        <v>55</v>
      </c>
      <c r="D65" s="26" t="s">
        <v>56</v>
      </c>
      <c r="E65" s="26" t="s">
        <v>48</v>
      </c>
      <c r="F65" s="26" t="s">
        <v>49</v>
      </c>
      <c r="G65" s="26" t="s">
        <v>250</v>
      </c>
      <c r="H65" s="26" t="s">
        <v>250</v>
      </c>
      <c r="I65" s="26" t="s">
        <v>250</v>
      </c>
      <c r="J65" s="26" t="s">
        <v>250</v>
      </c>
      <c r="K65" s="34">
        <v>60</v>
      </c>
      <c r="L65" s="26" t="s">
        <v>251</v>
      </c>
      <c r="M65" s="34">
        <v>899999296</v>
      </c>
      <c r="N65" s="26" t="s">
        <v>49</v>
      </c>
      <c r="O65" s="26" t="s">
        <v>252</v>
      </c>
      <c r="P65" s="27">
        <v>33265524680</v>
      </c>
      <c r="Q65" s="27">
        <v>33265524680</v>
      </c>
      <c r="R65" s="27">
        <v>0</v>
      </c>
      <c r="S65" s="27">
        <v>4506048256</v>
      </c>
      <c r="T65" s="27">
        <v>4506048256</v>
      </c>
      <c r="U65" s="27">
        <v>0</v>
      </c>
      <c r="V65" s="27">
        <v>0</v>
      </c>
      <c r="W65" s="27">
        <v>0</v>
      </c>
      <c r="X65" s="27">
        <v>0</v>
      </c>
      <c r="Y65" s="27">
        <v>0</v>
      </c>
      <c r="Z65" s="27">
        <v>3154233780</v>
      </c>
      <c r="AA65" s="27">
        <v>0</v>
      </c>
      <c r="AB65" s="27">
        <v>3154233780</v>
      </c>
      <c r="AC65" s="27">
        <v>0</v>
      </c>
      <c r="AD65" s="27">
        <v>0</v>
      </c>
      <c r="AE65" s="27">
        <v>0</v>
      </c>
      <c r="AF65" s="27">
        <v>0</v>
      </c>
      <c r="AG65" s="27">
        <v>1351814476</v>
      </c>
      <c r="AH65" s="27">
        <v>15</v>
      </c>
      <c r="AI65" s="27">
        <v>1351814476</v>
      </c>
      <c r="AJ65" s="27">
        <v>0</v>
      </c>
      <c r="AK65" s="27">
        <v>0</v>
      </c>
      <c r="AL65" s="27">
        <v>0</v>
      </c>
      <c r="AM65" s="27">
        <v>0</v>
      </c>
      <c r="AN65" s="27">
        <v>0</v>
      </c>
      <c r="AO65" s="27">
        <v>1351814476</v>
      </c>
      <c r="AP65" s="26" t="s">
        <v>60</v>
      </c>
      <c r="AQ65" s="26" t="s">
        <v>253</v>
      </c>
      <c r="AR65" s="26" t="s">
        <v>254</v>
      </c>
      <c r="AS65" s="26" t="s">
        <v>53</v>
      </c>
      <c r="AT65" s="26" t="s">
        <v>54</v>
      </c>
    </row>
    <row r="66" spans="1:46" ht="38.25" x14ac:dyDescent="0.15">
      <c r="A66" s="34">
        <v>306</v>
      </c>
      <c r="B66" s="34">
        <v>2016</v>
      </c>
      <c r="C66" s="26" t="s">
        <v>55</v>
      </c>
      <c r="D66" s="26" t="s">
        <v>56</v>
      </c>
      <c r="E66" s="26" t="s">
        <v>48</v>
      </c>
      <c r="F66" s="26" t="s">
        <v>49</v>
      </c>
      <c r="G66" s="26" t="s">
        <v>250</v>
      </c>
      <c r="H66" s="26" t="s">
        <v>250</v>
      </c>
      <c r="I66" s="26" t="s">
        <v>250</v>
      </c>
      <c r="J66" s="26" t="s">
        <v>250</v>
      </c>
      <c r="K66" s="34">
        <v>60</v>
      </c>
      <c r="L66" s="26" t="s">
        <v>251</v>
      </c>
      <c r="M66" s="34">
        <v>899999296</v>
      </c>
      <c r="N66" s="26" t="s">
        <v>49</v>
      </c>
      <c r="O66" s="26" t="s">
        <v>252</v>
      </c>
      <c r="P66" s="27">
        <v>33265524680</v>
      </c>
      <c r="Q66" s="27">
        <v>33265524680</v>
      </c>
      <c r="R66" s="27">
        <v>0</v>
      </c>
      <c r="S66" s="27">
        <v>4816386230</v>
      </c>
      <c r="T66" s="27">
        <v>4816386230</v>
      </c>
      <c r="U66" s="27">
        <v>0</v>
      </c>
      <c r="V66" s="27">
        <v>0</v>
      </c>
      <c r="W66" s="27">
        <v>0</v>
      </c>
      <c r="X66" s="27">
        <v>0</v>
      </c>
      <c r="Y66" s="27">
        <v>37415865</v>
      </c>
      <c r="Z66" s="27">
        <v>3955579782</v>
      </c>
      <c r="AA66" s="27">
        <v>0</v>
      </c>
      <c r="AB66" s="27">
        <v>3955579782</v>
      </c>
      <c r="AC66" s="27">
        <v>0</v>
      </c>
      <c r="AD66" s="27">
        <v>0</v>
      </c>
      <c r="AE66" s="27">
        <v>0</v>
      </c>
      <c r="AF66" s="27">
        <v>0</v>
      </c>
      <c r="AG66" s="27">
        <v>860806448</v>
      </c>
      <c r="AH66" s="27">
        <v>27</v>
      </c>
      <c r="AI66" s="27">
        <v>898222313</v>
      </c>
      <c r="AJ66" s="27">
        <v>0</v>
      </c>
      <c r="AK66" s="27">
        <v>0</v>
      </c>
      <c r="AL66" s="27">
        <v>0</v>
      </c>
      <c r="AM66" s="27">
        <v>0</v>
      </c>
      <c r="AN66" s="27">
        <v>0</v>
      </c>
      <c r="AO66" s="27">
        <v>898222313</v>
      </c>
      <c r="AP66" s="26" t="s">
        <v>60</v>
      </c>
      <c r="AQ66" s="26" t="s">
        <v>253</v>
      </c>
      <c r="AR66" s="26" t="s">
        <v>255</v>
      </c>
      <c r="AS66" s="26" t="s">
        <v>53</v>
      </c>
      <c r="AT66" s="26" t="s">
        <v>54</v>
      </c>
    </row>
    <row r="67" spans="1:46" ht="38.25" x14ac:dyDescent="0.15">
      <c r="A67" s="34">
        <v>306</v>
      </c>
      <c r="B67" s="34">
        <v>2016</v>
      </c>
      <c r="C67" s="26" t="s">
        <v>55</v>
      </c>
      <c r="D67" s="26" t="s">
        <v>56</v>
      </c>
      <c r="E67" s="26" t="s">
        <v>48</v>
      </c>
      <c r="F67" s="26" t="s">
        <v>49</v>
      </c>
      <c r="G67" s="26" t="s">
        <v>250</v>
      </c>
      <c r="H67" s="26" t="s">
        <v>250</v>
      </c>
      <c r="I67" s="26" t="s">
        <v>250</v>
      </c>
      <c r="J67" s="26" t="s">
        <v>250</v>
      </c>
      <c r="K67" s="34">
        <v>60</v>
      </c>
      <c r="L67" s="26" t="s">
        <v>251</v>
      </c>
      <c r="M67" s="34">
        <v>899999296</v>
      </c>
      <c r="N67" s="26" t="s">
        <v>49</v>
      </c>
      <c r="O67" s="26" t="s">
        <v>252</v>
      </c>
      <c r="P67" s="27">
        <v>33265524680</v>
      </c>
      <c r="Q67" s="27">
        <v>33265524680</v>
      </c>
      <c r="R67" s="27">
        <v>0</v>
      </c>
      <c r="S67" s="27">
        <v>7734490487</v>
      </c>
      <c r="T67" s="27">
        <v>7734490487</v>
      </c>
      <c r="U67" s="27">
        <v>0</v>
      </c>
      <c r="V67" s="27">
        <v>0</v>
      </c>
      <c r="W67" s="27">
        <v>0</v>
      </c>
      <c r="X67" s="27">
        <v>0</v>
      </c>
      <c r="Y67" s="27">
        <v>39250870</v>
      </c>
      <c r="Z67" s="27">
        <v>6226427143</v>
      </c>
      <c r="AA67" s="27">
        <v>0</v>
      </c>
      <c r="AB67" s="27">
        <v>6226427143</v>
      </c>
      <c r="AC67" s="27">
        <v>0</v>
      </c>
      <c r="AD67" s="27">
        <v>0</v>
      </c>
      <c r="AE67" s="27">
        <v>0</v>
      </c>
      <c r="AF67" s="27">
        <v>0</v>
      </c>
      <c r="AG67" s="27">
        <v>1508063344</v>
      </c>
      <c r="AH67" s="27">
        <v>42</v>
      </c>
      <c r="AI67" s="27">
        <v>1547314214</v>
      </c>
      <c r="AJ67" s="27">
        <v>0</v>
      </c>
      <c r="AK67" s="27">
        <v>0</v>
      </c>
      <c r="AL67" s="27">
        <v>0</v>
      </c>
      <c r="AM67" s="27">
        <v>0</v>
      </c>
      <c r="AN67" s="27">
        <v>0</v>
      </c>
      <c r="AO67" s="27">
        <v>1547314214</v>
      </c>
      <c r="AP67" s="26" t="s">
        <v>60</v>
      </c>
      <c r="AQ67" s="26" t="s">
        <v>253</v>
      </c>
      <c r="AR67" s="26" t="s">
        <v>256</v>
      </c>
      <c r="AS67" s="26" t="s">
        <v>53</v>
      </c>
      <c r="AT67" s="26" t="s">
        <v>54</v>
      </c>
    </row>
    <row r="68" spans="1:46" ht="38.25" x14ac:dyDescent="0.15">
      <c r="A68" s="34">
        <v>310</v>
      </c>
      <c r="B68" s="34">
        <v>2016</v>
      </c>
      <c r="C68" s="26" t="s">
        <v>55</v>
      </c>
      <c r="D68" s="26" t="s">
        <v>77</v>
      </c>
      <c r="E68" s="26" t="s">
        <v>48</v>
      </c>
      <c r="F68" s="26" t="s">
        <v>49</v>
      </c>
      <c r="G68" s="26" t="s">
        <v>244</v>
      </c>
      <c r="H68" s="26" t="s">
        <v>245</v>
      </c>
      <c r="I68" s="26" t="s">
        <v>245</v>
      </c>
      <c r="J68" s="26" t="s">
        <v>245</v>
      </c>
      <c r="K68" s="34">
        <v>36</v>
      </c>
      <c r="L68" s="26" t="s">
        <v>246</v>
      </c>
      <c r="M68" s="34">
        <v>899999296</v>
      </c>
      <c r="N68" s="26" t="s">
        <v>49</v>
      </c>
      <c r="O68" s="26" t="s">
        <v>247</v>
      </c>
      <c r="P68" s="27">
        <v>4783209872</v>
      </c>
      <c r="Q68" s="27">
        <v>4783209872</v>
      </c>
      <c r="R68" s="27">
        <v>0</v>
      </c>
      <c r="S68" s="27">
        <v>4396602347</v>
      </c>
      <c r="T68" s="27">
        <v>4396602347</v>
      </c>
      <c r="U68" s="27">
        <v>0</v>
      </c>
      <c r="V68" s="27">
        <v>0</v>
      </c>
      <c r="W68" s="27">
        <v>0</v>
      </c>
      <c r="X68" s="27">
        <v>0</v>
      </c>
      <c r="Y68" s="27">
        <v>40755802</v>
      </c>
      <c r="Z68" s="27">
        <v>4351925727</v>
      </c>
      <c r="AA68" s="27">
        <v>0</v>
      </c>
      <c r="AB68" s="27">
        <v>4351925727</v>
      </c>
      <c r="AC68" s="27">
        <v>0</v>
      </c>
      <c r="AD68" s="27">
        <v>0</v>
      </c>
      <c r="AE68" s="27">
        <v>0</v>
      </c>
      <c r="AF68" s="27">
        <v>0</v>
      </c>
      <c r="AG68" s="27">
        <v>44676620</v>
      </c>
      <c r="AH68" s="27">
        <v>73</v>
      </c>
      <c r="AI68" s="27">
        <v>208135381</v>
      </c>
      <c r="AJ68" s="27">
        <v>0</v>
      </c>
      <c r="AK68" s="27">
        <v>31756880.25</v>
      </c>
      <c r="AL68" s="27">
        <v>0</v>
      </c>
      <c r="AM68" s="27">
        <v>31756880.25</v>
      </c>
      <c r="AN68" s="27">
        <v>0</v>
      </c>
      <c r="AO68" s="27">
        <v>239892261.25</v>
      </c>
      <c r="AP68" s="26" t="s">
        <v>60</v>
      </c>
      <c r="AQ68" s="26" t="s">
        <v>248</v>
      </c>
      <c r="AR68" s="26" t="s">
        <v>52</v>
      </c>
      <c r="AS68" s="26" t="s">
        <v>53</v>
      </c>
      <c r="AT68" s="26" t="s">
        <v>54</v>
      </c>
    </row>
    <row r="69" spans="1:46" ht="38.25" x14ac:dyDescent="0.15">
      <c r="A69" s="34">
        <v>306</v>
      </c>
      <c r="B69" s="34">
        <v>2016</v>
      </c>
      <c r="C69" s="26" t="s">
        <v>55</v>
      </c>
      <c r="D69" s="26" t="s">
        <v>56</v>
      </c>
      <c r="E69" s="26" t="s">
        <v>48</v>
      </c>
      <c r="F69" s="26" t="s">
        <v>49</v>
      </c>
      <c r="G69" s="26" t="s">
        <v>250</v>
      </c>
      <c r="H69" s="26" t="s">
        <v>250</v>
      </c>
      <c r="I69" s="26" t="s">
        <v>250</v>
      </c>
      <c r="J69" s="26" t="s">
        <v>250</v>
      </c>
      <c r="K69" s="34">
        <v>60</v>
      </c>
      <c r="L69" s="26" t="s">
        <v>251</v>
      </c>
      <c r="M69" s="34">
        <v>899999296</v>
      </c>
      <c r="N69" s="26" t="s">
        <v>49</v>
      </c>
      <c r="O69" s="26" t="s">
        <v>252</v>
      </c>
      <c r="P69" s="27">
        <v>33265524680</v>
      </c>
      <c r="Q69" s="27">
        <v>33265524680</v>
      </c>
      <c r="R69" s="27">
        <v>0</v>
      </c>
      <c r="S69" s="27">
        <v>4803434028</v>
      </c>
      <c r="T69" s="27">
        <v>4803434028</v>
      </c>
      <c r="U69" s="27">
        <v>0</v>
      </c>
      <c r="V69" s="27">
        <v>0</v>
      </c>
      <c r="W69" s="27">
        <v>0</v>
      </c>
      <c r="X69" s="27">
        <v>0</v>
      </c>
      <c r="Y69" s="27">
        <v>0</v>
      </c>
      <c r="Z69" s="27">
        <v>3362403821</v>
      </c>
      <c r="AA69" s="27">
        <v>0</v>
      </c>
      <c r="AB69" s="27">
        <v>3362403821</v>
      </c>
      <c r="AC69" s="27">
        <v>0</v>
      </c>
      <c r="AD69" s="27">
        <v>0</v>
      </c>
      <c r="AE69" s="27">
        <v>0</v>
      </c>
      <c r="AF69" s="27">
        <v>0</v>
      </c>
      <c r="AG69" s="27">
        <v>1441030207</v>
      </c>
      <c r="AH69" s="27">
        <v>15</v>
      </c>
      <c r="AI69" s="27">
        <v>1441030207</v>
      </c>
      <c r="AJ69" s="27">
        <v>0</v>
      </c>
      <c r="AK69" s="27">
        <v>0</v>
      </c>
      <c r="AL69" s="27">
        <v>0</v>
      </c>
      <c r="AM69" s="27">
        <v>0</v>
      </c>
      <c r="AN69" s="27">
        <v>0</v>
      </c>
      <c r="AO69" s="27">
        <v>1441030207</v>
      </c>
      <c r="AP69" s="26" t="s">
        <v>60</v>
      </c>
      <c r="AQ69" s="26" t="s">
        <v>253</v>
      </c>
      <c r="AR69" s="26" t="s">
        <v>257</v>
      </c>
      <c r="AS69" s="26" t="s">
        <v>53</v>
      </c>
      <c r="AT69" s="26" t="s">
        <v>54</v>
      </c>
    </row>
    <row r="70" spans="1:46" ht="38.25" x14ac:dyDescent="0.15">
      <c r="A70" s="34">
        <v>306</v>
      </c>
      <c r="B70" s="34">
        <v>2016</v>
      </c>
      <c r="C70" s="26" t="s">
        <v>55</v>
      </c>
      <c r="D70" s="26" t="s">
        <v>56</v>
      </c>
      <c r="E70" s="26" t="s">
        <v>48</v>
      </c>
      <c r="F70" s="26" t="s">
        <v>49</v>
      </c>
      <c r="G70" s="26" t="s">
        <v>250</v>
      </c>
      <c r="H70" s="26" t="s">
        <v>250</v>
      </c>
      <c r="I70" s="26" t="s">
        <v>250</v>
      </c>
      <c r="J70" s="26" t="s">
        <v>250</v>
      </c>
      <c r="K70" s="34">
        <v>60</v>
      </c>
      <c r="L70" s="26" t="s">
        <v>251</v>
      </c>
      <c r="M70" s="34">
        <v>899999296</v>
      </c>
      <c r="N70" s="26" t="s">
        <v>49</v>
      </c>
      <c r="O70" s="26" t="s">
        <v>252</v>
      </c>
      <c r="P70" s="27">
        <v>33265524680</v>
      </c>
      <c r="Q70" s="27">
        <v>33265524680</v>
      </c>
      <c r="R70" s="27">
        <v>0</v>
      </c>
      <c r="S70" s="27">
        <v>10365784395</v>
      </c>
      <c r="T70" s="27">
        <v>10365784395</v>
      </c>
      <c r="U70" s="27">
        <v>0</v>
      </c>
      <c r="V70" s="27">
        <v>0</v>
      </c>
      <c r="W70" s="27">
        <v>0</v>
      </c>
      <c r="X70" s="27">
        <v>0</v>
      </c>
      <c r="Y70" s="27">
        <v>0</v>
      </c>
      <c r="Z70" s="27">
        <v>7256049077</v>
      </c>
      <c r="AA70" s="27">
        <v>0</v>
      </c>
      <c r="AB70" s="27">
        <v>7256049077</v>
      </c>
      <c r="AC70" s="27">
        <v>0</v>
      </c>
      <c r="AD70" s="27">
        <v>0</v>
      </c>
      <c r="AE70" s="27">
        <v>0</v>
      </c>
      <c r="AF70" s="27">
        <v>0</v>
      </c>
      <c r="AG70" s="27">
        <v>3109735318</v>
      </c>
      <c r="AH70" s="27">
        <v>31</v>
      </c>
      <c r="AI70" s="27">
        <v>3109735318</v>
      </c>
      <c r="AJ70" s="27">
        <v>0</v>
      </c>
      <c r="AK70" s="27">
        <v>0</v>
      </c>
      <c r="AL70" s="27">
        <v>0</v>
      </c>
      <c r="AM70" s="27">
        <v>0</v>
      </c>
      <c r="AN70" s="27">
        <v>0</v>
      </c>
      <c r="AO70" s="27">
        <v>3109735318</v>
      </c>
      <c r="AP70" s="26" t="s">
        <v>60</v>
      </c>
      <c r="AQ70" s="26" t="s">
        <v>253</v>
      </c>
      <c r="AR70" s="26" t="s">
        <v>258</v>
      </c>
      <c r="AS70" s="26" t="s">
        <v>53</v>
      </c>
      <c r="AT70" s="26" t="s">
        <v>54</v>
      </c>
    </row>
    <row r="71" spans="1:46" ht="25.5" x14ac:dyDescent="0.15">
      <c r="A71" s="34">
        <v>309</v>
      </c>
      <c r="B71" s="34">
        <v>2017</v>
      </c>
      <c r="C71" s="26" t="s">
        <v>55</v>
      </c>
      <c r="D71" s="26" t="s">
        <v>151</v>
      </c>
      <c r="E71" s="26" t="s">
        <v>48</v>
      </c>
      <c r="F71" s="26" t="s">
        <v>49</v>
      </c>
      <c r="G71" s="26" t="s">
        <v>47</v>
      </c>
      <c r="H71" s="26" t="s">
        <v>259</v>
      </c>
      <c r="I71" s="26" t="s">
        <v>259</v>
      </c>
      <c r="J71" s="26" t="s">
        <v>259</v>
      </c>
      <c r="K71" s="34">
        <v>10</v>
      </c>
      <c r="L71" s="26" t="s">
        <v>260</v>
      </c>
      <c r="M71" s="34">
        <v>899999296</v>
      </c>
      <c r="N71" s="26" t="s">
        <v>49</v>
      </c>
      <c r="O71" s="26" t="s">
        <v>261</v>
      </c>
      <c r="P71" s="27">
        <v>1282432724</v>
      </c>
      <c r="Q71" s="27">
        <v>1282432724</v>
      </c>
      <c r="R71" s="27">
        <v>0</v>
      </c>
      <c r="S71" s="27">
        <v>992865477</v>
      </c>
      <c r="T71" s="27">
        <v>992865477</v>
      </c>
      <c r="U71" s="27">
        <v>0</v>
      </c>
      <c r="V71" s="27">
        <v>0</v>
      </c>
      <c r="W71" s="27">
        <v>0</v>
      </c>
      <c r="X71" s="27">
        <v>0</v>
      </c>
      <c r="Y71" s="27">
        <v>0</v>
      </c>
      <c r="Z71" s="27">
        <v>794292381.60000002</v>
      </c>
      <c r="AA71" s="27">
        <v>0</v>
      </c>
      <c r="AB71" s="27">
        <v>794292381.60000002</v>
      </c>
      <c r="AC71" s="27">
        <v>0</v>
      </c>
      <c r="AD71" s="27">
        <v>0</v>
      </c>
      <c r="AE71" s="27">
        <v>0</v>
      </c>
      <c r="AF71" s="27">
        <v>0</v>
      </c>
      <c r="AG71" s="27">
        <v>198573095.40000001</v>
      </c>
      <c r="AH71" s="27">
        <v>1</v>
      </c>
      <c r="AI71" s="27">
        <v>198573095.40000001</v>
      </c>
      <c r="AJ71" s="27">
        <v>0</v>
      </c>
      <c r="AK71" s="27">
        <v>22808926.550000001</v>
      </c>
      <c r="AL71" s="27">
        <v>0</v>
      </c>
      <c r="AM71" s="27">
        <v>22808926.550000001</v>
      </c>
      <c r="AN71" s="27">
        <v>0</v>
      </c>
      <c r="AO71" s="27">
        <v>221382021.94999999</v>
      </c>
      <c r="AP71" s="26" t="s">
        <v>60</v>
      </c>
      <c r="AQ71" s="26" t="s">
        <v>262</v>
      </c>
      <c r="AR71" s="26" t="s">
        <v>52</v>
      </c>
      <c r="AS71" s="26" t="s">
        <v>53</v>
      </c>
      <c r="AT71" s="26" t="s">
        <v>54</v>
      </c>
    </row>
    <row r="72" spans="1:46" x14ac:dyDescent="0.15">
      <c r="A72" s="26" t="s">
        <v>263</v>
      </c>
      <c r="B72" s="34">
        <v>2010</v>
      </c>
      <c r="C72" s="26" t="s">
        <v>46</v>
      </c>
      <c r="D72" s="26" t="s">
        <v>47</v>
      </c>
      <c r="E72" s="26" t="s">
        <v>48</v>
      </c>
      <c r="F72" s="26" t="s">
        <v>49</v>
      </c>
      <c r="G72" s="26" t="s">
        <v>47</v>
      </c>
      <c r="H72" s="26" t="s">
        <v>47</v>
      </c>
      <c r="I72" s="26" t="s">
        <v>47</v>
      </c>
      <c r="J72" s="26" t="s">
        <v>47</v>
      </c>
      <c r="K72" s="26" t="s">
        <v>47</v>
      </c>
      <c r="L72" s="26" t="s">
        <v>47</v>
      </c>
      <c r="M72" s="34">
        <v>899999296</v>
      </c>
      <c r="N72" s="26" t="s">
        <v>49</v>
      </c>
      <c r="O72" s="26" t="s">
        <v>47</v>
      </c>
      <c r="P72" s="27">
        <v>0</v>
      </c>
      <c r="Q72" s="27">
        <v>0</v>
      </c>
      <c r="R72" s="27">
        <v>0</v>
      </c>
      <c r="S72" s="27">
        <v>3237900000</v>
      </c>
      <c r="T72" s="27">
        <v>3237900000</v>
      </c>
      <c r="U72" s="27">
        <v>0</v>
      </c>
      <c r="V72" s="27">
        <v>0</v>
      </c>
      <c r="W72" s="27">
        <v>0</v>
      </c>
      <c r="X72" s="27">
        <v>0</v>
      </c>
      <c r="Y72" s="27">
        <v>0</v>
      </c>
      <c r="Z72" s="27">
        <v>3237900000</v>
      </c>
      <c r="AA72" s="27">
        <v>0</v>
      </c>
      <c r="AB72" s="27">
        <v>3237900000</v>
      </c>
      <c r="AC72" s="27">
        <v>0</v>
      </c>
      <c r="AD72" s="27">
        <v>0</v>
      </c>
      <c r="AE72" s="27">
        <v>0</v>
      </c>
      <c r="AF72" s="27">
        <v>0</v>
      </c>
      <c r="AG72" s="27">
        <v>0</v>
      </c>
      <c r="AH72" s="27">
        <v>9</v>
      </c>
      <c r="AI72" s="27">
        <v>0</v>
      </c>
      <c r="AJ72" s="27">
        <v>0</v>
      </c>
      <c r="AK72" s="27">
        <v>0</v>
      </c>
      <c r="AL72" s="27">
        <v>0</v>
      </c>
      <c r="AM72" s="27">
        <v>0</v>
      </c>
      <c r="AN72" s="27">
        <v>0</v>
      </c>
      <c r="AO72" s="27">
        <v>0</v>
      </c>
      <c r="AP72" s="26" t="s">
        <v>60</v>
      </c>
      <c r="AQ72" s="26" t="s">
        <v>264</v>
      </c>
      <c r="AR72" s="26" t="s">
        <v>265</v>
      </c>
      <c r="AS72" s="26" t="s">
        <v>53</v>
      </c>
      <c r="AT72" s="26" t="s">
        <v>54</v>
      </c>
    </row>
    <row r="73" spans="1:46" x14ac:dyDescent="0.15">
      <c r="A73" s="26" t="s">
        <v>263</v>
      </c>
      <c r="B73" s="34">
        <v>2010</v>
      </c>
      <c r="C73" s="26" t="s">
        <v>46</v>
      </c>
      <c r="D73" s="26" t="s">
        <v>47</v>
      </c>
      <c r="E73" s="26" t="s">
        <v>48</v>
      </c>
      <c r="F73" s="26" t="s">
        <v>49</v>
      </c>
      <c r="G73" s="26" t="s">
        <v>47</v>
      </c>
      <c r="H73" s="26" t="s">
        <v>47</v>
      </c>
      <c r="I73" s="26" t="s">
        <v>47</v>
      </c>
      <c r="J73" s="26" t="s">
        <v>47</v>
      </c>
      <c r="K73" s="26" t="s">
        <v>47</v>
      </c>
      <c r="L73" s="26" t="s">
        <v>47</v>
      </c>
      <c r="M73" s="34">
        <v>899999296</v>
      </c>
      <c r="N73" s="26" t="s">
        <v>49</v>
      </c>
      <c r="O73" s="26" t="s">
        <v>47</v>
      </c>
      <c r="P73" s="27">
        <v>0</v>
      </c>
      <c r="Q73" s="27">
        <v>0</v>
      </c>
      <c r="R73" s="27">
        <v>0</v>
      </c>
      <c r="S73" s="27">
        <v>22300684956.889999</v>
      </c>
      <c r="T73" s="27">
        <v>22300684956.889999</v>
      </c>
      <c r="U73" s="27">
        <v>0</v>
      </c>
      <c r="V73" s="27">
        <v>0</v>
      </c>
      <c r="W73" s="27">
        <v>0</v>
      </c>
      <c r="X73" s="27">
        <v>0</v>
      </c>
      <c r="Y73" s="27">
        <v>1359000.11</v>
      </c>
      <c r="Z73" s="27">
        <v>22300684956.889999</v>
      </c>
      <c r="AA73" s="27">
        <v>0</v>
      </c>
      <c r="AB73" s="27">
        <v>22300684956.889999</v>
      </c>
      <c r="AC73" s="27">
        <v>0</v>
      </c>
      <c r="AD73" s="27">
        <v>0</v>
      </c>
      <c r="AE73" s="27">
        <v>0</v>
      </c>
      <c r="AF73" s="27">
        <v>0</v>
      </c>
      <c r="AG73" s="27">
        <v>0</v>
      </c>
      <c r="AH73" s="27">
        <v>117</v>
      </c>
      <c r="AI73" s="27">
        <v>21959000.109999999</v>
      </c>
      <c r="AJ73" s="27">
        <v>0</v>
      </c>
      <c r="AK73" s="27">
        <v>0</v>
      </c>
      <c r="AL73" s="27">
        <v>0</v>
      </c>
      <c r="AM73" s="27">
        <v>0</v>
      </c>
      <c r="AN73" s="27">
        <v>0</v>
      </c>
      <c r="AO73" s="27">
        <v>21959000.109999999</v>
      </c>
      <c r="AP73" s="26" t="s">
        <v>60</v>
      </c>
      <c r="AQ73" s="26" t="s">
        <v>264</v>
      </c>
      <c r="AR73" s="26" t="s">
        <v>266</v>
      </c>
      <c r="AS73" s="26" t="s">
        <v>53</v>
      </c>
      <c r="AT73" s="26" t="s">
        <v>54</v>
      </c>
    </row>
    <row r="74" spans="1:46" x14ac:dyDescent="0.15">
      <c r="A74" s="26" t="s">
        <v>263</v>
      </c>
      <c r="B74" s="34">
        <v>2010</v>
      </c>
      <c r="C74" s="26" t="s">
        <v>46</v>
      </c>
      <c r="D74" s="26" t="s">
        <v>47</v>
      </c>
      <c r="E74" s="26" t="s">
        <v>48</v>
      </c>
      <c r="F74" s="26" t="s">
        <v>49</v>
      </c>
      <c r="G74" s="26" t="s">
        <v>47</v>
      </c>
      <c r="H74" s="26" t="s">
        <v>47</v>
      </c>
      <c r="I74" s="26" t="s">
        <v>47</v>
      </c>
      <c r="J74" s="26" t="s">
        <v>47</v>
      </c>
      <c r="K74" s="26" t="s">
        <v>47</v>
      </c>
      <c r="L74" s="26" t="s">
        <v>47</v>
      </c>
      <c r="M74" s="34">
        <v>899999296</v>
      </c>
      <c r="N74" s="26" t="s">
        <v>49</v>
      </c>
      <c r="O74" s="26" t="s">
        <v>47</v>
      </c>
      <c r="P74" s="27">
        <v>0</v>
      </c>
      <c r="Q74" s="27">
        <v>0</v>
      </c>
      <c r="R74" s="27">
        <v>0</v>
      </c>
      <c r="S74" s="27">
        <v>1000000000</v>
      </c>
      <c r="T74" s="27">
        <v>1000000000</v>
      </c>
      <c r="U74" s="27">
        <v>0</v>
      </c>
      <c r="V74" s="27">
        <v>0</v>
      </c>
      <c r="W74" s="27">
        <v>0</v>
      </c>
      <c r="X74" s="27">
        <v>0</v>
      </c>
      <c r="Y74" s="27">
        <v>0</v>
      </c>
      <c r="Z74" s="27">
        <v>1000000000</v>
      </c>
      <c r="AA74" s="27">
        <v>0</v>
      </c>
      <c r="AB74" s="27">
        <v>1000000000</v>
      </c>
      <c r="AC74" s="27">
        <v>0</v>
      </c>
      <c r="AD74" s="27">
        <v>0</v>
      </c>
      <c r="AE74" s="27">
        <v>0</v>
      </c>
      <c r="AF74" s="27">
        <v>0</v>
      </c>
      <c r="AG74" s="27">
        <v>0</v>
      </c>
      <c r="AH74" s="27">
        <v>45</v>
      </c>
      <c r="AI74" s="27">
        <v>0</v>
      </c>
      <c r="AJ74" s="27">
        <v>0</v>
      </c>
      <c r="AK74" s="27">
        <v>0</v>
      </c>
      <c r="AL74" s="27">
        <v>0</v>
      </c>
      <c r="AM74" s="27">
        <v>0</v>
      </c>
      <c r="AN74" s="27">
        <v>0</v>
      </c>
      <c r="AO74" s="27">
        <v>0</v>
      </c>
      <c r="AP74" s="26" t="s">
        <v>60</v>
      </c>
      <c r="AQ74" s="26" t="s">
        <v>264</v>
      </c>
      <c r="AR74" s="26" t="s">
        <v>267</v>
      </c>
      <c r="AS74" s="26" t="s">
        <v>53</v>
      </c>
      <c r="AT74" s="26" t="s">
        <v>54</v>
      </c>
    </row>
    <row r="75" spans="1:46" x14ac:dyDescent="0.15">
      <c r="A75" s="26" t="s">
        <v>263</v>
      </c>
      <c r="B75" s="34">
        <v>2010</v>
      </c>
      <c r="C75" s="26" t="s">
        <v>46</v>
      </c>
      <c r="D75" s="26" t="s">
        <v>47</v>
      </c>
      <c r="E75" s="26" t="s">
        <v>48</v>
      </c>
      <c r="F75" s="26" t="s">
        <v>49</v>
      </c>
      <c r="G75" s="26" t="s">
        <v>47</v>
      </c>
      <c r="H75" s="26" t="s">
        <v>47</v>
      </c>
      <c r="I75" s="26" t="s">
        <v>47</v>
      </c>
      <c r="J75" s="26" t="s">
        <v>47</v>
      </c>
      <c r="K75" s="26" t="s">
        <v>47</v>
      </c>
      <c r="L75" s="26" t="s">
        <v>47</v>
      </c>
      <c r="M75" s="34">
        <v>899999296</v>
      </c>
      <c r="N75" s="26" t="s">
        <v>49</v>
      </c>
      <c r="O75" s="26" t="s">
        <v>47</v>
      </c>
      <c r="P75" s="27">
        <v>0</v>
      </c>
      <c r="Q75" s="27">
        <v>0</v>
      </c>
      <c r="R75" s="27">
        <v>0</v>
      </c>
      <c r="S75" s="27">
        <v>310000000</v>
      </c>
      <c r="T75" s="27">
        <v>310000000</v>
      </c>
      <c r="U75" s="27">
        <v>0</v>
      </c>
      <c r="V75" s="27">
        <v>0</v>
      </c>
      <c r="W75" s="27">
        <v>0</v>
      </c>
      <c r="X75" s="27">
        <v>0</v>
      </c>
      <c r="Y75" s="27">
        <v>0</v>
      </c>
      <c r="Z75" s="27">
        <v>310000000</v>
      </c>
      <c r="AA75" s="27">
        <v>0</v>
      </c>
      <c r="AB75" s="27">
        <v>310000000</v>
      </c>
      <c r="AC75" s="27">
        <v>0</v>
      </c>
      <c r="AD75" s="27">
        <v>0</v>
      </c>
      <c r="AE75" s="27">
        <v>0</v>
      </c>
      <c r="AF75" s="27">
        <v>0</v>
      </c>
      <c r="AG75" s="27">
        <v>0</v>
      </c>
      <c r="AH75" s="27">
        <v>5</v>
      </c>
      <c r="AI75" s="27">
        <v>0</v>
      </c>
      <c r="AJ75" s="27">
        <v>0</v>
      </c>
      <c r="AK75" s="27">
        <v>0</v>
      </c>
      <c r="AL75" s="27">
        <v>0</v>
      </c>
      <c r="AM75" s="27">
        <v>0</v>
      </c>
      <c r="AN75" s="27">
        <v>0</v>
      </c>
      <c r="AO75" s="27">
        <v>0</v>
      </c>
      <c r="AP75" s="26" t="s">
        <v>60</v>
      </c>
      <c r="AQ75" s="26" t="s">
        <v>264</v>
      </c>
      <c r="AR75" s="26" t="s">
        <v>268</v>
      </c>
      <c r="AS75" s="26" t="s">
        <v>53</v>
      </c>
      <c r="AT75" s="26" t="s">
        <v>54</v>
      </c>
    </row>
    <row r="76" spans="1:46" x14ac:dyDescent="0.15">
      <c r="A76" s="26" t="s">
        <v>263</v>
      </c>
      <c r="B76" s="34">
        <v>2010</v>
      </c>
      <c r="C76" s="26" t="s">
        <v>46</v>
      </c>
      <c r="D76" s="26" t="s">
        <v>47</v>
      </c>
      <c r="E76" s="26" t="s">
        <v>48</v>
      </c>
      <c r="F76" s="26" t="s">
        <v>49</v>
      </c>
      <c r="G76" s="26" t="s">
        <v>47</v>
      </c>
      <c r="H76" s="26" t="s">
        <v>47</v>
      </c>
      <c r="I76" s="26" t="s">
        <v>47</v>
      </c>
      <c r="J76" s="26" t="s">
        <v>47</v>
      </c>
      <c r="K76" s="26" t="s">
        <v>47</v>
      </c>
      <c r="L76" s="26" t="s">
        <v>47</v>
      </c>
      <c r="M76" s="34">
        <v>899999296</v>
      </c>
      <c r="N76" s="26" t="s">
        <v>49</v>
      </c>
      <c r="O76" s="26" t="s">
        <v>47</v>
      </c>
      <c r="P76" s="27">
        <v>0</v>
      </c>
      <c r="Q76" s="27">
        <v>0</v>
      </c>
      <c r="R76" s="27">
        <v>0</v>
      </c>
      <c r="S76" s="27">
        <v>1806800000</v>
      </c>
      <c r="T76" s="27">
        <v>1806800000</v>
      </c>
      <c r="U76" s="27">
        <v>0</v>
      </c>
      <c r="V76" s="27">
        <v>0</v>
      </c>
      <c r="W76" s="27">
        <v>0</v>
      </c>
      <c r="X76" s="27">
        <v>0</v>
      </c>
      <c r="Y76" s="27">
        <v>0</v>
      </c>
      <c r="Z76" s="27">
        <v>1806800000</v>
      </c>
      <c r="AA76" s="27">
        <v>0</v>
      </c>
      <c r="AB76" s="27">
        <v>1806800000</v>
      </c>
      <c r="AC76" s="27">
        <v>0</v>
      </c>
      <c r="AD76" s="27">
        <v>0</v>
      </c>
      <c r="AE76" s="27">
        <v>0</v>
      </c>
      <c r="AF76" s="27">
        <v>0</v>
      </c>
      <c r="AG76" s="27">
        <v>0</v>
      </c>
      <c r="AH76" s="27">
        <v>32</v>
      </c>
      <c r="AI76" s="27">
        <v>0</v>
      </c>
      <c r="AJ76" s="27">
        <v>0</v>
      </c>
      <c r="AK76" s="27">
        <v>0</v>
      </c>
      <c r="AL76" s="27">
        <v>0</v>
      </c>
      <c r="AM76" s="27">
        <v>0</v>
      </c>
      <c r="AN76" s="27">
        <v>0</v>
      </c>
      <c r="AO76" s="27">
        <v>0</v>
      </c>
      <c r="AP76" s="26" t="s">
        <v>60</v>
      </c>
      <c r="AQ76" s="26" t="s">
        <v>264</v>
      </c>
      <c r="AR76" s="26" t="s">
        <v>269</v>
      </c>
      <c r="AS76" s="26" t="s">
        <v>53</v>
      </c>
      <c r="AT76" s="26" t="s">
        <v>54</v>
      </c>
    </row>
    <row r="77" spans="1:46" x14ac:dyDescent="0.15">
      <c r="A77" s="26" t="s">
        <v>263</v>
      </c>
      <c r="B77" s="34">
        <v>2010</v>
      </c>
      <c r="C77" s="26" t="s">
        <v>46</v>
      </c>
      <c r="D77" s="26" t="s">
        <v>47</v>
      </c>
      <c r="E77" s="26" t="s">
        <v>48</v>
      </c>
      <c r="F77" s="26" t="s">
        <v>49</v>
      </c>
      <c r="G77" s="26" t="s">
        <v>47</v>
      </c>
      <c r="H77" s="26" t="s">
        <v>47</v>
      </c>
      <c r="I77" s="26" t="s">
        <v>47</v>
      </c>
      <c r="J77" s="26" t="s">
        <v>47</v>
      </c>
      <c r="K77" s="26" t="s">
        <v>47</v>
      </c>
      <c r="L77" s="26" t="s">
        <v>47</v>
      </c>
      <c r="M77" s="34">
        <v>899999296</v>
      </c>
      <c r="N77" s="26" t="s">
        <v>49</v>
      </c>
      <c r="O77" s="26" t="s">
        <v>47</v>
      </c>
      <c r="P77" s="27">
        <v>0</v>
      </c>
      <c r="Q77" s="27">
        <v>0</v>
      </c>
      <c r="R77" s="27">
        <v>0</v>
      </c>
      <c r="S77" s="27">
        <v>20000000000</v>
      </c>
      <c r="T77" s="27">
        <v>20000000000</v>
      </c>
      <c r="U77" s="27">
        <v>0</v>
      </c>
      <c r="V77" s="27">
        <v>0</v>
      </c>
      <c r="W77" s="27">
        <v>0</v>
      </c>
      <c r="X77" s="27">
        <v>0</v>
      </c>
      <c r="Y77" s="27">
        <v>0</v>
      </c>
      <c r="Z77" s="27">
        <v>19355282419</v>
      </c>
      <c r="AA77" s="27">
        <v>0</v>
      </c>
      <c r="AB77" s="27">
        <v>19355282419</v>
      </c>
      <c r="AC77" s="27">
        <v>0</v>
      </c>
      <c r="AD77" s="27">
        <v>0</v>
      </c>
      <c r="AE77" s="27">
        <v>0</v>
      </c>
      <c r="AF77" s="27">
        <v>0</v>
      </c>
      <c r="AG77" s="27">
        <v>644717581</v>
      </c>
      <c r="AH77" s="27">
        <v>6</v>
      </c>
      <c r="AI77" s="27">
        <v>644717581</v>
      </c>
      <c r="AJ77" s="27">
        <v>0</v>
      </c>
      <c r="AK77" s="27">
        <v>0</v>
      </c>
      <c r="AL77" s="27">
        <v>0</v>
      </c>
      <c r="AM77" s="27">
        <v>0</v>
      </c>
      <c r="AN77" s="27">
        <v>0</v>
      </c>
      <c r="AO77" s="27">
        <v>644717581</v>
      </c>
      <c r="AP77" s="26" t="s">
        <v>60</v>
      </c>
      <c r="AQ77" s="26" t="s">
        <v>264</v>
      </c>
      <c r="AR77" s="26" t="s">
        <v>270</v>
      </c>
      <c r="AS77" s="26" t="s">
        <v>53</v>
      </c>
      <c r="AT77" s="26" t="s">
        <v>54</v>
      </c>
    </row>
    <row r="78" spans="1:46" x14ac:dyDescent="0.15">
      <c r="A78" s="26" t="s">
        <v>263</v>
      </c>
      <c r="B78" s="34">
        <v>2010</v>
      </c>
      <c r="C78" s="26" t="s">
        <v>46</v>
      </c>
      <c r="D78" s="26" t="s">
        <v>47</v>
      </c>
      <c r="E78" s="26" t="s">
        <v>48</v>
      </c>
      <c r="F78" s="26" t="s">
        <v>49</v>
      </c>
      <c r="G78" s="26" t="s">
        <v>47</v>
      </c>
      <c r="H78" s="26" t="s">
        <v>47</v>
      </c>
      <c r="I78" s="26" t="s">
        <v>47</v>
      </c>
      <c r="J78" s="26" t="s">
        <v>47</v>
      </c>
      <c r="K78" s="26" t="s">
        <v>47</v>
      </c>
      <c r="L78" s="26" t="s">
        <v>47</v>
      </c>
      <c r="M78" s="34">
        <v>899999296</v>
      </c>
      <c r="N78" s="26" t="s">
        <v>49</v>
      </c>
      <c r="O78" s="26" t="s">
        <v>47</v>
      </c>
      <c r="P78" s="27">
        <v>0</v>
      </c>
      <c r="Q78" s="27">
        <v>0</v>
      </c>
      <c r="R78" s="27">
        <v>0</v>
      </c>
      <c r="S78" s="27">
        <v>27327428810.790001</v>
      </c>
      <c r="T78" s="27">
        <v>27327428810.790001</v>
      </c>
      <c r="U78" s="27">
        <v>0</v>
      </c>
      <c r="V78" s="27">
        <v>0</v>
      </c>
      <c r="W78" s="27">
        <v>0</v>
      </c>
      <c r="X78" s="27">
        <v>0</v>
      </c>
      <c r="Y78" s="27">
        <v>74881352.209999993</v>
      </c>
      <c r="Z78" s="27">
        <v>27327428890.799999</v>
      </c>
      <c r="AA78" s="27">
        <v>0</v>
      </c>
      <c r="AB78" s="27">
        <v>27327428890.799999</v>
      </c>
      <c r="AC78" s="27">
        <v>0</v>
      </c>
      <c r="AD78" s="27">
        <v>0</v>
      </c>
      <c r="AE78" s="27">
        <v>0</v>
      </c>
      <c r="AF78" s="27">
        <v>0</v>
      </c>
      <c r="AG78" s="27">
        <v>-80</v>
      </c>
      <c r="AH78" s="27">
        <v>69</v>
      </c>
      <c r="AI78" s="27">
        <v>74881272.200000003</v>
      </c>
      <c r="AJ78" s="27">
        <v>0</v>
      </c>
      <c r="AK78" s="27">
        <v>0</v>
      </c>
      <c r="AL78" s="27">
        <v>0</v>
      </c>
      <c r="AM78" s="27">
        <v>0</v>
      </c>
      <c r="AN78" s="27">
        <v>0</v>
      </c>
      <c r="AO78" s="27">
        <v>74881272.200000003</v>
      </c>
      <c r="AP78" s="26" t="s">
        <v>60</v>
      </c>
      <c r="AQ78" s="26" t="s">
        <v>264</v>
      </c>
      <c r="AR78" s="26" t="s">
        <v>271</v>
      </c>
      <c r="AS78" s="26" t="s">
        <v>53</v>
      </c>
      <c r="AT78" s="26" t="s">
        <v>54</v>
      </c>
    </row>
    <row r="79" spans="1:46" x14ac:dyDescent="0.15">
      <c r="A79" s="26" t="s">
        <v>272</v>
      </c>
      <c r="B79" s="34">
        <v>2009</v>
      </c>
      <c r="C79" s="26" t="s">
        <v>46</v>
      </c>
      <c r="D79" s="26" t="s">
        <v>47</v>
      </c>
      <c r="E79" s="26" t="s">
        <v>48</v>
      </c>
      <c r="F79" s="26" t="s">
        <v>49</v>
      </c>
      <c r="G79" s="26" t="s">
        <v>47</v>
      </c>
      <c r="H79" s="26" t="s">
        <v>47</v>
      </c>
      <c r="I79" s="26" t="s">
        <v>47</v>
      </c>
      <c r="J79" s="26" t="s">
        <v>47</v>
      </c>
      <c r="K79" s="26" t="s">
        <v>47</v>
      </c>
      <c r="L79" s="26" t="s">
        <v>47</v>
      </c>
      <c r="M79" s="34">
        <v>899999296</v>
      </c>
      <c r="N79" s="26" t="s">
        <v>49</v>
      </c>
      <c r="O79" s="26" t="s">
        <v>47</v>
      </c>
      <c r="P79" s="27">
        <v>0</v>
      </c>
      <c r="Q79" s="27">
        <v>0</v>
      </c>
      <c r="R79" s="27">
        <v>0</v>
      </c>
      <c r="S79" s="27">
        <v>999776711</v>
      </c>
      <c r="T79" s="27">
        <v>688850511</v>
      </c>
      <c r="U79" s="27">
        <v>99792000</v>
      </c>
      <c r="V79" s="27">
        <v>21134200</v>
      </c>
      <c r="W79" s="27">
        <v>0</v>
      </c>
      <c r="X79" s="27">
        <v>190000000</v>
      </c>
      <c r="Y79" s="27">
        <v>223289</v>
      </c>
      <c r="Z79" s="27">
        <v>999776711</v>
      </c>
      <c r="AA79" s="27">
        <v>0</v>
      </c>
      <c r="AB79" s="27">
        <v>688850511</v>
      </c>
      <c r="AC79" s="27">
        <v>99792000</v>
      </c>
      <c r="AD79" s="27">
        <v>21134200</v>
      </c>
      <c r="AE79" s="27">
        <v>0</v>
      </c>
      <c r="AF79" s="27">
        <v>190000000</v>
      </c>
      <c r="AG79" s="27">
        <v>0</v>
      </c>
      <c r="AH79" s="27">
        <v>4</v>
      </c>
      <c r="AI79" s="27">
        <v>223289</v>
      </c>
      <c r="AJ79" s="27">
        <v>0</v>
      </c>
      <c r="AK79" s="27">
        <v>2548978.52</v>
      </c>
      <c r="AL79" s="27">
        <v>0</v>
      </c>
      <c r="AM79" s="27">
        <v>2548978.52</v>
      </c>
      <c r="AN79" s="27">
        <v>0</v>
      </c>
      <c r="AO79" s="27">
        <v>2772267.52</v>
      </c>
      <c r="AP79" s="26" t="s">
        <v>60</v>
      </c>
      <c r="AQ79" s="26" t="s">
        <v>273</v>
      </c>
      <c r="AR79" s="26" t="s">
        <v>52</v>
      </c>
      <c r="AS79" s="26" t="s">
        <v>53</v>
      </c>
      <c r="AT79" s="26" t="s">
        <v>54</v>
      </c>
    </row>
    <row r="80" spans="1:46" ht="38.25" x14ac:dyDescent="0.15">
      <c r="A80" s="34">
        <v>377</v>
      </c>
      <c r="B80" s="34">
        <v>2017</v>
      </c>
      <c r="C80" s="26" t="s">
        <v>55</v>
      </c>
      <c r="D80" s="26" t="s">
        <v>56</v>
      </c>
      <c r="E80" s="26" t="s">
        <v>48</v>
      </c>
      <c r="F80" s="26" t="s">
        <v>49</v>
      </c>
      <c r="G80" s="26" t="s">
        <v>47</v>
      </c>
      <c r="H80" s="26" t="s">
        <v>274</v>
      </c>
      <c r="I80" s="26" t="s">
        <v>274</v>
      </c>
      <c r="J80" s="26" t="s">
        <v>274</v>
      </c>
      <c r="K80" s="34">
        <v>60</v>
      </c>
      <c r="L80" s="26" t="s">
        <v>275</v>
      </c>
      <c r="M80" s="34">
        <v>899999296</v>
      </c>
      <c r="N80" s="26" t="s">
        <v>49</v>
      </c>
      <c r="O80" s="26" t="s">
        <v>276</v>
      </c>
      <c r="P80" s="27">
        <v>55447684576</v>
      </c>
      <c r="Q80" s="27">
        <v>55447684576</v>
      </c>
      <c r="R80" s="27">
        <v>0</v>
      </c>
      <c r="S80" s="27">
        <v>0</v>
      </c>
      <c r="T80" s="27">
        <v>0</v>
      </c>
      <c r="U80" s="27">
        <v>0</v>
      </c>
      <c r="V80" s="27">
        <v>0</v>
      </c>
      <c r="W80" s="27">
        <v>0</v>
      </c>
      <c r="X80" s="27">
        <v>0</v>
      </c>
      <c r="Y80" s="27">
        <v>0</v>
      </c>
      <c r="Z80" s="27">
        <v>0</v>
      </c>
      <c r="AA80" s="27">
        <v>0</v>
      </c>
      <c r="AB80" s="27">
        <v>0</v>
      </c>
      <c r="AC80" s="27">
        <v>0</v>
      </c>
      <c r="AD80" s="27">
        <v>0</v>
      </c>
      <c r="AE80" s="27">
        <v>0</v>
      </c>
      <c r="AF80" s="27">
        <v>0</v>
      </c>
      <c r="AG80" s="27">
        <v>0</v>
      </c>
      <c r="AH80" s="27">
        <v>0</v>
      </c>
      <c r="AI80" s="27">
        <v>55447684576</v>
      </c>
      <c r="AJ80" s="27">
        <v>0</v>
      </c>
      <c r="AK80" s="27">
        <v>515893073.14999998</v>
      </c>
      <c r="AL80" s="27">
        <v>0</v>
      </c>
      <c r="AM80" s="27">
        <v>515893073.14999998</v>
      </c>
      <c r="AN80" s="27">
        <v>0</v>
      </c>
      <c r="AO80" s="27">
        <v>55963577649.150002</v>
      </c>
      <c r="AP80" s="26" t="s">
        <v>60</v>
      </c>
      <c r="AQ80" s="26" t="s">
        <v>277</v>
      </c>
      <c r="AR80" s="26" t="s">
        <v>52</v>
      </c>
      <c r="AS80" s="26" t="s">
        <v>53</v>
      </c>
      <c r="AT80" s="26" t="s">
        <v>54</v>
      </c>
    </row>
    <row r="81" spans="1:46" ht="25.5" x14ac:dyDescent="0.15">
      <c r="A81" s="34">
        <v>309</v>
      </c>
      <c r="B81" s="34">
        <v>2017</v>
      </c>
      <c r="C81" s="26" t="s">
        <v>55</v>
      </c>
      <c r="D81" s="26" t="s">
        <v>151</v>
      </c>
      <c r="E81" s="26" t="s">
        <v>48</v>
      </c>
      <c r="F81" s="26" t="s">
        <v>49</v>
      </c>
      <c r="G81" s="26" t="s">
        <v>47</v>
      </c>
      <c r="H81" s="26" t="s">
        <v>259</v>
      </c>
      <c r="I81" s="26" t="s">
        <v>259</v>
      </c>
      <c r="J81" s="26" t="s">
        <v>259</v>
      </c>
      <c r="K81" s="34">
        <v>10</v>
      </c>
      <c r="L81" s="26" t="s">
        <v>260</v>
      </c>
      <c r="M81" s="34">
        <v>899999296</v>
      </c>
      <c r="N81" s="26" t="s">
        <v>49</v>
      </c>
      <c r="O81" s="26" t="s">
        <v>261</v>
      </c>
      <c r="P81" s="27">
        <v>1282432724</v>
      </c>
      <c r="Q81" s="27">
        <v>1282432724</v>
      </c>
      <c r="R81" s="27">
        <v>0</v>
      </c>
      <c r="S81" s="27">
        <v>206800580</v>
      </c>
      <c r="T81" s="27">
        <v>206800580</v>
      </c>
      <c r="U81" s="27">
        <v>0</v>
      </c>
      <c r="V81" s="27">
        <v>0</v>
      </c>
      <c r="W81" s="27">
        <v>0</v>
      </c>
      <c r="X81" s="27">
        <v>0</v>
      </c>
      <c r="Y81" s="27">
        <v>0</v>
      </c>
      <c r="Z81" s="27">
        <v>100000000</v>
      </c>
      <c r="AA81" s="27">
        <v>0</v>
      </c>
      <c r="AB81" s="27">
        <v>100000000</v>
      </c>
      <c r="AC81" s="27">
        <v>0</v>
      </c>
      <c r="AD81" s="27">
        <v>0</v>
      </c>
      <c r="AE81" s="27">
        <v>0</v>
      </c>
      <c r="AF81" s="27">
        <v>0</v>
      </c>
      <c r="AG81" s="27">
        <v>106800580</v>
      </c>
      <c r="AH81" s="27">
        <v>1</v>
      </c>
      <c r="AI81" s="27">
        <v>106800580</v>
      </c>
      <c r="AJ81" s="27">
        <v>0</v>
      </c>
      <c r="AK81" s="27">
        <v>0</v>
      </c>
      <c r="AL81" s="27">
        <v>0</v>
      </c>
      <c r="AM81" s="27">
        <v>0</v>
      </c>
      <c r="AN81" s="27">
        <v>0</v>
      </c>
      <c r="AO81" s="27">
        <v>106800580</v>
      </c>
      <c r="AP81" s="26" t="s">
        <v>60</v>
      </c>
      <c r="AQ81" s="26" t="s">
        <v>262</v>
      </c>
      <c r="AR81" s="26" t="s">
        <v>278</v>
      </c>
      <c r="AS81" s="26" t="s">
        <v>53</v>
      </c>
      <c r="AT81" s="26" t="s">
        <v>54</v>
      </c>
    </row>
    <row r="82" spans="1:46" x14ac:dyDescent="0.15">
      <c r="A82" s="26" t="s">
        <v>263</v>
      </c>
      <c r="B82" s="34">
        <v>2010</v>
      </c>
      <c r="C82" s="26" t="s">
        <v>46</v>
      </c>
      <c r="D82" s="26" t="s">
        <v>47</v>
      </c>
      <c r="E82" s="26" t="s">
        <v>48</v>
      </c>
      <c r="F82" s="26" t="s">
        <v>49</v>
      </c>
      <c r="G82" s="26" t="s">
        <v>47</v>
      </c>
      <c r="H82" s="26" t="s">
        <v>47</v>
      </c>
      <c r="I82" s="26" t="s">
        <v>47</v>
      </c>
      <c r="J82" s="26" t="s">
        <v>47</v>
      </c>
      <c r="K82" s="26" t="s">
        <v>47</v>
      </c>
      <c r="L82" s="26" t="s">
        <v>47</v>
      </c>
      <c r="M82" s="34">
        <v>899999296</v>
      </c>
      <c r="N82" s="26" t="s">
        <v>49</v>
      </c>
      <c r="O82" s="26" t="s">
        <v>47</v>
      </c>
      <c r="P82" s="27">
        <v>0</v>
      </c>
      <c r="Q82" s="27">
        <v>0</v>
      </c>
      <c r="R82" s="27">
        <v>0</v>
      </c>
      <c r="S82" s="27">
        <v>193200000</v>
      </c>
      <c r="T82" s="27">
        <v>193200000</v>
      </c>
      <c r="U82" s="27">
        <v>0</v>
      </c>
      <c r="V82" s="27">
        <v>0</v>
      </c>
      <c r="W82" s="27">
        <v>0</v>
      </c>
      <c r="X82" s="27">
        <v>0</v>
      </c>
      <c r="Y82" s="27">
        <v>0</v>
      </c>
      <c r="Z82" s="27">
        <v>193200000</v>
      </c>
      <c r="AA82" s="27">
        <v>0</v>
      </c>
      <c r="AB82" s="27">
        <v>193200000</v>
      </c>
      <c r="AC82" s="27">
        <v>0</v>
      </c>
      <c r="AD82" s="27">
        <v>0</v>
      </c>
      <c r="AE82" s="27">
        <v>0</v>
      </c>
      <c r="AF82" s="27">
        <v>0</v>
      </c>
      <c r="AG82" s="27">
        <v>0</v>
      </c>
      <c r="AH82" s="27">
        <v>14</v>
      </c>
      <c r="AI82" s="27">
        <v>0</v>
      </c>
      <c r="AJ82" s="27">
        <v>0</v>
      </c>
      <c r="AK82" s="27">
        <v>0</v>
      </c>
      <c r="AL82" s="27">
        <v>0</v>
      </c>
      <c r="AM82" s="27">
        <v>0</v>
      </c>
      <c r="AN82" s="27">
        <v>0</v>
      </c>
      <c r="AO82" s="27">
        <v>0</v>
      </c>
      <c r="AP82" s="26" t="s">
        <v>60</v>
      </c>
      <c r="AQ82" s="26" t="s">
        <v>264</v>
      </c>
      <c r="AR82" s="26" t="s">
        <v>279</v>
      </c>
      <c r="AS82" s="26" t="s">
        <v>53</v>
      </c>
      <c r="AT82" s="26" t="s">
        <v>54</v>
      </c>
    </row>
    <row r="83" spans="1:46" x14ac:dyDescent="0.15">
      <c r="A83" s="26" t="s">
        <v>263</v>
      </c>
      <c r="B83" s="34">
        <v>2010</v>
      </c>
      <c r="C83" s="26" t="s">
        <v>46</v>
      </c>
      <c r="D83" s="26" t="s">
        <v>47</v>
      </c>
      <c r="E83" s="26" t="s">
        <v>48</v>
      </c>
      <c r="F83" s="26" t="s">
        <v>49</v>
      </c>
      <c r="G83" s="26" t="s">
        <v>47</v>
      </c>
      <c r="H83" s="26" t="s">
        <v>47</v>
      </c>
      <c r="I83" s="26" t="s">
        <v>47</v>
      </c>
      <c r="J83" s="26" t="s">
        <v>47</v>
      </c>
      <c r="K83" s="26" t="s">
        <v>47</v>
      </c>
      <c r="L83" s="26" t="s">
        <v>47</v>
      </c>
      <c r="M83" s="34">
        <v>899999296</v>
      </c>
      <c r="N83" s="26" t="s">
        <v>49</v>
      </c>
      <c r="O83" s="26" t="s">
        <v>47</v>
      </c>
      <c r="P83" s="27">
        <v>0</v>
      </c>
      <c r="Q83" s="27">
        <v>0</v>
      </c>
      <c r="R83" s="27">
        <v>0</v>
      </c>
      <c r="S83" s="27">
        <v>23727145880</v>
      </c>
      <c r="T83" s="27">
        <v>23727145880</v>
      </c>
      <c r="U83" s="27">
        <v>0</v>
      </c>
      <c r="V83" s="27">
        <v>0</v>
      </c>
      <c r="W83" s="27">
        <v>0</v>
      </c>
      <c r="X83" s="27">
        <v>0</v>
      </c>
      <c r="Y83" s="27">
        <v>0</v>
      </c>
      <c r="Z83" s="27">
        <v>23727145880</v>
      </c>
      <c r="AA83" s="27">
        <v>0</v>
      </c>
      <c r="AB83" s="27">
        <v>23727145880</v>
      </c>
      <c r="AC83" s="27">
        <v>0</v>
      </c>
      <c r="AD83" s="27">
        <v>0</v>
      </c>
      <c r="AE83" s="27">
        <v>0</v>
      </c>
      <c r="AF83" s="27">
        <v>0</v>
      </c>
      <c r="AG83" s="27">
        <v>0</v>
      </c>
      <c r="AH83" s="27">
        <v>138</v>
      </c>
      <c r="AI83" s="27">
        <v>0</v>
      </c>
      <c r="AJ83" s="27">
        <v>0</v>
      </c>
      <c r="AK83" s="27">
        <v>0</v>
      </c>
      <c r="AL83" s="27">
        <v>0</v>
      </c>
      <c r="AM83" s="27">
        <v>0</v>
      </c>
      <c r="AN83" s="27">
        <v>0</v>
      </c>
      <c r="AO83" s="27">
        <v>0</v>
      </c>
      <c r="AP83" s="26" t="s">
        <v>60</v>
      </c>
      <c r="AQ83" s="26" t="s">
        <v>264</v>
      </c>
      <c r="AR83" s="26" t="s">
        <v>280</v>
      </c>
      <c r="AS83" s="26" t="s">
        <v>53</v>
      </c>
      <c r="AT83" s="26" t="s">
        <v>54</v>
      </c>
    </row>
    <row r="84" spans="1:46" x14ac:dyDescent="0.15">
      <c r="A84" s="26" t="s">
        <v>281</v>
      </c>
      <c r="B84" s="34">
        <v>2009</v>
      </c>
      <c r="C84" s="26" t="s">
        <v>46</v>
      </c>
      <c r="D84" s="26" t="s">
        <v>47</v>
      </c>
      <c r="E84" s="26" t="s">
        <v>48</v>
      </c>
      <c r="F84" s="26" t="s">
        <v>49</v>
      </c>
      <c r="G84" s="26" t="s">
        <v>47</v>
      </c>
      <c r="H84" s="26" t="s">
        <v>47</v>
      </c>
      <c r="I84" s="26" t="s">
        <v>47</v>
      </c>
      <c r="J84" s="26" t="s">
        <v>47</v>
      </c>
      <c r="K84" s="26" t="s">
        <v>47</v>
      </c>
      <c r="L84" s="26" t="s">
        <v>47</v>
      </c>
      <c r="M84" s="34">
        <v>899999296</v>
      </c>
      <c r="N84" s="26" t="s">
        <v>49</v>
      </c>
      <c r="O84" s="26" t="s">
        <v>47</v>
      </c>
      <c r="P84" s="27">
        <v>0</v>
      </c>
      <c r="Q84" s="27">
        <v>0</v>
      </c>
      <c r="R84" s="27">
        <v>0</v>
      </c>
      <c r="S84" s="27">
        <v>486997251.87</v>
      </c>
      <c r="T84" s="27">
        <v>485005220</v>
      </c>
      <c r="U84" s="27">
        <v>0</v>
      </c>
      <c r="V84" s="27">
        <v>0</v>
      </c>
      <c r="W84" s="27">
        <v>0</v>
      </c>
      <c r="X84" s="27">
        <v>0</v>
      </c>
      <c r="Y84" s="27">
        <v>-1992031.87</v>
      </c>
      <c r="Z84" s="27">
        <v>339503655</v>
      </c>
      <c r="AA84" s="27">
        <v>0</v>
      </c>
      <c r="AB84" s="27">
        <v>339503655</v>
      </c>
      <c r="AC84" s="27">
        <v>0</v>
      </c>
      <c r="AD84" s="27">
        <v>0</v>
      </c>
      <c r="AE84" s="27">
        <v>0</v>
      </c>
      <c r="AF84" s="27">
        <v>0</v>
      </c>
      <c r="AG84" s="27">
        <v>147493596.87</v>
      </c>
      <c r="AH84" s="27">
        <v>3</v>
      </c>
      <c r="AI84" s="27">
        <v>160496345</v>
      </c>
      <c r="AJ84" s="27">
        <v>0</v>
      </c>
      <c r="AK84" s="27">
        <v>67412266.959999993</v>
      </c>
      <c r="AL84" s="27">
        <v>0</v>
      </c>
      <c r="AM84" s="27">
        <v>67412266.959999993</v>
      </c>
      <c r="AN84" s="27">
        <v>0</v>
      </c>
      <c r="AO84" s="27">
        <v>227908611.96000001</v>
      </c>
      <c r="AP84" s="26" t="s">
        <v>60</v>
      </c>
      <c r="AQ84" s="26" t="s">
        <v>282</v>
      </c>
      <c r="AR84" s="26" t="s">
        <v>52</v>
      </c>
      <c r="AS84" s="26" t="s">
        <v>53</v>
      </c>
      <c r="AT84" s="26" t="s">
        <v>54</v>
      </c>
    </row>
    <row r="85" spans="1:46" ht="38.25" x14ac:dyDescent="0.15">
      <c r="A85" s="34">
        <v>745</v>
      </c>
      <c r="B85" s="34">
        <v>2015</v>
      </c>
      <c r="C85" s="26" t="s">
        <v>55</v>
      </c>
      <c r="D85" s="26" t="s">
        <v>77</v>
      </c>
      <c r="E85" s="26" t="s">
        <v>48</v>
      </c>
      <c r="F85" s="26" t="s">
        <v>49</v>
      </c>
      <c r="G85" s="26" t="s">
        <v>283</v>
      </c>
      <c r="H85" s="26" t="s">
        <v>284</v>
      </c>
      <c r="I85" s="26" t="s">
        <v>284</v>
      </c>
      <c r="J85" s="26" t="s">
        <v>283</v>
      </c>
      <c r="K85" s="34">
        <v>18</v>
      </c>
      <c r="L85" s="26" t="s">
        <v>285</v>
      </c>
      <c r="M85" s="34">
        <v>899999296</v>
      </c>
      <c r="N85" s="26" t="s">
        <v>49</v>
      </c>
      <c r="O85" s="26" t="s">
        <v>286</v>
      </c>
      <c r="P85" s="27">
        <v>1640000000</v>
      </c>
      <c r="Q85" s="27">
        <v>1640000000</v>
      </c>
      <c r="R85" s="27">
        <v>0</v>
      </c>
      <c r="S85" s="27">
        <v>1640000000</v>
      </c>
      <c r="T85" s="27">
        <v>1640000000</v>
      </c>
      <c r="U85" s="27">
        <v>0</v>
      </c>
      <c r="V85" s="27">
        <v>0</v>
      </c>
      <c r="W85" s="27">
        <v>0</v>
      </c>
      <c r="X85" s="27">
        <v>0</v>
      </c>
      <c r="Y85" s="27">
        <v>0</v>
      </c>
      <c r="Z85" s="27">
        <v>1584250000</v>
      </c>
      <c r="AA85" s="27">
        <v>0</v>
      </c>
      <c r="AB85" s="27">
        <v>1584250000</v>
      </c>
      <c r="AC85" s="27">
        <v>0</v>
      </c>
      <c r="AD85" s="27">
        <v>0</v>
      </c>
      <c r="AE85" s="27">
        <v>0</v>
      </c>
      <c r="AF85" s="27">
        <v>0</v>
      </c>
      <c r="AG85" s="27">
        <v>55750000</v>
      </c>
      <c r="AH85" s="27">
        <v>12</v>
      </c>
      <c r="AI85" s="27">
        <v>55750000</v>
      </c>
      <c r="AJ85" s="27">
        <v>0</v>
      </c>
      <c r="AK85" s="27">
        <v>50623184.219999999</v>
      </c>
      <c r="AL85" s="27">
        <v>0</v>
      </c>
      <c r="AM85" s="27">
        <v>50623184.219999999</v>
      </c>
      <c r="AN85" s="27">
        <v>0</v>
      </c>
      <c r="AO85" s="27">
        <v>106373184.22</v>
      </c>
      <c r="AP85" s="26" t="s">
        <v>60</v>
      </c>
      <c r="AQ85" s="26" t="s">
        <v>287</v>
      </c>
      <c r="AR85" s="26" t="s">
        <v>52</v>
      </c>
      <c r="AS85" s="26" t="s">
        <v>53</v>
      </c>
      <c r="AT85" s="26" t="s">
        <v>54</v>
      </c>
    </row>
    <row r="86" spans="1:46" ht="25.5" x14ac:dyDescent="0.15">
      <c r="A86" s="34">
        <v>715</v>
      </c>
      <c r="B86" s="34">
        <v>2015</v>
      </c>
      <c r="C86" s="26" t="s">
        <v>55</v>
      </c>
      <c r="D86" s="26" t="s">
        <v>56</v>
      </c>
      <c r="E86" s="26" t="s">
        <v>78</v>
      </c>
      <c r="F86" s="26" t="s">
        <v>49</v>
      </c>
      <c r="G86" s="26" t="s">
        <v>288</v>
      </c>
      <c r="H86" s="26" t="s">
        <v>288</v>
      </c>
      <c r="I86" s="26" t="s">
        <v>288</v>
      </c>
      <c r="J86" s="26" t="s">
        <v>288</v>
      </c>
      <c r="K86" s="34">
        <v>24</v>
      </c>
      <c r="L86" s="26" t="s">
        <v>289</v>
      </c>
      <c r="M86" s="34">
        <v>899999296</v>
      </c>
      <c r="N86" s="26" t="s">
        <v>49</v>
      </c>
      <c r="O86" s="26" t="s">
        <v>290</v>
      </c>
      <c r="P86" s="27">
        <v>2108000000</v>
      </c>
      <c r="Q86" s="27">
        <v>2108000000</v>
      </c>
      <c r="R86" s="27">
        <v>0</v>
      </c>
      <c r="S86" s="27">
        <v>47394474</v>
      </c>
      <c r="T86" s="27">
        <v>0</v>
      </c>
      <c r="U86" s="27">
        <v>47394474</v>
      </c>
      <c r="V86" s="27">
        <v>0</v>
      </c>
      <c r="W86" s="27">
        <v>0</v>
      </c>
      <c r="X86" s="27">
        <v>0</v>
      </c>
      <c r="Y86" s="27">
        <v>0</v>
      </c>
      <c r="Z86" s="27">
        <v>47394474</v>
      </c>
      <c r="AA86" s="27">
        <v>0</v>
      </c>
      <c r="AB86" s="27">
        <v>0</v>
      </c>
      <c r="AC86" s="27">
        <v>47394474</v>
      </c>
      <c r="AD86" s="27">
        <v>0</v>
      </c>
      <c r="AE86" s="27">
        <v>0</v>
      </c>
      <c r="AF86" s="27">
        <v>0</v>
      </c>
      <c r="AG86" s="27">
        <v>0</v>
      </c>
      <c r="AH86" s="27">
        <v>0</v>
      </c>
      <c r="AI86" s="27">
        <v>0</v>
      </c>
      <c r="AJ86" s="27">
        <v>0</v>
      </c>
      <c r="AK86" s="27">
        <v>0</v>
      </c>
      <c r="AL86" s="27">
        <v>0</v>
      </c>
      <c r="AM86" s="27">
        <v>0</v>
      </c>
      <c r="AN86" s="27">
        <v>0</v>
      </c>
      <c r="AO86" s="27">
        <v>0</v>
      </c>
      <c r="AP86" s="26" t="s">
        <v>60</v>
      </c>
      <c r="AQ86" s="26" t="s">
        <v>291</v>
      </c>
      <c r="AR86" s="26" t="s">
        <v>292</v>
      </c>
      <c r="AS86" s="26" t="s">
        <v>53</v>
      </c>
      <c r="AT86" s="26" t="s">
        <v>54</v>
      </c>
    </row>
    <row r="87" spans="1:46" ht="25.5" x14ac:dyDescent="0.15">
      <c r="A87" s="34">
        <v>715</v>
      </c>
      <c r="B87" s="34">
        <v>2015</v>
      </c>
      <c r="C87" s="26" t="s">
        <v>55</v>
      </c>
      <c r="D87" s="26" t="s">
        <v>56</v>
      </c>
      <c r="E87" s="26" t="s">
        <v>78</v>
      </c>
      <c r="F87" s="26" t="s">
        <v>49</v>
      </c>
      <c r="G87" s="26" t="s">
        <v>288</v>
      </c>
      <c r="H87" s="26" t="s">
        <v>288</v>
      </c>
      <c r="I87" s="26" t="s">
        <v>288</v>
      </c>
      <c r="J87" s="26" t="s">
        <v>288</v>
      </c>
      <c r="K87" s="34">
        <v>24</v>
      </c>
      <c r="L87" s="26" t="s">
        <v>289</v>
      </c>
      <c r="M87" s="34">
        <v>899999296</v>
      </c>
      <c r="N87" s="26" t="s">
        <v>49</v>
      </c>
      <c r="O87" s="26" t="s">
        <v>290</v>
      </c>
      <c r="P87" s="27">
        <v>2108000000</v>
      </c>
      <c r="Q87" s="27">
        <v>2108000000</v>
      </c>
      <c r="R87" s="27">
        <v>0</v>
      </c>
      <c r="S87" s="27">
        <v>2060605526</v>
      </c>
      <c r="T87" s="27">
        <v>0</v>
      </c>
      <c r="U87" s="27">
        <v>1983953650</v>
      </c>
      <c r="V87" s="27">
        <v>0</v>
      </c>
      <c r="W87" s="27">
        <v>76651876</v>
      </c>
      <c r="X87" s="27">
        <v>0</v>
      </c>
      <c r="Y87" s="27">
        <v>0</v>
      </c>
      <c r="Z87" s="27">
        <v>2060605526</v>
      </c>
      <c r="AA87" s="27">
        <v>0</v>
      </c>
      <c r="AB87" s="27">
        <v>0</v>
      </c>
      <c r="AC87" s="27">
        <v>1983953650</v>
      </c>
      <c r="AD87" s="27">
        <v>0</v>
      </c>
      <c r="AE87" s="27">
        <v>76651876</v>
      </c>
      <c r="AF87" s="27">
        <v>0</v>
      </c>
      <c r="AG87" s="27">
        <v>0</v>
      </c>
      <c r="AH87" s="27">
        <v>0</v>
      </c>
      <c r="AI87" s="27">
        <v>0</v>
      </c>
      <c r="AJ87" s="27">
        <v>0</v>
      </c>
      <c r="AK87" s="27">
        <v>6418601.7400000002</v>
      </c>
      <c r="AL87" s="27">
        <v>6418601.7400000002</v>
      </c>
      <c r="AM87" s="27">
        <v>0</v>
      </c>
      <c r="AN87" s="27">
        <v>0</v>
      </c>
      <c r="AO87" s="27">
        <v>6418601.7400000002</v>
      </c>
      <c r="AP87" s="26" t="s">
        <v>60</v>
      </c>
      <c r="AQ87" s="26" t="s">
        <v>291</v>
      </c>
      <c r="AR87" s="26" t="s">
        <v>293</v>
      </c>
      <c r="AS87" s="26" t="s">
        <v>53</v>
      </c>
      <c r="AT87" s="26" t="s">
        <v>54</v>
      </c>
    </row>
    <row r="88" spans="1:46" ht="25.5" x14ac:dyDescent="0.15">
      <c r="A88" s="34">
        <v>749</v>
      </c>
      <c r="B88" s="34">
        <v>2015</v>
      </c>
      <c r="C88" s="26" t="s">
        <v>55</v>
      </c>
      <c r="D88" s="26" t="s">
        <v>151</v>
      </c>
      <c r="E88" s="26" t="s">
        <v>48</v>
      </c>
      <c r="F88" s="26" t="s">
        <v>49</v>
      </c>
      <c r="G88" s="26" t="s">
        <v>294</v>
      </c>
      <c r="H88" s="26" t="s">
        <v>295</v>
      </c>
      <c r="I88" s="26" t="s">
        <v>295</v>
      </c>
      <c r="J88" s="26" t="s">
        <v>284</v>
      </c>
      <c r="K88" s="34">
        <v>12</v>
      </c>
      <c r="L88" s="26" t="s">
        <v>296</v>
      </c>
      <c r="M88" s="34">
        <v>899999296</v>
      </c>
      <c r="N88" s="26" t="s">
        <v>49</v>
      </c>
      <c r="O88" s="26" t="s">
        <v>297</v>
      </c>
      <c r="P88" s="27">
        <v>5249133744</v>
      </c>
      <c r="Q88" s="27">
        <v>5249133744</v>
      </c>
      <c r="R88" s="27">
        <v>0</v>
      </c>
      <c r="S88" s="27">
        <v>594320487</v>
      </c>
      <c r="T88" s="27">
        <v>594320487</v>
      </c>
      <c r="U88" s="27">
        <v>0</v>
      </c>
      <c r="V88" s="27">
        <v>0</v>
      </c>
      <c r="W88" s="27">
        <v>0</v>
      </c>
      <c r="X88" s="27">
        <v>0</v>
      </c>
      <c r="Y88" s="27">
        <v>203583294</v>
      </c>
      <c r="Z88" s="27">
        <v>518918776</v>
      </c>
      <c r="AA88" s="27">
        <v>0</v>
      </c>
      <c r="AB88" s="27">
        <v>518918776</v>
      </c>
      <c r="AC88" s="27">
        <v>0</v>
      </c>
      <c r="AD88" s="27">
        <v>0</v>
      </c>
      <c r="AE88" s="27">
        <v>0</v>
      </c>
      <c r="AF88" s="27">
        <v>0</v>
      </c>
      <c r="AG88" s="27">
        <v>75401711</v>
      </c>
      <c r="AH88" s="27">
        <v>2</v>
      </c>
      <c r="AI88" s="27">
        <v>326985005</v>
      </c>
      <c r="AJ88" s="27">
        <v>0</v>
      </c>
      <c r="AK88" s="27">
        <v>0</v>
      </c>
      <c r="AL88" s="27">
        <v>0</v>
      </c>
      <c r="AM88" s="27">
        <v>0</v>
      </c>
      <c r="AN88" s="27">
        <v>0</v>
      </c>
      <c r="AO88" s="27">
        <v>326985005</v>
      </c>
      <c r="AP88" s="26" t="s">
        <v>60</v>
      </c>
      <c r="AQ88" s="26" t="s">
        <v>298</v>
      </c>
      <c r="AR88" s="26" t="s">
        <v>299</v>
      </c>
      <c r="AS88" s="26" t="s">
        <v>53</v>
      </c>
      <c r="AT88" s="26" t="s">
        <v>54</v>
      </c>
    </row>
    <row r="89" spans="1:46" ht="25.5" x14ac:dyDescent="0.15">
      <c r="A89" s="34">
        <v>749</v>
      </c>
      <c r="B89" s="34">
        <v>2015</v>
      </c>
      <c r="C89" s="26" t="s">
        <v>55</v>
      </c>
      <c r="D89" s="26" t="s">
        <v>151</v>
      </c>
      <c r="E89" s="26" t="s">
        <v>48</v>
      </c>
      <c r="F89" s="26" t="s">
        <v>49</v>
      </c>
      <c r="G89" s="26" t="s">
        <v>294</v>
      </c>
      <c r="H89" s="26" t="s">
        <v>295</v>
      </c>
      <c r="I89" s="26" t="s">
        <v>295</v>
      </c>
      <c r="J89" s="26" t="s">
        <v>284</v>
      </c>
      <c r="K89" s="34">
        <v>12</v>
      </c>
      <c r="L89" s="26" t="s">
        <v>296</v>
      </c>
      <c r="M89" s="34">
        <v>899999296</v>
      </c>
      <c r="N89" s="26" t="s">
        <v>49</v>
      </c>
      <c r="O89" s="26" t="s">
        <v>297</v>
      </c>
      <c r="P89" s="27">
        <v>5249133744</v>
      </c>
      <c r="Q89" s="27">
        <v>5249133744</v>
      </c>
      <c r="R89" s="27">
        <v>0</v>
      </c>
      <c r="S89" s="27">
        <v>1644207970</v>
      </c>
      <c r="T89" s="27">
        <v>1644207970</v>
      </c>
      <c r="U89" s="27">
        <v>0</v>
      </c>
      <c r="V89" s="27">
        <v>0</v>
      </c>
      <c r="W89" s="27">
        <v>0</v>
      </c>
      <c r="X89" s="27">
        <v>0</v>
      </c>
      <c r="Y89" s="27">
        <v>0</v>
      </c>
      <c r="Z89" s="27">
        <v>1612207970</v>
      </c>
      <c r="AA89" s="27">
        <v>0</v>
      </c>
      <c r="AB89" s="27">
        <v>1612207970</v>
      </c>
      <c r="AC89" s="27">
        <v>0</v>
      </c>
      <c r="AD89" s="27">
        <v>0</v>
      </c>
      <c r="AE89" s="27">
        <v>0</v>
      </c>
      <c r="AF89" s="27">
        <v>0</v>
      </c>
      <c r="AG89" s="27">
        <v>32000000</v>
      </c>
      <c r="AH89" s="27">
        <v>2</v>
      </c>
      <c r="AI89" s="27">
        <v>32000000</v>
      </c>
      <c r="AJ89" s="27">
        <v>0</v>
      </c>
      <c r="AK89" s="27">
        <v>0</v>
      </c>
      <c r="AL89" s="27">
        <v>0</v>
      </c>
      <c r="AM89" s="27">
        <v>0</v>
      </c>
      <c r="AN89" s="27">
        <v>0</v>
      </c>
      <c r="AO89" s="27">
        <v>32000000</v>
      </c>
      <c r="AP89" s="26" t="s">
        <v>60</v>
      </c>
      <c r="AQ89" s="26" t="s">
        <v>298</v>
      </c>
      <c r="AR89" s="26" t="s">
        <v>300</v>
      </c>
      <c r="AS89" s="26" t="s">
        <v>53</v>
      </c>
      <c r="AT89" s="26" t="s">
        <v>54</v>
      </c>
    </row>
    <row r="90" spans="1:46" ht="25.5" x14ac:dyDescent="0.15">
      <c r="A90" s="34">
        <v>749</v>
      </c>
      <c r="B90" s="34">
        <v>2015</v>
      </c>
      <c r="C90" s="26" t="s">
        <v>55</v>
      </c>
      <c r="D90" s="26" t="s">
        <v>151</v>
      </c>
      <c r="E90" s="26" t="s">
        <v>48</v>
      </c>
      <c r="F90" s="26" t="s">
        <v>49</v>
      </c>
      <c r="G90" s="26" t="s">
        <v>294</v>
      </c>
      <c r="H90" s="26" t="s">
        <v>295</v>
      </c>
      <c r="I90" s="26" t="s">
        <v>295</v>
      </c>
      <c r="J90" s="26" t="s">
        <v>284</v>
      </c>
      <c r="K90" s="34">
        <v>12</v>
      </c>
      <c r="L90" s="26" t="s">
        <v>296</v>
      </c>
      <c r="M90" s="34">
        <v>899999296</v>
      </c>
      <c r="N90" s="26" t="s">
        <v>49</v>
      </c>
      <c r="O90" s="26" t="s">
        <v>297</v>
      </c>
      <c r="P90" s="27">
        <v>5249133744</v>
      </c>
      <c r="Q90" s="27">
        <v>5249133744</v>
      </c>
      <c r="R90" s="27">
        <v>0</v>
      </c>
      <c r="S90" s="27">
        <v>2336747984</v>
      </c>
      <c r="T90" s="27">
        <v>2336747984</v>
      </c>
      <c r="U90" s="27">
        <v>0</v>
      </c>
      <c r="V90" s="27">
        <v>0</v>
      </c>
      <c r="W90" s="27">
        <v>0</v>
      </c>
      <c r="X90" s="27">
        <v>0</v>
      </c>
      <c r="Y90" s="27">
        <v>274009</v>
      </c>
      <c r="Z90" s="27">
        <v>2125958843.2</v>
      </c>
      <c r="AA90" s="27">
        <v>0</v>
      </c>
      <c r="AB90" s="27">
        <v>2125958843.2</v>
      </c>
      <c r="AC90" s="27">
        <v>0</v>
      </c>
      <c r="AD90" s="27">
        <v>0</v>
      </c>
      <c r="AE90" s="27">
        <v>0</v>
      </c>
      <c r="AF90" s="27">
        <v>0</v>
      </c>
      <c r="AG90" s="27">
        <v>210789140.80000001</v>
      </c>
      <c r="AH90" s="27">
        <v>6</v>
      </c>
      <c r="AI90" s="27">
        <v>223063149.80000001</v>
      </c>
      <c r="AJ90" s="27">
        <v>0</v>
      </c>
      <c r="AK90" s="27">
        <v>101352524.65000001</v>
      </c>
      <c r="AL90" s="27">
        <v>0</v>
      </c>
      <c r="AM90" s="27">
        <v>101352524.65000001</v>
      </c>
      <c r="AN90" s="27">
        <v>0</v>
      </c>
      <c r="AO90" s="27">
        <v>324415674.44999999</v>
      </c>
      <c r="AP90" s="26" t="s">
        <v>60</v>
      </c>
      <c r="AQ90" s="26" t="s">
        <v>298</v>
      </c>
      <c r="AR90" s="26" t="s">
        <v>52</v>
      </c>
      <c r="AS90" s="26" t="s">
        <v>53</v>
      </c>
      <c r="AT90" s="26" t="s">
        <v>54</v>
      </c>
    </row>
    <row r="91" spans="1:46" ht="38.25" x14ac:dyDescent="0.15">
      <c r="A91" s="34">
        <v>446</v>
      </c>
      <c r="B91" s="34">
        <v>2015</v>
      </c>
      <c r="C91" s="26" t="s">
        <v>55</v>
      </c>
      <c r="D91" s="26" t="s">
        <v>77</v>
      </c>
      <c r="E91" s="26" t="s">
        <v>48</v>
      </c>
      <c r="F91" s="26" t="s">
        <v>49</v>
      </c>
      <c r="G91" s="26" t="s">
        <v>301</v>
      </c>
      <c r="H91" s="26" t="s">
        <v>301</v>
      </c>
      <c r="I91" s="26" t="s">
        <v>301</v>
      </c>
      <c r="J91" s="26" t="s">
        <v>301</v>
      </c>
      <c r="K91" s="34">
        <v>24</v>
      </c>
      <c r="L91" s="26" t="s">
        <v>302</v>
      </c>
      <c r="M91" s="34">
        <v>899999296</v>
      </c>
      <c r="N91" s="26" t="s">
        <v>49</v>
      </c>
      <c r="O91" s="26" t="s">
        <v>303</v>
      </c>
      <c r="P91" s="27">
        <v>8800000000</v>
      </c>
      <c r="Q91" s="27">
        <v>8800000000</v>
      </c>
      <c r="R91" s="27">
        <v>0</v>
      </c>
      <c r="S91" s="27">
        <v>8800000000</v>
      </c>
      <c r="T91" s="27">
        <v>8598962800</v>
      </c>
      <c r="U91" s="27">
        <v>201037200</v>
      </c>
      <c r="V91" s="27">
        <v>0</v>
      </c>
      <c r="W91" s="27">
        <v>0</v>
      </c>
      <c r="X91" s="27">
        <v>0</v>
      </c>
      <c r="Y91" s="27">
        <v>0</v>
      </c>
      <c r="Z91" s="27">
        <v>8800000000</v>
      </c>
      <c r="AA91" s="27">
        <v>0</v>
      </c>
      <c r="AB91" s="27">
        <v>8598962800</v>
      </c>
      <c r="AC91" s="27">
        <v>201037200</v>
      </c>
      <c r="AD91" s="27">
        <v>0</v>
      </c>
      <c r="AE91" s="27">
        <v>0</v>
      </c>
      <c r="AF91" s="27">
        <v>0</v>
      </c>
      <c r="AG91" s="27">
        <v>0</v>
      </c>
      <c r="AH91" s="27">
        <v>58</v>
      </c>
      <c r="AI91" s="27">
        <v>0</v>
      </c>
      <c r="AJ91" s="27">
        <v>0</v>
      </c>
      <c r="AK91" s="27">
        <v>61402983.579999998</v>
      </c>
      <c r="AL91" s="27">
        <v>0</v>
      </c>
      <c r="AM91" s="27">
        <v>61402983.579999998</v>
      </c>
      <c r="AN91" s="27">
        <v>0</v>
      </c>
      <c r="AO91" s="27">
        <v>61402983.579999998</v>
      </c>
      <c r="AP91" s="26" t="s">
        <v>60</v>
      </c>
      <c r="AQ91" s="26" t="s">
        <v>304</v>
      </c>
      <c r="AR91" s="26" t="s">
        <v>52</v>
      </c>
      <c r="AS91" s="26" t="s">
        <v>53</v>
      </c>
      <c r="AT91" s="26" t="s">
        <v>54</v>
      </c>
    </row>
    <row r="92" spans="1:46" ht="25.5" x14ac:dyDescent="0.15">
      <c r="A92" s="34">
        <v>437</v>
      </c>
      <c r="B92" s="34">
        <v>2015</v>
      </c>
      <c r="C92" s="26" t="s">
        <v>55</v>
      </c>
      <c r="D92" s="26" t="s">
        <v>56</v>
      </c>
      <c r="E92" s="26" t="s">
        <v>48</v>
      </c>
      <c r="F92" s="26" t="s">
        <v>49</v>
      </c>
      <c r="G92" s="26" t="s">
        <v>121</v>
      </c>
      <c r="H92" s="26" t="s">
        <v>121</v>
      </c>
      <c r="I92" s="26" t="s">
        <v>121</v>
      </c>
      <c r="J92" s="26" t="s">
        <v>121</v>
      </c>
      <c r="K92" s="34">
        <v>60</v>
      </c>
      <c r="L92" s="26" t="s">
        <v>122</v>
      </c>
      <c r="M92" s="34">
        <v>899999296</v>
      </c>
      <c r="N92" s="26" t="s">
        <v>49</v>
      </c>
      <c r="O92" s="26" t="s">
        <v>123</v>
      </c>
      <c r="P92" s="27">
        <v>41567997427</v>
      </c>
      <c r="Q92" s="27">
        <v>41567997427</v>
      </c>
      <c r="R92" s="27">
        <v>0</v>
      </c>
      <c r="S92" s="27">
        <v>5359249636</v>
      </c>
      <c r="T92" s="27">
        <v>5359249636</v>
      </c>
      <c r="U92" s="27">
        <v>0</v>
      </c>
      <c r="V92" s="27">
        <v>0</v>
      </c>
      <c r="W92" s="27">
        <v>0</v>
      </c>
      <c r="X92" s="27">
        <v>0</v>
      </c>
      <c r="Y92" s="27">
        <v>0</v>
      </c>
      <c r="Z92" s="27">
        <v>4517609329</v>
      </c>
      <c r="AA92" s="27">
        <v>0</v>
      </c>
      <c r="AB92" s="27">
        <v>4517609329</v>
      </c>
      <c r="AC92" s="27">
        <v>0</v>
      </c>
      <c r="AD92" s="27">
        <v>0</v>
      </c>
      <c r="AE92" s="27">
        <v>0</v>
      </c>
      <c r="AF92" s="27">
        <v>0</v>
      </c>
      <c r="AG92" s="27">
        <v>841640307</v>
      </c>
      <c r="AH92" s="27">
        <v>15</v>
      </c>
      <c r="AI92" s="27">
        <v>841640307</v>
      </c>
      <c r="AJ92" s="27">
        <v>0</v>
      </c>
      <c r="AK92" s="27">
        <v>0</v>
      </c>
      <c r="AL92" s="27">
        <v>0</v>
      </c>
      <c r="AM92" s="27">
        <v>0</v>
      </c>
      <c r="AN92" s="27">
        <v>0</v>
      </c>
      <c r="AO92" s="27">
        <v>841640307</v>
      </c>
      <c r="AP92" s="26" t="s">
        <v>60</v>
      </c>
      <c r="AQ92" s="26" t="s">
        <v>124</v>
      </c>
      <c r="AR92" s="26" t="s">
        <v>305</v>
      </c>
      <c r="AS92" s="26" t="s">
        <v>53</v>
      </c>
      <c r="AT92" s="26" t="s">
        <v>54</v>
      </c>
    </row>
    <row r="93" spans="1:46" ht="25.5" x14ac:dyDescent="0.15">
      <c r="A93" s="34">
        <v>437</v>
      </c>
      <c r="B93" s="34">
        <v>2015</v>
      </c>
      <c r="C93" s="26" t="s">
        <v>55</v>
      </c>
      <c r="D93" s="26" t="s">
        <v>56</v>
      </c>
      <c r="E93" s="26" t="s">
        <v>48</v>
      </c>
      <c r="F93" s="26" t="s">
        <v>49</v>
      </c>
      <c r="G93" s="26" t="s">
        <v>121</v>
      </c>
      <c r="H93" s="26" t="s">
        <v>121</v>
      </c>
      <c r="I93" s="26" t="s">
        <v>121</v>
      </c>
      <c r="J93" s="26" t="s">
        <v>121</v>
      </c>
      <c r="K93" s="34">
        <v>60</v>
      </c>
      <c r="L93" s="26" t="s">
        <v>122</v>
      </c>
      <c r="M93" s="34">
        <v>899999296</v>
      </c>
      <c r="N93" s="26" t="s">
        <v>49</v>
      </c>
      <c r="O93" s="26" t="s">
        <v>123</v>
      </c>
      <c r="P93" s="27">
        <v>41567997427</v>
      </c>
      <c r="Q93" s="27">
        <v>41567997427</v>
      </c>
      <c r="R93" s="27">
        <v>0</v>
      </c>
      <c r="S93" s="27">
        <v>1950922886</v>
      </c>
      <c r="T93" s="27">
        <v>1950922886</v>
      </c>
      <c r="U93" s="27">
        <v>0</v>
      </c>
      <c r="V93" s="27">
        <v>0</v>
      </c>
      <c r="W93" s="27">
        <v>0</v>
      </c>
      <c r="X93" s="27">
        <v>0</v>
      </c>
      <c r="Y93" s="27">
        <v>0</v>
      </c>
      <c r="Z93" s="27">
        <v>1605060721</v>
      </c>
      <c r="AA93" s="27">
        <v>0</v>
      </c>
      <c r="AB93" s="27">
        <v>1605060721</v>
      </c>
      <c r="AC93" s="27">
        <v>0</v>
      </c>
      <c r="AD93" s="27">
        <v>0</v>
      </c>
      <c r="AE93" s="27">
        <v>0</v>
      </c>
      <c r="AF93" s="27">
        <v>0</v>
      </c>
      <c r="AG93" s="27">
        <v>345862165</v>
      </c>
      <c r="AH93" s="27">
        <v>9</v>
      </c>
      <c r="AI93" s="27">
        <v>345862165</v>
      </c>
      <c r="AJ93" s="27">
        <v>0</v>
      </c>
      <c r="AK93" s="27">
        <v>0</v>
      </c>
      <c r="AL93" s="27">
        <v>0</v>
      </c>
      <c r="AM93" s="27">
        <v>0</v>
      </c>
      <c r="AN93" s="27">
        <v>0</v>
      </c>
      <c r="AO93" s="27">
        <v>345862165</v>
      </c>
      <c r="AP93" s="26" t="s">
        <v>60</v>
      </c>
      <c r="AQ93" s="26" t="s">
        <v>124</v>
      </c>
      <c r="AR93" s="26" t="s">
        <v>306</v>
      </c>
      <c r="AS93" s="26" t="s">
        <v>53</v>
      </c>
      <c r="AT93" s="26" t="s">
        <v>54</v>
      </c>
    </row>
    <row r="94" spans="1:46" ht="25.5" x14ac:dyDescent="0.15">
      <c r="A94" s="34">
        <v>437</v>
      </c>
      <c r="B94" s="34">
        <v>2015</v>
      </c>
      <c r="C94" s="26" t="s">
        <v>55</v>
      </c>
      <c r="D94" s="26" t="s">
        <v>56</v>
      </c>
      <c r="E94" s="26" t="s">
        <v>48</v>
      </c>
      <c r="F94" s="26" t="s">
        <v>49</v>
      </c>
      <c r="G94" s="26" t="s">
        <v>121</v>
      </c>
      <c r="H94" s="26" t="s">
        <v>121</v>
      </c>
      <c r="I94" s="26" t="s">
        <v>121</v>
      </c>
      <c r="J94" s="26" t="s">
        <v>121</v>
      </c>
      <c r="K94" s="34">
        <v>60</v>
      </c>
      <c r="L94" s="26" t="s">
        <v>122</v>
      </c>
      <c r="M94" s="34">
        <v>899999296</v>
      </c>
      <c r="N94" s="26" t="s">
        <v>49</v>
      </c>
      <c r="O94" s="26" t="s">
        <v>123</v>
      </c>
      <c r="P94" s="27">
        <v>41567997427</v>
      </c>
      <c r="Q94" s="27">
        <v>41567997427</v>
      </c>
      <c r="R94" s="27">
        <v>0</v>
      </c>
      <c r="S94" s="27">
        <v>1870785237</v>
      </c>
      <c r="T94" s="27">
        <v>1870785237</v>
      </c>
      <c r="U94" s="27">
        <v>0</v>
      </c>
      <c r="V94" s="27">
        <v>0</v>
      </c>
      <c r="W94" s="27">
        <v>0</v>
      </c>
      <c r="X94" s="27">
        <v>0</v>
      </c>
      <c r="Y94" s="27">
        <v>0</v>
      </c>
      <c r="Z94" s="27">
        <v>1622738872</v>
      </c>
      <c r="AA94" s="27">
        <v>0</v>
      </c>
      <c r="AB94" s="27">
        <v>1622738872</v>
      </c>
      <c r="AC94" s="27">
        <v>0</v>
      </c>
      <c r="AD94" s="27">
        <v>0</v>
      </c>
      <c r="AE94" s="27">
        <v>0</v>
      </c>
      <c r="AF94" s="27">
        <v>0</v>
      </c>
      <c r="AG94" s="27">
        <v>248046365</v>
      </c>
      <c r="AH94" s="27">
        <v>9</v>
      </c>
      <c r="AI94" s="27">
        <v>248046365</v>
      </c>
      <c r="AJ94" s="27">
        <v>0</v>
      </c>
      <c r="AK94" s="27">
        <v>0</v>
      </c>
      <c r="AL94" s="27">
        <v>0</v>
      </c>
      <c r="AM94" s="27">
        <v>0</v>
      </c>
      <c r="AN94" s="27">
        <v>0</v>
      </c>
      <c r="AO94" s="27">
        <v>248046365</v>
      </c>
      <c r="AP94" s="26" t="s">
        <v>60</v>
      </c>
      <c r="AQ94" s="26" t="s">
        <v>124</v>
      </c>
      <c r="AR94" s="26" t="s">
        <v>307</v>
      </c>
      <c r="AS94" s="26" t="s">
        <v>53</v>
      </c>
      <c r="AT94" s="26" t="s">
        <v>54</v>
      </c>
    </row>
    <row r="95" spans="1:46" ht="25.5" x14ac:dyDescent="0.15">
      <c r="A95" s="34">
        <v>437</v>
      </c>
      <c r="B95" s="34">
        <v>2015</v>
      </c>
      <c r="C95" s="26" t="s">
        <v>55</v>
      </c>
      <c r="D95" s="26" t="s">
        <v>56</v>
      </c>
      <c r="E95" s="26" t="s">
        <v>48</v>
      </c>
      <c r="F95" s="26" t="s">
        <v>49</v>
      </c>
      <c r="G95" s="26" t="s">
        <v>121</v>
      </c>
      <c r="H95" s="26" t="s">
        <v>121</v>
      </c>
      <c r="I95" s="26" t="s">
        <v>121</v>
      </c>
      <c r="J95" s="26" t="s">
        <v>121</v>
      </c>
      <c r="K95" s="34">
        <v>60</v>
      </c>
      <c r="L95" s="26" t="s">
        <v>122</v>
      </c>
      <c r="M95" s="34">
        <v>899999296</v>
      </c>
      <c r="N95" s="26" t="s">
        <v>49</v>
      </c>
      <c r="O95" s="26" t="s">
        <v>123</v>
      </c>
      <c r="P95" s="27">
        <v>41567997427</v>
      </c>
      <c r="Q95" s="27">
        <v>41567997427</v>
      </c>
      <c r="R95" s="27">
        <v>0</v>
      </c>
      <c r="S95" s="27">
        <v>0</v>
      </c>
      <c r="T95" s="27">
        <v>0</v>
      </c>
      <c r="U95" s="27">
        <v>0</v>
      </c>
      <c r="V95" s="27">
        <v>0</v>
      </c>
      <c r="W95" s="27">
        <v>0</v>
      </c>
      <c r="X95" s="27">
        <v>0</v>
      </c>
      <c r="Y95" s="27">
        <v>0</v>
      </c>
      <c r="Z95" s="27">
        <v>0</v>
      </c>
      <c r="AA95" s="27">
        <v>0</v>
      </c>
      <c r="AB95" s="27">
        <v>0</v>
      </c>
      <c r="AC95" s="27">
        <v>0</v>
      </c>
      <c r="AD95" s="27">
        <v>0</v>
      </c>
      <c r="AE95" s="27">
        <v>0</v>
      </c>
      <c r="AF95" s="27">
        <v>0</v>
      </c>
      <c r="AG95" s="27">
        <v>0</v>
      </c>
      <c r="AH95" s="27">
        <v>0</v>
      </c>
      <c r="AI95" s="27">
        <v>1533031836.6400001</v>
      </c>
      <c r="AJ95" s="27">
        <v>0</v>
      </c>
      <c r="AK95" s="27">
        <v>0</v>
      </c>
      <c r="AL95" s="27">
        <v>0</v>
      </c>
      <c r="AM95" s="27">
        <v>0</v>
      </c>
      <c r="AN95" s="27">
        <v>0</v>
      </c>
      <c r="AO95" s="27">
        <v>1533031836.6400001</v>
      </c>
      <c r="AP95" s="26" t="s">
        <v>60</v>
      </c>
      <c r="AQ95" s="26" t="s">
        <v>124</v>
      </c>
      <c r="AR95" s="26" t="s">
        <v>308</v>
      </c>
      <c r="AS95" s="26" t="s">
        <v>53</v>
      </c>
      <c r="AT95" s="26" t="s">
        <v>54</v>
      </c>
    </row>
    <row r="96" spans="1:46" ht="25.5" x14ac:dyDescent="0.15">
      <c r="A96" s="34">
        <v>437</v>
      </c>
      <c r="B96" s="34">
        <v>2015</v>
      </c>
      <c r="C96" s="26" t="s">
        <v>55</v>
      </c>
      <c r="D96" s="26" t="s">
        <v>56</v>
      </c>
      <c r="E96" s="26" t="s">
        <v>48</v>
      </c>
      <c r="F96" s="26" t="s">
        <v>49</v>
      </c>
      <c r="G96" s="26" t="s">
        <v>121</v>
      </c>
      <c r="H96" s="26" t="s">
        <v>121</v>
      </c>
      <c r="I96" s="26" t="s">
        <v>121</v>
      </c>
      <c r="J96" s="26" t="s">
        <v>121</v>
      </c>
      <c r="K96" s="34">
        <v>60</v>
      </c>
      <c r="L96" s="26" t="s">
        <v>122</v>
      </c>
      <c r="M96" s="34">
        <v>899999296</v>
      </c>
      <c r="N96" s="26" t="s">
        <v>49</v>
      </c>
      <c r="O96" s="26" t="s">
        <v>123</v>
      </c>
      <c r="P96" s="27">
        <v>41567997427</v>
      </c>
      <c r="Q96" s="27">
        <v>41567997427</v>
      </c>
      <c r="R96" s="27">
        <v>0</v>
      </c>
      <c r="S96" s="27">
        <v>2048531803</v>
      </c>
      <c r="T96" s="27">
        <v>2048531803</v>
      </c>
      <c r="U96" s="27">
        <v>0</v>
      </c>
      <c r="V96" s="27">
        <v>0</v>
      </c>
      <c r="W96" s="27">
        <v>0</v>
      </c>
      <c r="X96" s="27">
        <v>0</v>
      </c>
      <c r="Y96" s="27">
        <v>0</v>
      </c>
      <c r="Z96" s="27">
        <v>1632553928</v>
      </c>
      <c r="AA96" s="27">
        <v>0</v>
      </c>
      <c r="AB96" s="27">
        <v>1632553928</v>
      </c>
      <c r="AC96" s="27">
        <v>0</v>
      </c>
      <c r="AD96" s="27">
        <v>0</v>
      </c>
      <c r="AE96" s="27">
        <v>0</v>
      </c>
      <c r="AF96" s="27">
        <v>0</v>
      </c>
      <c r="AG96" s="27">
        <v>415977875</v>
      </c>
      <c r="AH96" s="27">
        <v>2</v>
      </c>
      <c r="AI96" s="27">
        <v>415977875</v>
      </c>
      <c r="AJ96" s="27">
        <v>0</v>
      </c>
      <c r="AK96" s="27">
        <v>0</v>
      </c>
      <c r="AL96" s="27">
        <v>0</v>
      </c>
      <c r="AM96" s="27">
        <v>0</v>
      </c>
      <c r="AN96" s="27">
        <v>0</v>
      </c>
      <c r="AO96" s="27">
        <v>415977875</v>
      </c>
      <c r="AP96" s="26" t="s">
        <v>60</v>
      </c>
      <c r="AQ96" s="26" t="s">
        <v>124</v>
      </c>
      <c r="AR96" s="26" t="s">
        <v>309</v>
      </c>
      <c r="AS96" s="26" t="s">
        <v>53</v>
      </c>
      <c r="AT96" s="26" t="s">
        <v>54</v>
      </c>
    </row>
    <row r="97" spans="1:46" ht="25.5" x14ac:dyDescent="0.15">
      <c r="A97" s="34">
        <v>437</v>
      </c>
      <c r="B97" s="34">
        <v>2015</v>
      </c>
      <c r="C97" s="26" t="s">
        <v>55</v>
      </c>
      <c r="D97" s="26" t="s">
        <v>56</v>
      </c>
      <c r="E97" s="26" t="s">
        <v>48</v>
      </c>
      <c r="F97" s="26" t="s">
        <v>49</v>
      </c>
      <c r="G97" s="26" t="s">
        <v>121</v>
      </c>
      <c r="H97" s="26" t="s">
        <v>121</v>
      </c>
      <c r="I97" s="26" t="s">
        <v>121</v>
      </c>
      <c r="J97" s="26" t="s">
        <v>121</v>
      </c>
      <c r="K97" s="34">
        <v>60</v>
      </c>
      <c r="L97" s="26" t="s">
        <v>122</v>
      </c>
      <c r="M97" s="34">
        <v>899999296</v>
      </c>
      <c r="N97" s="26" t="s">
        <v>49</v>
      </c>
      <c r="O97" s="26" t="s">
        <v>123</v>
      </c>
      <c r="P97" s="27">
        <v>41567997427</v>
      </c>
      <c r="Q97" s="27">
        <v>41567997427</v>
      </c>
      <c r="R97" s="27">
        <v>0</v>
      </c>
      <c r="S97" s="27">
        <v>9114721684.3600006</v>
      </c>
      <c r="T97" s="27">
        <v>9110722851.1599998</v>
      </c>
      <c r="U97" s="27">
        <v>3447270</v>
      </c>
      <c r="V97" s="27">
        <v>0</v>
      </c>
      <c r="W97" s="27">
        <v>551563.19999999995</v>
      </c>
      <c r="X97" s="27">
        <v>0</v>
      </c>
      <c r="Y97" s="27">
        <v>0</v>
      </c>
      <c r="Z97" s="27">
        <v>7418295907.3599997</v>
      </c>
      <c r="AA97" s="27">
        <v>0</v>
      </c>
      <c r="AB97" s="27">
        <v>7414297074.1599998</v>
      </c>
      <c r="AC97" s="27">
        <v>3447270</v>
      </c>
      <c r="AD97" s="27">
        <v>0</v>
      </c>
      <c r="AE97" s="27">
        <v>551563.19999999995</v>
      </c>
      <c r="AF97" s="27">
        <v>0</v>
      </c>
      <c r="AG97" s="27">
        <v>1696425777</v>
      </c>
      <c r="AH97" s="27">
        <v>43</v>
      </c>
      <c r="AI97" s="27">
        <v>1696425777</v>
      </c>
      <c r="AJ97" s="27">
        <v>0</v>
      </c>
      <c r="AK97" s="27">
        <v>0</v>
      </c>
      <c r="AL97" s="27">
        <v>0</v>
      </c>
      <c r="AM97" s="27">
        <v>0</v>
      </c>
      <c r="AN97" s="27">
        <v>0</v>
      </c>
      <c r="AO97" s="27">
        <v>1696425777</v>
      </c>
      <c r="AP97" s="26" t="s">
        <v>60</v>
      </c>
      <c r="AQ97" s="26" t="s">
        <v>124</v>
      </c>
      <c r="AR97" s="26" t="s">
        <v>310</v>
      </c>
      <c r="AS97" s="26" t="s">
        <v>53</v>
      </c>
      <c r="AT97" s="26" t="s">
        <v>54</v>
      </c>
    </row>
    <row r="98" spans="1:46" ht="25.5" x14ac:dyDescent="0.15">
      <c r="A98" s="34">
        <v>749</v>
      </c>
      <c r="B98" s="34">
        <v>2015</v>
      </c>
      <c r="C98" s="26" t="s">
        <v>55</v>
      </c>
      <c r="D98" s="26" t="s">
        <v>151</v>
      </c>
      <c r="E98" s="26" t="s">
        <v>48</v>
      </c>
      <c r="F98" s="26" t="s">
        <v>49</v>
      </c>
      <c r="G98" s="26" t="s">
        <v>294</v>
      </c>
      <c r="H98" s="26" t="s">
        <v>295</v>
      </c>
      <c r="I98" s="26" t="s">
        <v>295</v>
      </c>
      <c r="J98" s="26" t="s">
        <v>284</v>
      </c>
      <c r="K98" s="34">
        <v>12</v>
      </c>
      <c r="L98" s="26" t="s">
        <v>296</v>
      </c>
      <c r="M98" s="34">
        <v>899999296</v>
      </c>
      <c r="N98" s="26" t="s">
        <v>49</v>
      </c>
      <c r="O98" s="26" t="s">
        <v>297</v>
      </c>
      <c r="P98" s="27">
        <v>5249133744</v>
      </c>
      <c r="Q98" s="27">
        <v>5249133744</v>
      </c>
      <c r="R98" s="27">
        <v>0</v>
      </c>
      <c r="S98" s="27">
        <v>410000000</v>
      </c>
      <c r="T98" s="27">
        <v>410000000</v>
      </c>
      <c r="U98" s="27">
        <v>0</v>
      </c>
      <c r="V98" s="27">
        <v>0</v>
      </c>
      <c r="W98" s="27">
        <v>0</v>
      </c>
      <c r="X98" s="27">
        <v>0</v>
      </c>
      <c r="Y98" s="27">
        <v>0</v>
      </c>
      <c r="Z98" s="27">
        <v>410000000</v>
      </c>
      <c r="AA98" s="27">
        <v>0</v>
      </c>
      <c r="AB98" s="27">
        <v>410000000</v>
      </c>
      <c r="AC98" s="27">
        <v>0</v>
      </c>
      <c r="AD98" s="27">
        <v>0</v>
      </c>
      <c r="AE98" s="27">
        <v>0</v>
      </c>
      <c r="AF98" s="27">
        <v>0</v>
      </c>
      <c r="AG98" s="27">
        <v>0</v>
      </c>
      <c r="AH98" s="27">
        <v>1</v>
      </c>
      <c r="AI98" s="27">
        <v>0</v>
      </c>
      <c r="AJ98" s="27">
        <v>0</v>
      </c>
      <c r="AK98" s="27">
        <v>0</v>
      </c>
      <c r="AL98" s="27">
        <v>0</v>
      </c>
      <c r="AM98" s="27">
        <v>0</v>
      </c>
      <c r="AN98" s="27">
        <v>0</v>
      </c>
      <c r="AO98" s="27">
        <v>0</v>
      </c>
      <c r="AP98" s="26" t="s">
        <v>60</v>
      </c>
      <c r="AQ98" s="26" t="s">
        <v>298</v>
      </c>
      <c r="AR98" s="26" t="s">
        <v>299</v>
      </c>
      <c r="AS98" s="26" t="s">
        <v>53</v>
      </c>
      <c r="AT98" s="26" t="s">
        <v>54</v>
      </c>
    </row>
    <row r="99" spans="1:46" ht="25.5" x14ac:dyDescent="0.15">
      <c r="A99" s="34">
        <v>273</v>
      </c>
      <c r="B99" s="34">
        <v>2016</v>
      </c>
      <c r="C99" s="26" t="s">
        <v>55</v>
      </c>
      <c r="D99" s="26" t="s">
        <v>107</v>
      </c>
      <c r="E99" s="26" t="s">
        <v>48</v>
      </c>
      <c r="F99" s="26" t="s">
        <v>49</v>
      </c>
      <c r="G99" s="26" t="s">
        <v>311</v>
      </c>
      <c r="H99" s="26" t="s">
        <v>311</v>
      </c>
      <c r="I99" s="26" t="s">
        <v>47</v>
      </c>
      <c r="J99" s="26" t="s">
        <v>311</v>
      </c>
      <c r="K99" s="34">
        <v>24</v>
      </c>
      <c r="L99" s="26" t="s">
        <v>312</v>
      </c>
      <c r="M99" s="34">
        <v>899999296</v>
      </c>
      <c r="N99" s="26" t="s">
        <v>49</v>
      </c>
      <c r="O99" s="26" t="s">
        <v>313</v>
      </c>
      <c r="P99" s="27">
        <v>17875314808</v>
      </c>
      <c r="Q99" s="27">
        <v>17875314808</v>
      </c>
      <c r="R99" s="27">
        <v>0</v>
      </c>
      <c r="S99" s="27">
        <v>1690100000</v>
      </c>
      <c r="T99" s="27">
        <v>1690100000</v>
      </c>
      <c r="U99" s="27">
        <v>0</v>
      </c>
      <c r="V99" s="27">
        <v>0</v>
      </c>
      <c r="W99" s="27">
        <v>0</v>
      </c>
      <c r="X99" s="27">
        <v>0</v>
      </c>
      <c r="Y99" s="27">
        <v>0</v>
      </c>
      <c r="Z99" s="27">
        <v>0</v>
      </c>
      <c r="AA99" s="27">
        <v>0</v>
      </c>
      <c r="AB99" s="27">
        <v>0</v>
      </c>
      <c r="AC99" s="27">
        <v>0</v>
      </c>
      <c r="AD99" s="27">
        <v>0</v>
      </c>
      <c r="AE99" s="27">
        <v>0</v>
      </c>
      <c r="AF99" s="27">
        <v>0</v>
      </c>
      <c r="AG99" s="27">
        <v>1690100000</v>
      </c>
      <c r="AH99" s="27">
        <v>5</v>
      </c>
      <c r="AI99" s="27">
        <v>4615000000</v>
      </c>
      <c r="AJ99" s="27">
        <v>0</v>
      </c>
      <c r="AK99" s="27">
        <v>0</v>
      </c>
      <c r="AL99" s="27">
        <v>0</v>
      </c>
      <c r="AM99" s="27">
        <v>0</v>
      </c>
      <c r="AN99" s="27">
        <v>0</v>
      </c>
      <c r="AO99" s="27">
        <v>4615000000</v>
      </c>
      <c r="AP99" s="26" t="s">
        <v>60</v>
      </c>
      <c r="AQ99" s="26" t="s">
        <v>314</v>
      </c>
      <c r="AR99" s="26" t="s">
        <v>315</v>
      </c>
      <c r="AS99" s="26" t="s">
        <v>53</v>
      </c>
      <c r="AT99" s="26" t="s">
        <v>54</v>
      </c>
    </row>
    <row r="100" spans="1:46" ht="25.5" x14ac:dyDescent="0.15">
      <c r="A100" s="34">
        <v>273</v>
      </c>
      <c r="B100" s="34">
        <v>2016</v>
      </c>
      <c r="C100" s="26" t="s">
        <v>55</v>
      </c>
      <c r="D100" s="26" t="s">
        <v>107</v>
      </c>
      <c r="E100" s="26" t="s">
        <v>48</v>
      </c>
      <c r="F100" s="26" t="s">
        <v>49</v>
      </c>
      <c r="G100" s="26" t="s">
        <v>311</v>
      </c>
      <c r="H100" s="26" t="s">
        <v>311</v>
      </c>
      <c r="I100" s="26" t="s">
        <v>47</v>
      </c>
      <c r="J100" s="26" t="s">
        <v>311</v>
      </c>
      <c r="K100" s="34">
        <v>24</v>
      </c>
      <c r="L100" s="26" t="s">
        <v>312</v>
      </c>
      <c r="M100" s="34">
        <v>899999296</v>
      </c>
      <c r="N100" s="26" t="s">
        <v>49</v>
      </c>
      <c r="O100" s="26" t="s">
        <v>313</v>
      </c>
      <c r="P100" s="27">
        <v>17875314808</v>
      </c>
      <c r="Q100" s="27">
        <v>17875314808</v>
      </c>
      <c r="R100" s="27">
        <v>0</v>
      </c>
      <c r="S100" s="27">
        <v>300000000</v>
      </c>
      <c r="T100" s="27">
        <v>300000000</v>
      </c>
      <c r="U100" s="27">
        <v>0</v>
      </c>
      <c r="V100" s="27">
        <v>0</v>
      </c>
      <c r="W100" s="27">
        <v>0</v>
      </c>
      <c r="X100" s="27">
        <v>0</v>
      </c>
      <c r="Y100" s="27">
        <v>364828</v>
      </c>
      <c r="Z100" s="27">
        <v>115200000</v>
      </c>
      <c r="AA100" s="27">
        <v>0</v>
      </c>
      <c r="AB100" s="27">
        <v>115200000</v>
      </c>
      <c r="AC100" s="27">
        <v>0</v>
      </c>
      <c r="AD100" s="27">
        <v>0</v>
      </c>
      <c r="AE100" s="27">
        <v>0</v>
      </c>
      <c r="AF100" s="27">
        <v>0</v>
      </c>
      <c r="AG100" s="27">
        <v>184800000</v>
      </c>
      <c r="AH100" s="27">
        <v>1</v>
      </c>
      <c r="AI100" s="27">
        <v>372164828</v>
      </c>
      <c r="AJ100" s="27">
        <v>0</v>
      </c>
      <c r="AK100" s="27">
        <v>0</v>
      </c>
      <c r="AL100" s="27">
        <v>0</v>
      </c>
      <c r="AM100" s="27">
        <v>0</v>
      </c>
      <c r="AN100" s="27">
        <v>0</v>
      </c>
      <c r="AO100" s="27">
        <v>372164828</v>
      </c>
      <c r="AP100" s="26" t="s">
        <v>60</v>
      </c>
      <c r="AQ100" s="26" t="s">
        <v>314</v>
      </c>
      <c r="AR100" s="26" t="s">
        <v>316</v>
      </c>
      <c r="AS100" s="26" t="s">
        <v>53</v>
      </c>
      <c r="AT100" s="26" t="s">
        <v>54</v>
      </c>
    </row>
    <row r="101" spans="1:46" ht="25.5" x14ac:dyDescent="0.15">
      <c r="A101" s="34">
        <v>273</v>
      </c>
      <c r="B101" s="34">
        <v>2016</v>
      </c>
      <c r="C101" s="26" t="s">
        <v>55</v>
      </c>
      <c r="D101" s="26" t="s">
        <v>107</v>
      </c>
      <c r="E101" s="26" t="s">
        <v>48</v>
      </c>
      <c r="F101" s="26" t="s">
        <v>49</v>
      </c>
      <c r="G101" s="26" t="s">
        <v>311</v>
      </c>
      <c r="H101" s="26" t="s">
        <v>311</v>
      </c>
      <c r="I101" s="26" t="s">
        <v>47</v>
      </c>
      <c r="J101" s="26" t="s">
        <v>311</v>
      </c>
      <c r="K101" s="34">
        <v>24</v>
      </c>
      <c r="L101" s="26" t="s">
        <v>312</v>
      </c>
      <c r="M101" s="34">
        <v>899999296</v>
      </c>
      <c r="N101" s="26" t="s">
        <v>49</v>
      </c>
      <c r="O101" s="26" t="s">
        <v>313</v>
      </c>
      <c r="P101" s="27">
        <v>17875314808</v>
      </c>
      <c r="Q101" s="27">
        <v>17875314808</v>
      </c>
      <c r="R101" s="27">
        <v>0</v>
      </c>
      <c r="S101" s="27">
        <v>12772949980</v>
      </c>
      <c r="T101" s="27">
        <v>12772949980</v>
      </c>
      <c r="U101" s="27">
        <v>0</v>
      </c>
      <c r="V101" s="27">
        <v>0</v>
      </c>
      <c r="W101" s="27">
        <v>0</v>
      </c>
      <c r="X101" s="27">
        <v>0</v>
      </c>
      <c r="Y101" s="27">
        <v>0</v>
      </c>
      <c r="Z101" s="27">
        <v>11856037195</v>
      </c>
      <c r="AA101" s="27">
        <v>0</v>
      </c>
      <c r="AB101" s="27">
        <v>11856037195</v>
      </c>
      <c r="AC101" s="27">
        <v>0</v>
      </c>
      <c r="AD101" s="27">
        <v>0</v>
      </c>
      <c r="AE101" s="27">
        <v>0</v>
      </c>
      <c r="AF101" s="27">
        <v>0</v>
      </c>
      <c r="AG101" s="27">
        <v>916912785</v>
      </c>
      <c r="AH101" s="27">
        <v>15</v>
      </c>
      <c r="AI101" s="27">
        <v>916912785</v>
      </c>
      <c r="AJ101" s="27">
        <v>0</v>
      </c>
      <c r="AK101" s="27">
        <v>74077171.769999996</v>
      </c>
      <c r="AL101" s="27">
        <v>0</v>
      </c>
      <c r="AM101" s="27">
        <v>74077171.769999996</v>
      </c>
      <c r="AN101" s="27">
        <v>0</v>
      </c>
      <c r="AO101" s="27">
        <v>990989956.76999998</v>
      </c>
      <c r="AP101" s="26" t="s">
        <v>60</v>
      </c>
      <c r="AQ101" s="26" t="s">
        <v>314</v>
      </c>
      <c r="AR101" s="26" t="s">
        <v>52</v>
      </c>
      <c r="AS101" s="26" t="s">
        <v>53</v>
      </c>
      <c r="AT101" s="26" t="s">
        <v>54</v>
      </c>
    </row>
    <row r="102" spans="1:46" ht="38.25" x14ac:dyDescent="0.15">
      <c r="A102" s="34">
        <v>306</v>
      </c>
      <c r="B102" s="34">
        <v>2016</v>
      </c>
      <c r="C102" s="26" t="s">
        <v>55</v>
      </c>
      <c r="D102" s="26" t="s">
        <v>56</v>
      </c>
      <c r="E102" s="26" t="s">
        <v>48</v>
      </c>
      <c r="F102" s="26" t="s">
        <v>49</v>
      </c>
      <c r="G102" s="26" t="s">
        <v>250</v>
      </c>
      <c r="H102" s="26" t="s">
        <v>250</v>
      </c>
      <c r="I102" s="26" t="s">
        <v>250</v>
      </c>
      <c r="J102" s="26" t="s">
        <v>250</v>
      </c>
      <c r="K102" s="34">
        <v>60</v>
      </c>
      <c r="L102" s="26" t="s">
        <v>251</v>
      </c>
      <c r="M102" s="34">
        <v>899999296</v>
      </c>
      <c r="N102" s="26" t="s">
        <v>49</v>
      </c>
      <c r="O102" s="26" t="s">
        <v>252</v>
      </c>
      <c r="P102" s="27">
        <v>33265524680</v>
      </c>
      <c r="Q102" s="27">
        <v>33265524680</v>
      </c>
      <c r="R102" s="27">
        <v>0</v>
      </c>
      <c r="S102" s="27">
        <v>0</v>
      </c>
      <c r="T102" s="27">
        <v>0</v>
      </c>
      <c r="U102" s="27">
        <v>0</v>
      </c>
      <c r="V102" s="27">
        <v>0</v>
      </c>
      <c r="W102" s="27">
        <v>0</v>
      </c>
      <c r="X102" s="27">
        <v>0</v>
      </c>
      <c r="Y102" s="27">
        <v>0</v>
      </c>
      <c r="Z102" s="27">
        <v>0</v>
      </c>
      <c r="AA102" s="27">
        <v>0</v>
      </c>
      <c r="AB102" s="27">
        <v>0</v>
      </c>
      <c r="AC102" s="27">
        <v>0</v>
      </c>
      <c r="AD102" s="27">
        <v>0</v>
      </c>
      <c r="AE102" s="27">
        <v>0</v>
      </c>
      <c r="AF102" s="27">
        <v>0</v>
      </c>
      <c r="AG102" s="27">
        <v>0</v>
      </c>
      <c r="AH102" s="27">
        <v>0</v>
      </c>
      <c r="AI102" s="27">
        <v>962714549</v>
      </c>
      <c r="AJ102" s="27">
        <v>0</v>
      </c>
      <c r="AK102" s="27">
        <v>0</v>
      </c>
      <c r="AL102" s="27">
        <v>0</v>
      </c>
      <c r="AM102" s="27">
        <v>0</v>
      </c>
      <c r="AN102" s="27">
        <v>0</v>
      </c>
      <c r="AO102" s="27">
        <v>962714549</v>
      </c>
      <c r="AP102" s="26" t="s">
        <v>60</v>
      </c>
      <c r="AQ102" s="26" t="s">
        <v>253</v>
      </c>
      <c r="AR102" s="26" t="s">
        <v>317</v>
      </c>
      <c r="AS102" s="26" t="s">
        <v>53</v>
      </c>
      <c r="AT102" s="26" t="s">
        <v>54</v>
      </c>
    </row>
    <row r="103" spans="1:46" ht="25.5" x14ac:dyDescent="0.15">
      <c r="A103" s="34">
        <v>292</v>
      </c>
      <c r="B103" s="34">
        <v>2016</v>
      </c>
      <c r="C103" s="26" t="s">
        <v>55</v>
      </c>
      <c r="D103" s="26" t="s">
        <v>151</v>
      </c>
      <c r="E103" s="26" t="s">
        <v>48</v>
      </c>
      <c r="F103" s="26" t="s">
        <v>49</v>
      </c>
      <c r="G103" s="26" t="s">
        <v>318</v>
      </c>
      <c r="H103" s="26" t="s">
        <v>318</v>
      </c>
      <c r="I103" s="26" t="s">
        <v>318</v>
      </c>
      <c r="J103" s="26" t="s">
        <v>318</v>
      </c>
      <c r="K103" s="34">
        <v>24</v>
      </c>
      <c r="L103" s="26" t="s">
        <v>319</v>
      </c>
      <c r="M103" s="34">
        <v>899999296</v>
      </c>
      <c r="N103" s="26" t="s">
        <v>49</v>
      </c>
      <c r="O103" s="26" t="s">
        <v>320</v>
      </c>
      <c r="P103" s="27">
        <v>700000000</v>
      </c>
      <c r="Q103" s="27">
        <v>700000000</v>
      </c>
      <c r="R103" s="27">
        <v>0</v>
      </c>
      <c r="S103" s="27">
        <v>700000000</v>
      </c>
      <c r="T103" s="27">
        <v>700000000</v>
      </c>
      <c r="U103" s="27">
        <v>0</v>
      </c>
      <c r="V103" s="27">
        <v>0</v>
      </c>
      <c r="W103" s="27">
        <v>0</v>
      </c>
      <c r="X103" s="27">
        <v>0</v>
      </c>
      <c r="Y103" s="27">
        <v>0</v>
      </c>
      <c r="Z103" s="27">
        <v>700000000</v>
      </c>
      <c r="AA103" s="27">
        <v>0</v>
      </c>
      <c r="AB103" s="27">
        <v>700000000</v>
      </c>
      <c r="AC103" s="27">
        <v>0</v>
      </c>
      <c r="AD103" s="27">
        <v>0</v>
      </c>
      <c r="AE103" s="27">
        <v>0</v>
      </c>
      <c r="AF103" s="27">
        <v>0</v>
      </c>
      <c r="AG103" s="27">
        <v>0</v>
      </c>
      <c r="AH103" s="27">
        <v>2</v>
      </c>
      <c r="AI103" s="27">
        <v>0</v>
      </c>
      <c r="AJ103" s="27">
        <v>0</v>
      </c>
      <c r="AK103" s="27">
        <v>39250802.200000003</v>
      </c>
      <c r="AL103" s="27">
        <v>0</v>
      </c>
      <c r="AM103" s="27">
        <v>39250802.200000003</v>
      </c>
      <c r="AN103" s="27">
        <v>0</v>
      </c>
      <c r="AO103" s="27">
        <v>39250802.200000003</v>
      </c>
      <c r="AP103" s="26" t="s">
        <v>60</v>
      </c>
      <c r="AQ103" s="26" t="s">
        <v>321</v>
      </c>
      <c r="AR103" s="26" t="s">
        <v>52</v>
      </c>
      <c r="AS103" s="26" t="s">
        <v>53</v>
      </c>
      <c r="AT103" s="26" t="s">
        <v>54</v>
      </c>
    </row>
    <row r="104" spans="1:46" ht="38.25" x14ac:dyDescent="0.15">
      <c r="A104" s="34">
        <v>291</v>
      </c>
      <c r="B104" s="34">
        <v>2016</v>
      </c>
      <c r="C104" s="26" t="s">
        <v>55</v>
      </c>
      <c r="D104" s="26" t="s">
        <v>77</v>
      </c>
      <c r="E104" s="26" t="s">
        <v>48</v>
      </c>
      <c r="F104" s="26" t="s">
        <v>49</v>
      </c>
      <c r="G104" s="26" t="s">
        <v>318</v>
      </c>
      <c r="H104" s="26" t="s">
        <v>318</v>
      </c>
      <c r="I104" s="26" t="s">
        <v>318</v>
      </c>
      <c r="J104" s="26" t="s">
        <v>318</v>
      </c>
      <c r="K104" s="34">
        <v>24</v>
      </c>
      <c r="L104" s="26" t="s">
        <v>322</v>
      </c>
      <c r="M104" s="34">
        <v>899999296</v>
      </c>
      <c r="N104" s="26" t="s">
        <v>49</v>
      </c>
      <c r="O104" s="26" t="s">
        <v>323</v>
      </c>
      <c r="P104" s="27">
        <v>9342000000</v>
      </c>
      <c r="Q104" s="27">
        <v>9342000000</v>
      </c>
      <c r="R104" s="27">
        <v>0</v>
      </c>
      <c r="S104" s="27">
        <v>7742000000</v>
      </c>
      <c r="T104" s="27">
        <v>7742000000</v>
      </c>
      <c r="U104" s="27">
        <v>0</v>
      </c>
      <c r="V104" s="27">
        <v>0</v>
      </c>
      <c r="W104" s="27">
        <v>0</v>
      </c>
      <c r="X104" s="27">
        <v>0</v>
      </c>
      <c r="Y104" s="27">
        <v>1300000000</v>
      </c>
      <c r="Z104" s="27">
        <v>5770019224.3999996</v>
      </c>
      <c r="AA104" s="27">
        <v>0</v>
      </c>
      <c r="AB104" s="27">
        <v>5770019224.3999996</v>
      </c>
      <c r="AC104" s="27">
        <v>0</v>
      </c>
      <c r="AD104" s="27">
        <v>0</v>
      </c>
      <c r="AE104" s="27">
        <v>0</v>
      </c>
      <c r="AF104" s="27">
        <v>0</v>
      </c>
      <c r="AG104" s="27">
        <v>1971980775.5999999</v>
      </c>
      <c r="AH104" s="27">
        <v>13</v>
      </c>
      <c r="AI104" s="27">
        <v>3571980775.5999999</v>
      </c>
      <c r="AJ104" s="27">
        <v>0</v>
      </c>
      <c r="AK104" s="27">
        <v>35979907.759999998</v>
      </c>
      <c r="AL104" s="27">
        <v>0</v>
      </c>
      <c r="AM104" s="27">
        <v>35979907.759999998</v>
      </c>
      <c r="AN104" s="27">
        <v>0</v>
      </c>
      <c r="AO104" s="27">
        <v>3607960683.3600001</v>
      </c>
      <c r="AP104" s="26" t="s">
        <v>60</v>
      </c>
      <c r="AQ104" s="26" t="s">
        <v>324</v>
      </c>
      <c r="AR104" s="26" t="s">
        <v>52</v>
      </c>
      <c r="AS104" s="26" t="s">
        <v>53</v>
      </c>
      <c r="AT104" s="26" t="s">
        <v>54</v>
      </c>
    </row>
    <row r="105" spans="1:46" ht="38.25" x14ac:dyDescent="0.15">
      <c r="A105" s="34">
        <v>875</v>
      </c>
      <c r="B105" s="34">
        <v>2015</v>
      </c>
      <c r="C105" s="26" t="s">
        <v>55</v>
      </c>
      <c r="D105" s="26" t="s">
        <v>151</v>
      </c>
      <c r="E105" s="26" t="s">
        <v>48</v>
      </c>
      <c r="F105" s="26" t="s">
        <v>49</v>
      </c>
      <c r="G105" s="26" t="s">
        <v>325</v>
      </c>
      <c r="H105" s="26" t="s">
        <v>325</v>
      </c>
      <c r="I105" s="26" t="s">
        <v>325</v>
      </c>
      <c r="J105" s="26" t="s">
        <v>325</v>
      </c>
      <c r="K105" s="34">
        <v>120</v>
      </c>
      <c r="L105" s="26" t="s">
        <v>326</v>
      </c>
      <c r="M105" s="34">
        <v>899999296</v>
      </c>
      <c r="N105" s="26" t="s">
        <v>49</v>
      </c>
      <c r="O105" s="26" t="s">
        <v>327</v>
      </c>
      <c r="P105" s="27">
        <v>193120693536</v>
      </c>
      <c r="Q105" s="27">
        <v>193120693536</v>
      </c>
      <c r="R105" s="27">
        <v>0</v>
      </c>
      <c r="S105" s="27">
        <v>10850848</v>
      </c>
      <c r="T105" s="27">
        <v>0</v>
      </c>
      <c r="U105" s="27">
        <v>10850848</v>
      </c>
      <c r="V105" s="27">
        <v>0</v>
      </c>
      <c r="W105" s="27">
        <v>0</v>
      </c>
      <c r="X105" s="27">
        <v>0</v>
      </c>
      <c r="Y105" s="27">
        <v>3160055</v>
      </c>
      <c r="Z105" s="27">
        <v>10850848</v>
      </c>
      <c r="AA105" s="27">
        <v>0</v>
      </c>
      <c r="AB105" s="27">
        <v>0</v>
      </c>
      <c r="AC105" s="27">
        <v>10850848</v>
      </c>
      <c r="AD105" s="27">
        <v>0</v>
      </c>
      <c r="AE105" s="27">
        <v>0</v>
      </c>
      <c r="AF105" s="27">
        <v>0</v>
      </c>
      <c r="AG105" s="27">
        <v>0</v>
      </c>
      <c r="AH105" s="27">
        <v>0</v>
      </c>
      <c r="AI105" s="27">
        <v>69149152</v>
      </c>
      <c r="AJ105" s="27">
        <v>0</v>
      </c>
      <c r="AK105" s="27">
        <v>0</v>
      </c>
      <c r="AL105" s="27">
        <v>0</v>
      </c>
      <c r="AM105" s="27">
        <v>0</v>
      </c>
      <c r="AN105" s="27">
        <v>0</v>
      </c>
      <c r="AO105" s="27">
        <v>69149152</v>
      </c>
      <c r="AP105" s="26" t="s">
        <v>60</v>
      </c>
      <c r="AQ105" s="26" t="s">
        <v>328</v>
      </c>
      <c r="AR105" s="26" t="s">
        <v>329</v>
      </c>
      <c r="AS105" s="26" t="s">
        <v>53</v>
      </c>
      <c r="AT105" s="26" t="s">
        <v>54</v>
      </c>
    </row>
    <row r="106" spans="1:46" ht="38.25" x14ac:dyDescent="0.15">
      <c r="A106" s="34">
        <v>801</v>
      </c>
      <c r="B106" s="34">
        <v>2015</v>
      </c>
      <c r="C106" s="26" t="s">
        <v>55</v>
      </c>
      <c r="D106" s="26" t="s">
        <v>151</v>
      </c>
      <c r="E106" s="26" t="s">
        <v>48</v>
      </c>
      <c r="F106" s="26" t="s">
        <v>49</v>
      </c>
      <c r="G106" s="26" t="s">
        <v>330</v>
      </c>
      <c r="H106" s="26" t="s">
        <v>331</v>
      </c>
      <c r="I106" s="26" t="s">
        <v>331</v>
      </c>
      <c r="J106" s="26" t="s">
        <v>331</v>
      </c>
      <c r="K106" s="34">
        <v>14</v>
      </c>
      <c r="L106" s="26" t="s">
        <v>332</v>
      </c>
      <c r="M106" s="34">
        <v>899999296</v>
      </c>
      <c r="N106" s="26" t="s">
        <v>49</v>
      </c>
      <c r="O106" s="26" t="s">
        <v>333</v>
      </c>
      <c r="P106" s="27">
        <v>1116219444</v>
      </c>
      <c r="Q106" s="27">
        <v>1116219444</v>
      </c>
      <c r="R106" s="27">
        <v>0</v>
      </c>
      <c r="S106" s="27">
        <v>1095444099</v>
      </c>
      <c r="T106" s="27">
        <v>1095444099</v>
      </c>
      <c r="U106" s="27">
        <v>0</v>
      </c>
      <c r="V106" s="27">
        <v>0</v>
      </c>
      <c r="W106" s="27">
        <v>0</v>
      </c>
      <c r="X106" s="27">
        <v>0</v>
      </c>
      <c r="Y106" s="27">
        <v>0</v>
      </c>
      <c r="Z106" s="27">
        <v>997115279</v>
      </c>
      <c r="AA106" s="27">
        <v>0</v>
      </c>
      <c r="AB106" s="27">
        <v>997115279</v>
      </c>
      <c r="AC106" s="27">
        <v>0</v>
      </c>
      <c r="AD106" s="27">
        <v>0</v>
      </c>
      <c r="AE106" s="27">
        <v>0</v>
      </c>
      <c r="AF106" s="27">
        <v>0</v>
      </c>
      <c r="AG106" s="27">
        <v>98328820</v>
      </c>
      <c r="AH106" s="27">
        <v>21</v>
      </c>
      <c r="AI106" s="27">
        <v>98328820</v>
      </c>
      <c r="AJ106" s="27">
        <v>0</v>
      </c>
      <c r="AK106" s="27">
        <v>52069868.090000004</v>
      </c>
      <c r="AL106" s="27">
        <v>0</v>
      </c>
      <c r="AM106" s="27">
        <v>52069868.090000004</v>
      </c>
      <c r="AN106" s="27">
        <v>0</v>
      </c>
      <c r="AO106" s="27">
        <v>150398688.09</v>
      </c>
      <c r="AP106" s="26" t="s">
        <v>60</v>
      </c>
      <c r="AQ106" s="26" t="s">
        <v>334</v>
      </c>
      <c r="AR106" s="26" t="s">
        <v>52</v>
      </c>
      <c r="AS106" s="26" t="s">
        <v>53</v>
      </c>
      <c r="AT106" s="26" t="s">
        <v>54</v>
      </c>
    </row>
    <row r="107" spans="1:46" ht="25.5" x14ac:dyDescent="0.15">
      <c r="A107" s="34">
        <v>785</v>
      </c>
      <c r="B107" s="34">
        <v>2015</v>
      </c>
      <c r="C107" s="26" t="s">
        <v>55</v>
      </c>
      <c r="D107" s="26" t="s">
        <v>151</v>
      </c>
      <c r="E107" s="26" t="s">
        <v>48</v>
      </c>
      <c r="F107" s="26" t="s">
        <v>49</v>
      </c>
      <c r="G107" s="26" t="s">
        <v>335</v>
      </c>
      <c r="H107" s="26" t="s">
        <v>335</v>
      </c>
      <c r="I107" s="26" t="s">
        <v>335</v>
      </c>
      <c r="J107" s="26" t="s">
        <v>335</v>
      </c>
      <c r="K107" s="34">
        <v>24</v>
      </c>
      <c r="L107" s="26" t="s">
        <v>336</v>
      </c>
      <c r="M107" s="34">
        <v>899999296</v>
      </c>
      <c r="N107" s="26" t="s">
        <v>49</v>
      </c>
      <c r="O107" s="26" t="s">
        <v>337</v>
      </c>
      <c r="P107" s="27">
        <v>1497288313</v>
      </c>
      <c r="Q107" s="27">
        <v>1497288313</v>
      </c>
      <c r="R107" s="27">
        <v>0</v>
      </c>
      <c r="S107" s="27">
        <v>1495440301</v>
      </c>
      <c r="T107" s="27">
        <v>1239080301</v>
      </c>
      <c r="U107" s="27">
        <v>0</v>
      </c>
      <c r="V107" s="27">
        <v>0</v>
      </c>
      <c r="W107" s="27">
        <v>0</v>
      </c>
      <c r="X107" s="27">
        <v>256360000</v>
      </c>
      <c r="Y107" s="27">
        <v>1848012</v>
      </c>
      <c r="Z107" s="27">
        <v>1268728528.4100001</v>
      </c>
      <c r="AA107" s="27">
        <v>0</v>
      </c>
      <c r="AB107" s="27">
        <v>1012368528.41</v>
      </c>
      <c r="AC107" s="27">
        <v>0</v>
      </c>
      <c r="AD107" s="27">
        <v>0</v>
      </c>
      <c r="AE107" s="27">
        <v>0</v>
      </c>
      <c r="AF107" s="27">
        <v>256360000</v>
      </c>
      <c r="AG107" s="27">
        <v>226711772.59</v>
      </c>
      <c r="AH107" s="27">
        <v>6</v>
      </c>
      <c r="AI107" s="27">
        <v>228559784.59</v>
      </c>
      <c r="AJ107" s="27">
        <v>0</v>
      </c>
      <c r="AK107" s="27">
        <v>83463218.819999993</v>
      </c>
      <c r="AL107" s="27">
        <v>0</v>
      </c>
      <c r="AM107" s="27">
        <v>83463218.819999993</v>
      </c>
      <c r="AN107" s="27">
        <v>0</v>
      </c>
      <c r="AO107" s="27">
        <v>312023003.41000003</v>
      </c>
      <c r="AP107" s="26" t="s">
        <v>60</v>
      </c>
      <c r="AQ107" s="26" t="s">
        <v>338</v>
      </c>
      <c r="AR107" s="26" t="s">
        <v>52</v>
      </c>
      <c r="AS107" s="26" t="s">
        <v>53</v>
      </c>
      <c r="AT107" s="26" t="s">
        <v>54</v>
      </c>
    </row>
    <row r="108" spans="1:46" ht="38.25" x14ac:dyDescent="0.15">
      <c r="A108" s="34">
        <v>780</v>
      </c>
      <c r="B108" s="34">
        <v>2015</v>
      </c>
      <c r="C108" s="26" t="s">
        <v>55</v>
      </c>
      <c r="D108" s="26" t="s">
        <v>77</v>
      </c>
      <c r="E108" s="26" t="s">
        <v>78</v>
      </c>
      <c r="F108" s="26" t="s">
        <v>49</v>
      </c>
      <c r="G108" s="26" t="s">
        <v>339</v>
      </c>
      <c r="H108" s="26" t="s">
        <v>339</v>
      </c>
      <c r="I108" s="26" t="s">
        <v>339</v>
      </c>
      <c r="J108" s="26" t="s">
        <v>339</v>
      </c>
      <c r="K108" s="34">
        <v>12</v>
      </c>
      <c r="L108" s="26" t="s">
        <v>340</v>
      </c>
      <c r="M108" s="34">
        <v>899999296</v>
      </c>
      <c r="N108" s="26" t="s">
        <v>49</v>
      </c>
      <c r="O108" s="26" t="s">
        <v>341</v>
      </c>
      <c r="P108" s="27">
        <v>200000000</v>
      </c>
      <c r="Q108" s="27">
        <v>200000000</v>
      </c>
      <c r="R108" s="27">
        <v>0</v>
      </c>
      <c r="S108" s="27">
        <v>200000000</v>
      </c>
      <c r="T108" s="27">
        <v>200000000</v>
      </c>
      <c r="U108" s="27">
        <v>0</v>
      </c>
      <c r="V108" s="27">
        <v>0</v>
      </c>
      <c r="W108" s="27">
        <v>0</v>
      </c>
      <c r="X108" s="27">
        <v>0</v>
      </c>
      <c r="Y108" s="27">
        <v>0</v>
      </c>
      <c r="Z108" s="27">
        <v>200000000</v>
      </c>
      <c r="AA108" s="27">
        <v>0</v>
      </c>
      <c r="AB108" s="27">
        <v>200000000</v>
      </c>
      <c r="AC108" s="27">
        <v>0</v>
      </c>
      <c r="AD108" s="27">
        <v>0</v>
      </c>
      <c r="AE108" s="27">
        <v>0</v>
      </c>
      <c r="AF108" s="27">
        <v>0</v>
      </c>
      <c r="AG108" s="27">
        <v>0</v>
      </c>
      <c r="AH108" s="27">
        <v>1</v>
      </c>
      <c r="AI108" s="27">
        <v>0</v>
      </c>
      <c r="AJ108" s="27">
        <v>0</v>
      </c>
      <c r="AK108" s="27">
        <v>0</v>
      </c>
      <c r="AL108" s="27">
        <v>0</v>
      </c>
      <c r="AM108" s="27">
        <v>0</v>
      </c>
      <c r="AN108" s="27">
        <v>0</v>
      </c>
      <c r="AO108" s="27">
        <v>0</v>
      </c>
      <c r="AP108" s="26" t="s">
        <v>60</v>
      </c>
      <c r="AQ108" s="26" t="s">
        <v>342</v>
      </c>
      <c r="AR108" s="26" t="s">
        <v>52</v>
      </c>
      <c r="AS108" s="26" t="s">
        <v>53</v>
      </c>
      <c r="AT108" s="26" t="s">
        <v>54</v>
      </c>
    </row>
    <row r="109" spans="1:46" ht="38.25" x14ac:dyDescent="0.15">
      <c r="A109" s="34">
        <v>875</v>
      </c>
      <c r="B109" s="34">
        <v>2015</v>
      </c>
      <c r="C109" s="26" t="s">
        <v>55</v>
      </c>
      <c r="D109" s="26" t="s">
        <v>151</v>
      </c>
      <c r="E109" s="26" t="s">
        <v>48</v>
      </c>
      <c r="F109" s="26" t="s">
        <v>49</v>
      </c>
      <c r="G109" s="26" t="s">
        <v>325</v>
      </c>
      <c r="H109" s="26" t="s">
        <v>325</v>
      </c>
      <c r="I109" s="26" t="s">
        <v>325</v>
      </c>
      <c r="J109" s="26" t="s">
        <v>325</v>
      </c>
      <c r="K109" s="34">
        <v>120</v>
      </c>
      <c r="L109" s="26" t="s">
        <v>326</v>
      </c>
      <c r="M109" s="34">
        <v>899999296</v>
      </c>
      <c r="N109" s="26" t="s">
        <v>49</v>
      </c>
      <c r="O109" s="26" t="s">
        <v>327</v>
      </c>
      <c r="P109" s="27">
        <v>193120693536</v>
      </c>
      <c r="Q109" s="27">
        <v>193120693536</v>
      </c>
      <c r="R109" s="27">
        <v>0</v>
      </c>
      <c r="S109" s="27">
        <v>189582313121</v>
      </c>
      <c r="T109" s="27">
        <v>189582313121</v>
      </c>
      <c r="U109" s="27">
        <v>0</v>
      </c>
      <c r="V109" s="27">
        <v>0</v>
      </c>
      <c r="W109" s="27">
        <v>0</v>
      </c>
      <c r="X109" s="27">
        <v>0</v>
      </c>
      <c r="Y109" s="27">
        <v>2108380415</v>
      </c>
      <c r="Z109" s="27">
        <v>80187867863.600006</v>
      </c>
      <c r="AA109" s="27">
        <v>0</v>
      </c>
      <c r="AB109" s="27">
        <v>80187867863.600006</v>
      </c>
      <c r="AC109" s="27">
        <v>0</v>
      </c>
      <c r="AD109" s="27">
        <v>0</v>
      </c>
      <c r="AE109" s="27">
        <v>0</v>
      </c>
      <c r="AF109" s="27">
        <v>0</v>
      </c>
      <c r="AG109" s="27">
        <v>109394445257.39999</v>
      </c>
      <c r="AH109" s="27">
        <v>32</v>
      </c>
      <c r="AI109" s="27">
        <v>12080825672.4</v>
      </c>
      <c r="AJ109" s="27">
        <v>0</v>
      </c>
      <c r="AK109" s="27">
        <v>77364718.209999993</v>
      </c>
      <c r="AL109" s="27">
        <v>0</v>
      </c>
      <c r="AM109" s="27">
        <v>77364718.209999993</v>
      </c>
      <c r="AN109" s="27">
        <v>0</v>
      </c>
      <c r="AO109" s="27">
        <v>12158190390.610001</v>
      </c>
      <c r="AP109" s="26" t="s">
        <v>60</v>
      </c>
      <c r="AQ109" s="26" t="s">
        <v>328</v>
      </c>
      <c r="AR109" s="26" t="s">
        <v>52</v>
      </c>
      <c r="AS109" s="26" t="s">
        <v>53</v>
      </c>
      <c r="AT109" s="26" t="s">
        <v>54</v>
      </c>
    </row>
    <row r="110" spans="1:46" ht="25.5" x14ac:dyDescent="0.15">
      <c r="A110" s="34">
        <v>810</v>
      </c>
      <c r="B110" s="34">
        <v>2015</v>
      </c>
      <c r="C110" s="26" t="s">
        <v>55</v>
      </c>
      <c r="D110" s="26" t="s">
        <v>56</v>
      </c>
      <c r="E110" s="26" t="s">
        <v>343</v>
      </c>
      <c r="F110" s="26" t="s">
        <v>49</v>
      </c>
      <c r="G110" s="26" t="s">
        <v>344</v>
      </c>
      <c r="H110" s="26" t="s">
        <v>344</v>
      </c>
      <c r="I110" s="26" t="s">
        <v>344</v>
      </c>
      <c r="J110" s="26" t="s">
        <v>344</v>
      </c>
      <c r="K110" s="34">
        <v>30</v>
      </c>
      <c r="L110" s="26" t="s">
        <v>345</v>
      </c>
      <c r="M110" s="34">
        <v>899999296</v>
      </c>
      <c r="N110" s="26" t="s">
        <v>49</v>
      </c>
      <c r="O110" s="26" t="s">
        <v>346</v>
      </c>
      <c r="P110" s="27">
        <v>1478458747</v>
      </c>
      <c r="Q110" s="27">
        <v>1478458747</v>
      </c>
      <c r="R110" s="27">
        <v>0</v>
      </c>
      <c r="S110" s="27">
        <v>180466744</v>
      </c>
      <c r="T110" s="27">
        <v>175426744</v>
      </c>
      <c r="U110" s="27">
        <v>0</v>
      </c>
      <c r="V110" s="27">
        <v>0</v>
      </c>
      <c r="W110" s="27">
        <v>5040000</v>
      </c>
      <c r="X110" s="27">
        <v>0</v>
      </c>
      <c r="Y110" s="27">
        <v>0</v>
      </c>
      <c r="Z110" s="27">
        <v>175426744</v>
      </c>
      <c r="AA110" s="27">
        <v>0</v>
      </c>
      <c r="AB110" s="27">
        <v>170386744</v>
      </c>
      <c r="AC110" s="27">
        <v>0</v>
      </c>
      <c r="AD110" s="27">
        <v>0</v>
      </c>
      <c r="AE110" s="27">
        <v>5040000</v>
      </c>
      <c r="AF110" s="27">
        <v>0</v>
      </c>
      <c r="AG110" s="27">
        <v>5040000</v>
      </c>
      <c r="AH110" s="27">
        <v>3</v>
      </c>
      <c r="AI110" s="27">
        <v>1303032003</v>
      </c>
      <c r="AJ110" s="27">
        <v>0</v>
      </c>
      <c r="AK110" s="27">
        <v>27354066.309999999</v>
      </c>
      <c r="AL110" s="27">
        <v>0</v>
      </c>
      <c r="AM110" s="27">
        <v>27354066.309999999</v>
      </c>
      <c r="AN110" s="27">
        <v>0</v>
      </c>
      <c r="AO110" s="27">
        <v>1330386069.3099999</v>
      </c>
      <c r="AP110" s="26" t="s">
        <v>60</v>
      </c>
      <c r="AQ110" s="26" t="s">
        <v>347</v>
      </c>
      <c r="AR110" s="26" t="s">
        <v>52</v>
      </c>
      <c r="AS110" s="26" t="s">
        <v>53</v>
      </c>
      <c r="AT110" s="26" t="s">
        <v>54</v>
      </c>
    </row>
    <row r="111" spans="1:46" ht="38.25" x14ac:dyDescent="0.15">
      <c r="A111" s="34">
        <v>801</v>
      </c>
      <c r="B111" s="34">
        <v>2015</v>
      </c>
      <c r="C111" s="26" t="s">
        <v>55</v>
      </c>
      <c r="D111" s="26" t="s">
        <v>151</v>
      </c>
      <c r="E111" s="26" t="s">
        <v>48</v>
      </c>
      <c r="F111" s="26" t="s">
        <v>49</v>
      </c>
      <c r="G111" s="26" t="s">
        <v>330</v>
      </c>
      <c r="H111" s="26" t="s">
        <v>331</v>
      </c>
      <c r="I111" s="26" t="s">
        <v>331</v>
      </c>
      <c r="J111" s="26" t="s">
        <v>331</v>
      </c>
      <c r="K111" s="34">
        <v>14</v>
      </c>
      <c r="L111" s="26" t="s">
        <v>332</v>
      </c>
      <c r="M111" s="34">
        <v>899999296</v>
      </c>
      <c r="N111" s="26" t="s">
        <v>49</v>
      </c>
      <c r="O111" s="26" t="s">
        <v>333</v>
      </c>
      <c r="P111" s="27">
        <v>1116219444</v>
      </c>
      <c r="Q111" s="27">
        <v>1116219444</v>
      </c>
      <c r="R111" s="27">
        <v>0</v>
      </c>
      <c r="S111" s="27">
        <v>20775345</v>
      </c>
      <c r="T111" s="27">
        <v>20775345</v>
      </c>
      <c r="U111" s="27">
        <v>0</v>
      </c>
      <c r="V111" s="27">
        <v>0</v>
      </c>
      <c r="W111" s="27">
        <v>0</v>
      </c>
      <c r="X111" s="27">
        <v>0</v>
      </c>
      <c r="Y111" s="27">
        <v>0</v>
      </c>
      <c r="Z111" s="27">
        <v>0</v>
      </c>
      <c r="AA111" s="27">
        <v>0</v>
      </c>
      <c r="AB111" s="27">
        <v>0</v>
      </c>
      <c r="AC111" s="27">
        <v>0</v>
      </c>
      <c r="AD111" s="27">
        <v>0</v>
      </c>
      <c r="AE111" s="27">
        <v>0</v>
      </c>
      <c r="AF111" s="27">
        <v>0</v>
      </c>
      <c r="AG111" s="27">
        <v>20775345</v>
      </c>
      <c r="AH111" s="27">
        <v>1</v>
      </c>
      <c r="AI111" s="27">
        <v>20775345</v>
      </c>
      <c r="AJ111" s="27">
        <v>0</v>
      </c>
      <c r="AK111" s="27">
        <v>0</v>
      </c>
      <c r="AL111" s="27">
        <v>0</v>
      </c>
      <c r="AM111" s="27">
        <v>0</v>
      </c>
      <c r="AN111" s="27">
        <v>0</v>
      </c>
      <c r="AO111" s="27">
        <v>20775345</v>
      </c>
      <c r="AP111" s="26" t="s">
        <v>60</v>
      </c>
      <c r="AQ111" s="26" t="s">
        <v>334</v>
      </c>
      <c r="AR111" s="26" t="s">
        <v>348</v>
      </c>
      <c r="AS111" s="26" t="s">
        <v>53</v>
      </c>
      <c r="AT111" s="26" t="s">
        <v>54</v>
      </c>
    </row>
    <row r="112" spans="1:46" ht="25.5" x14ac:dyDescent="0.15">
      <c r="A112" s="34">
        <v>228</v>
      </c>
      <c r="B112" s="34">
        <v>2010</v>
      </c>
      <c r="C112" s="26" t="s">
        <v>55</v>
      </c>
      <c r="D112" s="26" t="s">
        <v>101</v>
      </c>
      <c r="E112" s="26" t="s">
        <v>83</v>
      </c>
      <c r="F112" s="26" t="s">
        <v>49</v>
      </c>
      <c r="G112" s="26" t="s">
        <v>349</v>
      </c>
      <c r="H112" s="26" t="s">
        <v>350</v>
      </c>
      <c r="I112" s="26" t="s">
        <v>350</v>
      </c>
      <c r="J112" s="26" t="s">
        <v>351</v>
      </c>
      <c r="K112" s="34">
        <v>12</v>
      </c>
      <c r="L112" s="26" t="s">
        <v>352</v>
      </c>
      <c r="M112" s="34">
        <v>899999296</v>
      </c>
      <c r="N112" s="26" t="s">
        <v>49</v>
      </c>
      <c r="O112" s="26" t="s">
        <v>353</v>
      </c>
      <c r="P112" s="27">
        <v>7000000000</v>
      </c>
      <c r="Q112" s="27">
        <v>7000000000</v>
      </c>
      <c r="R112" s="27">
        <v>0</v>
      </c>
      <c r="S112" s="27">
        <v>7000000000</v>
      </c>
      <c r="T112" s="27">
        <v>6996177700</v>
      </c>
      <c r="U112" s="27">
        <v>0</v>
      </c>
      <c r="V112" s="27">
        <v>3822300</v>
      </c>
      <c r="W112" s="27">
        <v>0</v>
      </c>
      <c r="X112" s="27">
        <v>0</v>
      </c>
      <c r="Y112" s="27">
        <v>0</v>
      </c>
      <c r="Z112" s="27">
        <v>7000000000</v>
      </c>
      <c r="AA112" s="27">
        <v>0</v>
      </c>
      <c r="AB112" s="27">
        <v>6996177700</v>
      </c>
      <c r="AC112" s="27">
        <v>0</v>
      </c>
      <c r="AD112" s="27">
        <v>3822300</v>
      </c>
      <c r="AE112" s="27">
        <v>0</v>
      </c>
      <c r="AF112" s="27">
        <v>0</v>
      </c>
      <c r="AG112" s="27">
        <v>0</v>
      </c>
      <c r="AH112" s="27">
        <v>45</v>
      </c>
      <c r="AI112" s="27">
        <v>0</v>
      </c>
      <c r="AJ112" s="27">
        <v>0</v>
      </c>
      <c r="AK112" s="27">
        <v>0.03</v>
      </c>
      <c r="AL112" s="27">
        <v>0</v>
      </c>
      <c r="AM112" s="27">
        <v>0.03</v>
      </c>
      <c r="AN112" s="27">
        <v>0</v>
      </c>
      <c r="AO112" s="27">
        <v>0.03</v>
      </c>
      <c r="AP112" s="26" t="s">
        <v>60</v>
      </c>
      <c r="AQ112" s="26" t="s">
        <v>354</v>
      </c>
      <c r="AR112" s="26" t="s">
        <v>52</v>
      </c>
      <c r="AS112" s="26" t="s">
        <v>53</v>
      </c>
      <c r="AT112" s="26" t="s">
        <v>54</v>
      </c>
    </row>
    <row r="113" spans="1:46" ht="38.25" x14ac:dyDescent="0.15">
      <c r="A113" s="34">
        <v>186</v>
      </c>
      <c r="B113" s="34">
        <v>2012</v>
      </c>
      <c r="C113" s="26" t="s">
        <v>55</v>
      </c>
      <c r="D113" s="26" t="s">
        <v>56</v>
      </c>
      <c r="E113" s="26" t="s">
        <v>48</v>
      </c>
      <c r="F113" s="26" t="s">
        <v>49</v>
      </c>
      <c r="G113" s="26" t="s">
        <v>355</v>
      </c>
      <c r="H113" s="26" t="s">
        <v>355</v>
      </c>
      <c r="I113" s="26" t="s">
        <v>355</v>
      </c>
      <c r="J113" s="26" t="s">
        <v>355</v>
      </c>
      <c r="K113" s="34">
        <v>60</v>
      </c>
      <c r="L113" s="26" t="s">
        <v>356</v>
      </c>
      <c r="M113" s="34">
        <v>899999296</v>
      </c>
      <c r="N113" s="26" t="s">
        <v>49</v>
      </c>
      <c r="O113" s="26" t="s">
        <v>357</v>
      </c>
      <c r="P113" s="27">
        <v>43515442041</v>
      </c>
      <c r="Q113" s="27">
        <v>43515442041</v>
      </c>
      <c r="R113" s="27">
        <v>0</v>
      </c>
      <c r="S113" s="27">
        <v>43256028500</v>
      </c>
      <c r="T113" s="27">
        <v>42503451000</v>
      </c>
      <c r="U113" s="27">
        <v>752577500</v>
      </c>
      <c r="V113" s="27">
        <v>0</v>
      </c>
      <c r="W113" s="27">
        <v>0</v>
      </c>
      <c r="X113" s="27">
        <v>0</v>
      </c>
      <c r="Y113" s="27">
        <v>13541</v>
      </c>
      <c r="Z113" s="27">
        <v>43238365060</v>
      </c>
      <c r="AA113" s="27">
        <v>0</v>
      </c>
      <c r="AB113" s="27">
        <v>42485787560</v>
      </c>
      <c r="AC113" s="27">
        <v>752577500</v>
      </c>
      <c r="AD113" s="27">
        <v>0</v>
      </c>
      <c r="AE113" s="27">
        <v>0</v>
      </c>
      <c r="AF113" s="27">
        <v>0</v>
      </c>
      <c r="AG113" s="27">
        <v>17663440</v>
      </c>
      <c r="AH113" s="27">
        <v>69</v>
      </c>
      <c r="AI113" s="27">
        <v>277076981</v>
      </c>
      <c r="AJ113" s="27">
        <v>0</v>
      </c>
      <c r="AK113" s="27">
        <v>15388424.18</v>
      </c>
      <c r="AL113" s="27">
        <v>0</v>
      </c>
      <c r="AM113" s="27">
        <v>15388424.18</v>
      </c>
      <c r="AN113" s="27">
        <v>0</v>
      </c>
      <c r="AO113" s="27">
        <v>292465405.18000001</v>
      </c>
      <c r="AP113" s="26" t="s">
        <v>60</v>
      </c>
      <c r="AQ113" s="26" t="s">
        <v>358</v>
      </c>
      <c r="AR113" s="26" t="s">
        <v>52</v>
      </c>
      <c r="AS113" s="26" t="s">
        <v>53</v>
      </c>
      <c r="AT113" s="26" t="s">
        <v>54</v>
      </c>
    </row>
    <row r="114" spans="1:46" ht="76.5" x14ac:dyDescent="0.15">
      <c r="A114" s="34">
        <v>259</v>
      </c>
      <c r="B114" s="34">
        <v>2011</v>
      </c>
      <c r="C114" s="26" t="s">
        <v>55</v>
      </c>
      <c r="D114" s="26" t="s">
        <v>101</v>
      </c>
      <c r="E114" s="26" t="s">
        <v>83</v>
      </c>
      <c r="F114" s="26" t="s">
        <v>49</v>
      </c>
      <c r="G114" s="26" t="s">
        <v>359</v>
      </c>
      <c r="H114" s="26" t="s">
        <v>360</v>
      </c>
      <c r="I114" s="26" t="s">
        <v>360</v>
      </c>
      <c r="J114" s="26" t="s">
        <v>360</v>
      </c>
      <c r="K114" s="34">
        <v>23</v>
      </c>
      <c r="L114" s="26" t="s">
        <v>71</v>
      </c>
      <c r="M114" s="34">
        <v>899999296</v>
      </c>
      <c r="N114" s="26" t="s">
        <v>49</v>
      </c>
      <c r="O114" s="26" t="s">
        <v>361</v>
      </c>
      <c r="P114" s="27">
        <v>2140500000</v>
      </c>
      <c r="Q114" s="27">
        <v>2140500000</v>
      </c>
      <c r="R114" s="27">
        <v>0</v>
      </c>
      <c r="S114" s="27">
        <v>500000000</v>
      </c>
      <c r="T114" s="27">
        <v>500000000</v>
      </c>
      <c r="U114" s="27">
        <v>0</v>
      </c>
      <c r="V114" s="27">
        <v>0</v>
      </c>
      <c r="W114" s="27">
        <v>0</v>
      </c>
      <c r="X114" s="27">
        <v>0</v>
      </c>
      <c r="Y114" s="27">
        <v>0</v>
      </c>
      <c r="Z114" s="27">
        <v>500000000</v>
      </c>
      <c r="AA114" s="27">
        <v>0</v>
      </c>
      <c r="AB114" s="27">
        <v>500000000</v>
      </c>
      <c r="AC114" s="27">
        <v>0</v>
      </c>
      <c r="AD114" s="27">
        <v>0</v>
      </c>
      <c r="AE114" s="27">
        <v>0</v>
      </c>
      <c r="AF114" s="27">
        <v>0</v>
      </c>
      <c r="AG114" s="27">
        <v>0</v>
      </c>
      <c r="AH114" s="27">
        <v>2</v>
      </c>
      <c r="AI114" s="27">
        <v>0</v>
      </c>
      <c r="AJ114" s="27">
        <v>0</v>
      </c>
      <c r="AK114" s="27">
        <v>0</v>
      </c>
      <c r="AL114" s="27">
        <v>0</v>
      </c>
      <c r="AM114" s="27">
        <v>0</v>
      </c>
      <c r="AN114" s="27">
        <v>0</v>
      </c>
      <c r="AO114" s="27">
        <v>0</v>
      </c>
      <c r="AP114" s="26" t="s">
        <v>60</v>
      </c>
      <c r="AQ114" s="26" t="s">
        <v>362</v>
      </c>
      <c r="AR114" s="26" t="s">
        <v>363</v>
      </c>
      <c r="AS114" s="26" t="s">
        <v>53</v>
      </c>
      <c r="AT114" s="26" t="s">
        <v>54</v>
      </c>
    </row>
    <row r="115" spans="1:46" ht="38.25" x14ac:dyDescent="0.15">
      <c r="A115" s="34">
        <v>177</v>
      </c>
      <c r="B115" s="34">
        <v>2010</v>
      </c>
      <c r="C115" s="26" t="s">
        <v>55</v>
      </c>
      <c r="D115" s="26" t="s">
        <v>107</v>
      </c>
      <c r="E115" s="26" t="s">
        <v>48</v>
      </c>
      <c r="F115" s="26" t="s">
        <v>49</v>
      </c>
      <c r="G115" s="26" t="s">
        <v>364</v>
      </c>
      <c r="H115" s="26" t="s">
        <v>365</v>
      </c>
      <c r="I115" s="26" t="s">
        <v>365</v>
      </c>
      <c r="J115" s="26" t="s">
        <v>366</v>
      </c>
      <c r="K115" s="34">
        <v>84</v>
      </c>
      <c r="L115" s="26" t="s">
        <v>367</v>
      </c>
      <c r="M115" s="34">
        <v>899999296</v>
      </c>
      <c r="N115" s="26" t="s">
        <v>49</v>
      </c>
      <c r="O115" s="26" t="s">
        <v>368</v>
      </c>
      <c r="P115" s="27">
        <v>54421147349</v>
      </c>
      <c r="Q115" s="27">
        <v>54421147349</v>
      </c>
      <c r="R115" s="27">
        <v>0</v>
      </c>
      <c r="S115" s="27">
        <v>53794347678.629997</v>
      </c>
      <c r="T115" s="27">
        <v>53710234385.720001</v>
      </c>
      <c r="U115" s="27">
        <v>0</v>
      </c>
      <c r="V115" s="27">
        <v>3822300</v>
      </c>
      <c r="W115" s="27">
        <v>80290992.909999996</v>
      </c>
      <c r="X115" s="27">
        <v>0</v>
      </c>
      <c r="Y115" s="27">
        <v>278533335.37</v>
      </c>
      <c r="Z115" s="27">
        <v>53559074805.900002</v>
      </c>
      <c r="AA115" s="27">
        <v>0</v>
      </c>
      <c r="AB115" s="27">
        <v>53474961512.989998</v>
      </c>
      <c r="AC115" s="27">
        <v>0</v>
      </c>
      <c r="AD115" s="27">
        <v>3822300</v>
      </c>
      <c r="AE115" s="27">
        <v>80290992.909999996</v>
      </c>
      <c r="AF115" s="27">
        <v>0</v>
      </c>
      <c r="AG115" s="27">
        <v>235272872.72999999</v>
      </c>
      <c r="AH115" s="27">
        <v>280</v>
      </c>
      <c r="AI115" s="27">
        <v>860693635.10000002</v>
      </c>
      <c r="AJ115" s="27">
        <v>0</v>
      </c>
      <c r="AK115" s="27">
        <v>9591438.9900000002</v>
      </c>
      <c r="AL115" s="27">
        <v>14292</v>
      </c>
      <c r="AM115" s="27">
        <v>9577146.9900000002</v>
      </c>
      <c r="AN115" s="27">
        <v>0</v>
      </c>
      <c r="AO115" s="27">
        <v>870285074.09000003</v>
      </c>
      <c r="AP115" s="26" t="s">
        <v>60</v>
      </c>
      <c r="AQ115" s="26" t="s">
        <v>369</v>
      </c>
      <c r="AR115" s="26" t="s">
        <v>52</v>
      </c>
      <c r="AS115" s="26" t="s">
        <v>53</v>
      </c>
      <c r="AT115" s="26" t="s">
        <v>54</v>
      </c>
    </row>
    <row r="116" spans="1:46" ht="38.25" x14ac:dyDescent="0.15">
      <c r="A116" s="34">
        <v>177</v>
      </c>
      <c r="B116" s="34">
        <v>2010</v>
      </c>
      <c r="C116" s="26" t="s">
        <v>55</v>
      </c>
      <c r="D116" s="26" t="s">
        <v>107</v>
      </c>
      <c r="E116" s="26" t="s">
        <v>48</v>
      </c>
      <c r="F116" s="26" t="s">
        <v>49</v>
      </c>
      <c r="G116" s="26" t="s">
        <v>364</v>
      </c>
      <c r="H116" s="26" t="s">
        <v>365</v>
      </c>
      <c r="I116" s="26" t="s">
        <v>365</v>
      </c>
      <c r="J116" s="26" t="s">
        <v>366</v>
      </c>
      <c r="K116" s="34">
        <v>84</v>
      </c>
      <c r="L116" s="26" t="s">
        <v>367</v>
      </c>
      <c r="M116" s="34">
        <v>899999296</v>
      </c>
      <c r="N116" s="26" t="s">
        <v>49</v>
      </c>
      <c r="O116" s="26" t="s">
        <v>368</v>
      </c>
      <c r="P116" s="27">
        <v>54421147349</v>
      </c>
      <c r="Q116" s="27">
        <v>54421147349</v>
      </c>
      <c r="R116" s="27">
        <v>0</v>
      </c>
      <c r="S116" s="27">
        <v>689454</v>
      </c>
      <c r="T116" s="27">
        <v>0</v>
      </c>
      <c r="U116" s="27">
        <v>689454</v>
      </c>
      <c r="V116" s="27">
        <v>0</v>
      </c>
      <c r="W116" s="27">
        <v>0</v>
      </c>
      <c r="X116" s="27">
        <v>0</v>
      </c>
      <c r="Y116" s="27">
        <v>0</v>
      </c>
      <c r="Z116" s="27">
        <v>689454</v>
      </c>
      <c r="AA116" s="27">
        <v>0</v>
      </c>
      <c r="AB116" s="27">
        <v>0</v>
      </c>
      <c r="AC116" s="27">
        <v>689454</v>
      </c>
      <c r="AD116" s="27">
        <v>0</v>
      </c>
      <c r="AE116" s="27">
        <v>0</v>
      </c>
      <c r="AF116" s="27">
        <v>0</v>
      </c>
      <c r="AG116" s="27">
        <v>0</v>
      </c>
      <c r="AH116" s="27">
        <v>0</v>
      </c>
      <c r="AI116" s="27">
        <v>689454</v>
      </c>
      <c r="AJ116" s="27">
        <v>0</v>
      </c>
      <c r="AK116" s="27">
        <v>0</v>
      </c>
      <c r="AL116" s="27">
        <v>0</v>
      </c>
      <c r="AM116" s="27">
        <v>0</v>
      </c>
      <c r="AN116" s="27">
        <v>0</v>
      </c>
      <c r="AO116" s="27">
        <v>689454</v>
      </c>
      <c r="AP116" s="26" t="s">
        <v>60</v>
      </c>
      <c r="AQ116" s="26" t="s">
        <v>369</v>
      </c>
      <c r="AR116" s="26" t="s">
        <v>370</v>
      </c>
      <c r="AS116" s="26" t="s">
        <v>53</v>
      </c>
      <c r="AT116" s="26" t="s">
        <v>54</v>
      </c>
    </row>
    <row r="117" spans="1:46" ht="25.5" x14ac:dyDescent="0.15">
      <c r="A117" s="34">
        <v>425</v>
      </c>
      <c r="B117" s="34">
        <v>2011</v>
      </c>
      <c r="C117" s="26" t="s">
        <v>55</v>
      </c>
      <c r="D117" s="26" t="s">
        <v>56</v>
      </c>
      <c r="E117" s="26" t="s">
        <v>48</v>
      </c>
      <c r="F117" s="26" t="s">
        <v>49</v>
      </c>
      <c r="G117" s="26" t="s">
        <v>371</v>
      </c>
      <c r="H117" s="26" t="s">
        <v>372</v>
      </c>
      <c r="I117" s="26" t="s">
        <v>372</v>
      </c>
      <c r="J117" s="26" t="s">
        <v>373</v>
      </c>
      <c r="K117" s="34">
        <v>84</v>
      </c>
      <c r="L117" s="26" t="s">
        <v>374</v>
      </c>
      <c r="M117" s="34">
        <v>899999296</v>
      </c>
      <c r="N117" s="26" t="s">
        <v>49</v>
      </c>
      <c r="O117" s="26" t="s">
        <v>375</v>
      </c>
      <c r="P117" s="27">
        <v>170206908126</v>
      </c>
      <c r="Q117" s="27">
        <v>170206908126</v>
      </c>
      <c r="R117" s="27">
        <v>0</v>
      </c>
      <c r="S117" s="27">
        <v>163933685688</v>
      </c>
      <c r="T117" s="27">
        <v>163929863388</v>
      </c>
      <c r="U117" s="27">
        <v>0</v>
      </c>
      <c r="V117" s="27">
        <v>3822300</v>
      </c>
      <c r="W117" s="27">
        <v>0</v>
      </c>
      <c r="X117" s="27">
        <v>0</v>
      </c>
      <c r="Y117" s="27">
        <v>6273222438</v>
      </c>
      <c r="Z117" s="27">
        <v>143115864239.14001</v>
      </c>
      <c r="AA117" s="27">
        <v>0</v>
      </c>
      <c r="AB117" s="27">
        <v>143112041939.14001</v>
      </c>
      <c r="AC117" s="27">
        <v>0</v>
      </c>
      <c r="AD117" s="27">
        <v>3822300</v>
      </c>
      <c r="AE117" s="27">
        <v>0</v>
      </c>
      <c r="AF117" s="27">
        <v>0</v>
      </c>
      <c r="AG117" s="27">
        <v>20817821448.860001</v>
      </c>
      <c r="AH117" s="27">
        <v>1</v>
      </c>
      <c r="AI117" s="27">
        <v>20817821547.860001</v>
      </c>
      <c r="AJ117" s="27">
        <v>0</v>
      </c>
      <c r="AK117" s="27">
        <v>383041469.13999999</v>
      </c>
      <c r="AL117" s="27">
        <v>238452122</v>
      </c>
      <c r="AM117" s="27">
        <v>144589347.13999999</v>
      </c>
      <c r="AN117" s="27">
        <v>0</v>
      </c>
      <c r="AO117" s="27">
        <v>21200863017</v>
      </c>
      <c r="AP117" s="26" t="s">
        <v>60</v>
      </c>
      <c r="AQ117" s="26" t="s">
        <v>376</v>
      </c>
      <c r="AR117" s="26" t="s">
        <v>52</v>
      </c>
      <c r="AS117" s="26" t="s">
        <v>53</v>
      </c>
      <c r="AT117" s="26" t="s">
        <v>54</v>
      </c>
    </row>
    <row r="118" spans="1:46" ht="51" x14ac:dyDescent="0.15">
      <c r="A118" s="34">
        <v>424</v>
      </c>
      <c r="B118" s="34">
        <v>2011</v>
      </c>
      <c r="C118" s="26" t="s">
        <v>55</v>
      </c>
      <c r="D118" s="26" t="s">
        <v>101</v>
      </c>
      <c r="E118" s="26" t="s">
        <v>83</v>
      </c>
      <c r="F118" s="26" t="s">
        <v>49</v>
      </c>
      <c r="G118" s="26" t="s">
        <v>371</v>
      </c>
      <c r="H118" s="26" t="s">
        <v>372</v>
      </c>
      <c r="I118" s="26" t="s">
        <v>372</v>
      </c>
      <c r="J118" s="26" t="s">
        <v>372</v>
      </c>
      <c r="K118" s="34">
        <v>12</v>
      </c>
      <c r="L118" s="26" t="s">
        <v>377</v>
      </c>
      <c r="M118" s="34">
        <v>899999296</v>
      </c>
      <c r="N118" s="26" t="s">
        <v>49</v>
      </c>
      <c r="O118" s="26" t="s">
        <v>378</v>
      </c>
      <c r="P118" s="27">
        <v>1203000000</v>
      </c>
      <c r="Q118" s="27">
        <v>1203000000</v>
      </c>
      <c r="R118" s="27">
        <v>0</v>
      </c>
      <c r="S118" s="27">
        <v>1203000000</v>
      </c>
      <c r="T118" s="27">
        <v>1203000000</v>
      </c>
      <c r="U118" s="27">
        <v>0</v>
      </c>
      <c r="V118" s="27">
        <v>0</v>
      </c>
      <c r="W118" s="27">
        <v>0</v>
      </c>
      <c r="X118" s="27">
        <v>0</v>
      </c>
      <c r="Y118" s="27">
        <v>0</v>
      </c>
      <c r="Z118" s="27">
        <v>1148998159.9100001</v>
      </c>
      <c r="AA118" s="27">
        <v>0</v>
      </c>
      <c r="AB118" s="27">
        <v>1148998159.9100001</v>
      </c>
      <c r="AC118" s="27">
        <v>0</v>
      </c>
      <c r="AD118" s="27">
        <v>0</v>
      </c>
      <c r="AE118" s="27">
        <v>0</v>
      </c>
      <c r="AF118" s="27">
        <v>0</v>
      </c>
      <c r="AG118" s="27">
        <v>54001840.090000004</v>
      </c>
      <c r="AH118" s="27">
        <v>2</v>
      </c>
      <c r="AI118" s="27">
        <v>1184055.3899999999</v>
      </c>
      <c r="AJ118" s="27">
        <v>-1184055</v>
      </c>
      <c r="AK118" s="27">
        <v>-1184055</v>
      </c>
      <c r="AL118" s="27">
        <v>0</v>
      </c>
      <c r="AM118" s="27">
        <v>0</v>
      </c>
      <c r="AN118" s="27">
        <v>0</v>
      </c>
      <c r="AO118" s="27">
        <v>0.39</v>
      </c>
      <c r="AP118" s="26" t="s">
        <v>87</v>
      </c>
      <c r="AQ118" s="26" t="s">
        <v>379</v>
      </c>
      <c r="AR118" s="26" t="s">
        <v>52</v>
      </c>
      <c r="AS118" s="26" t="s">
        <v>53</v>
      </c>
      <c r="AT118" s="26" t="s">
        <v>54</v>
      </c>
    </row>
    <row r="119" spans="1:46" ht="38.25" x14ac:dyDescent="0.15">
      <c r="A119" s="34">
        <v>426</v>
      </c>
      <c r="B119" s="34">
        <v>2011</v>
      </c>
      <c r="C119" s="26" t="s">
        <v>55</v>
      </c>
      <c r="D119" s="26" t="s">
        <v>101</v>
      </c>
      <c r="E119" s="26" t="s">
        <v>83</v>
      </c>
      <c r="F119" s="26" t="s">
        <v>49</v>
      </c>
      <c r="G119" s="26" t="s">
        <v>371</v>
      </c>
      <c r="H119" s="26" t="s">
        <v>372</v>
      </c>
      <c r="I119" s="26" t="s">
        <v>372</v>
      </c>
      <c r="J119" s="26" t="s">
        <v>380</v>
      </c>
      <c r="K119" s="34">
        <v>12</v>
      </c>
      <c r="L119" s="26" t="s">
        <v>381</v>
      </c>
      <c r="M119" s="34">
        <v>899999296</v>
      </c>
      <c r="N119" s="26" t="s">
        <v>49</v>
      </c>
      <c r="O119" s="26" t="s">
        <v>382</v>
      </c>
      <c r="P119" s="27">
        <v>400000000</v>
      </c>
      <c r="Q119" s="27">
        <v>400000000</v>
      </c>
      <c r="R119" s="27">
        <v>0</v>
      </c>
      <c r="S119" s="27">
        <v>400000000</v>
      </c>
      <c r="T119" s="27">
        <v>400000000</v>
      </c>
      <c r="U119" s="27">
        <v>0</v>
      </c>
      <c r="V119" s="27">
        <v>0</v>
      </c>
      <c r="W119" s="27">
        <v>0</v>
      </c>
      <c r="X119" s="27">
        <v>0</v>
      </c>
      <c r="Y119" s="27">
        <v>0</v>
      </c>
      <c r="Z119" s="27">
        <v>400000000</v>
      </c>
      <c r="AA119" s="27">
        <v>0</v>
      </c>
      <c r="AB119" s="27">
        <v>400000000</v>
      </c>
      <c r="AC119" s="27">
        <v>0</v>
      </c>
      <c r="AD119" s="27">
        <v>0</v>
      </c>
      <c r="AE119" s="27">
        <v>0</v>
      </c>
      <c r="AF119" s="27">
        <v>0</v>
      </c>
      <c r="AG119" s="27">
        <v>0</v>
      </c>
      <c r="AH119" s="27">
        <v>1</v>
      </c>
      <c r="AI119" s="27">
        <v>0</v>
      </c>
      <c r="AJ119" s="27">
        <v>0</v>
      </c>
      <c r="AK119" s="27">
        <v>0</v>
      </c>
      <c r="AL119" s="27">
        <v>0</v>
      </c>
      <c r="AM119" s="27">
        <v>0</v>
      </c>
      <c r="AN119" s="27">
        <v>0</v>
      </c>
      <c r="AO119" s="27">
        <v>0</v>
      </c>
      <c r="AP119" s="26" t="s">
        <v>87</v>
      </c>
      <c r="AQ119" s="26" t="s">
        <v>383</v>
      </c>
      <c r="AR119" s="26" t="s">
        <v>52</v>
      </c>
      <c r="AS119" s="26" t="s">
        <v>53</v>
      </c>
      <c r="AT119" s="26" t="s">
        <v>54</v>
      </c>
    </row>
    <row r="120" spans="1:46" x14ac:dyDescent="0.15">
      <c r="A120" s="26" t="s">
        <v>384</v>
      </c>
      <c r="B120" s="34">
        <v>2016</v>
      </c>
      <c r="C120" s="26" t="s">
        <v>46</v>
      </c>
      <c r="D120" s="26" t="s">
        <v>47</v>
      </c>
      <c r="E120" s="26" t="s">
        <v>48</v>
      </c>
      <c r="F120" s="26" t="s">
        <v>49</v>
      </c>
      <c r="G120" s="26" t="s">
        <v>47</v>
      </c>
      <c r="H120" s="26" t="s">
        <v>47</v>
      </c>
      <c r="I120" s="26" t="s">
        <v>47</v>
      </c>
      <c r="J120" s="26" t="s">
        <v>47</v>
      </c>
      <c r="K120" s="26" t="s">
        <v>47</v>
      </c>
      <c r="L120" s="26" t="s">
        <v>47</v>
      </c>
      <c r="M120" s="34">
        <v>899999296</v>
      </c>
      <c r="N120" s="26" t="s">
        <v>49</v>
      </c>
      <c r="O120" s="26" t="s">
        <v>47</v>
      </c>
      <c r="P120" s="27">
        <v>0</v>
      </c>
      <c r="Q120" s="27">
        <v>0</v>
      </c>
      <c r="R120" s="27">
        <v>0</v>
      </c>
      <c r="S120" s="27">
        <v>1970234765.4000001</v>
      </c>
      <c r="T120" s="27">
        <v>55723500</v>
      </c>
      <c r="U120" s="27">
        <v>0</v>
      </c>
      <c r="V120" s="27">
        <v>0</v>
      </c>
      <c r="W120" s="27">
        <v>0</v>
      </c>
      <c r="X120" s="27">
        <v>1914511265.4000001</v>
      </c>
      <c r="Y120" s="27">
        <v>0</v>
      </c>
      <c r="Z120" s="27">
        <v>1970234765.4000001</v>
      </c>
      <c r="AA120" s="27">
        <v>0</v>
      </c>
      <c r="AB120" s="27">
        <v>55723500</v>
      </c>
      <c r="AC120" s="27">
        <v>0</v>
      </c>
      <c r="AD120" s="27">
        <v>0</v>
      </c>
      <c r="AE120" s="27">
        <v>0</v>
      </c>
      <c r="AF120" s="27">
        <v>1914511265.4000001</v>
      </c>
      <c r="AG120" s="27">
        <v>0</v>
      </c>
      <c r="AH120" s="27">
        <v>1</v>
      </c>
      <c r="AI120" s="27">
        <v>1329765234.5999999</v>
      </c>
      <c r="AJ120" s="27">
        <v>0</v>
      </c>
      <c r="AK120" s="27">
        <v>135613581.09999999</v>
      </c>
      <c r="AL120" s="27">
        <v>0</v>
      </c>
      <c r="AM120" s="27">
        <v>135613581.09999999</v>
      </c>
      <c r="AN120" s="27">
        <v>0</v>
      </c>
      <c r="AO120" s="27">
        <v>1465378815.7</v>
      </c>
      <c r="AP120" s="26" t="s">
        <v>60</v>
      </c>
      <c r="AQ120" s="26" t="s">
        <v>385</v>
      </c>
      <c r="AR120" s="26" t="s">
        <v>52</v>
      </c>
      <c r="AS120" s="26" t="s">
        <v>53</v>
      </c>
      <c r="AT120" s="26" t="s">
        <v>54</v>
      </c>
    </row>
    <row r="121" spans="1:46" ht="76.5" x14ac:dyDescent="0.15">
      <c r="A121" s="34">
        <v>427</v>
      </c>
      <c r="B121" s="34">
        <v>2011</v>
      </c>
      <c r="C121" s="26" t="s">
        <v>55</v>
      </c>
      <c r="D121" s="26" t="s">
        <v>386</v>
      </c>
      <c r="E121" s="26" t="s">
        <v>83</v>
      </c>
      <c r="F121" s="26" t="s">
        <v>49</v>
      </c>
      <c r="G121" s="26" t="s">
        <v>371</v>
      </c>
      <c r="H121" s="26" t="s">
        <v>372</v>
      </c>
      <c r="I121" s="26" t="s">
        <v>372</v>
      </c>
      <c r="J121" s="26" t="s">
        <v>371</v>
      </c>
      <c r="K121" s="34">
        <v>41</v>
      </c>
      <c r="L121" s="26" t="s">
        <v>387</v>
      </c>
      <c r="M121" s="34">
        <v>899999296</v>
      </c>
      <c r="N121" s="26" t="s">
        <v>49</v>
      </c>
      <c r="O121" s="26" t="s">
        <v>388</v>
      </c>
      <c r="P121" s="27">
        <v>1000000000</v>
      </c>
      <c r="Q121" s="27">
        <v>1000000000</v>
      </c>
      <c r="R121" s="27">
        <v>0</v>
      </c>
      <c r="S121" s="27">
        <v>1000000000</v>
      </c>
      <c r="T121" s="27">
        <v>997248000</v>
      </c>
      <c r="U121" s="27">
        <v>0</v>
      </c>
      <c r="V121" s="27">
        <v>2752000</v>
      </c>
      <c r="W121" s="27">
        <v>0</v>
      </c>
      <c r="X121" s="27">
        <v>0</v>
      </c>
      <c r="Y121" s="27">
        <v>0</v>
      </c>
      <c r="Z121" s="27">
        <v>1000000000</v>
      </c>
      <c r="AA121" s="27">
        <v>0</v>
      </c>
      <c r="AB121" s="27">
        <v>997248000</v>
      </c>
      <c r="AC121" s="27">
        <v>0</v>
      </c>
      <c r="AD121" s="27">
        <v>2752000</v>
      </c>
      <c r="AE121" s="27">
        <v>0</v>
      </c>
      <c r="AF121" s="27">
        <v>0</v>
      </c>
      <c r="AG121" s="27">
        <v>0</v>
      </c>
      <c r="AH121" s="27">
        <v>3</v>
      </c>
      <c r="AI121" s="27">
        <v>0</v>
      </c>
      <c r="AJ121" s="27">
        <v>0</v>
      </c>
      <c r="AK121" s="27">
        <v>0</v>
      </c>
      <c r="AL121" s="27">
        <v>0</v>
      </c>
      <c r="AM121" s="27">
        <v>0</v>
      </c>
      <c r="AN121" s="27">
        <v>0</v>
      </c>
      <c r="AO121" s="27">
        <v>0</v>
      </c>
      <c r="AP121" s="26" t="s">
        <v>60</v>
      </c>
      <c r="AQ121" s="26" t="s">
        <v>389</v>
      </c>
      <c r="AR121" s="26" t="s">
        <v>52</v>
      </c>
      <c r="AS121" s="26" t="s">
        <v>53</v>
      </c>
      <c r="AT121" s="26" t="s">
        <v>54</v>
      </c>
    </row>
    <row r="122" spans="1:46" ht="25.5" x14ac:dyDescent="0.15">
      <c r="A122" s="34">
        <v>163</v>
      </c>
      <c r="B122" s="34">
        <v>2010</v>
      </c>
      <c r="C122" s="26" t="s">
        <v>55</v>
      </c>
      <c r="D122" s="26" t="s">
        <v>101</v>
      </c>
      <c r="E122" s="26" t="s">
        <v>83</v>
      </c>
      <c r="F122" s="26" t="s">
        <v>49</v>
      </c>
      <c r="G122" s="26" t="s">
        <v>390</v>
      </c>
      <c r="H122" s="26" t="s">
        <v>391</v>
      </c>
      <c r="I122" s="26" t="s">
        <v>391</v>
      </c>
      <c r="J122" s="26" t="s">
        <v>392</v>
      </c>
      <c r="K122" s="34">
        <v>12</v>
      </c>
      <c r="L122" s="26" t="s">
        <v>371</v>
      </c>
      <c r="M122" s="34">
        <v>899999296</v>
      </c>
      <c r="N122" s="26" t="s">
        <v>49</v>
      </c>
      <c r="O122" s="26" t="s">
        <v>393</v>
      </c>
      <c r="P122" s="27">
        <v>3000000000</v>
      </c>
      <c r="Q122" s="27">
        <v>3000000000</v>
      </c>
      <c r="R122" s="27">
        <v>0</v>
      </c>
      <c r="S122" s="27">
        <v>3000000000</v>
      </c>
      <c r="T122" s="27">
        <v>2983086000</v>
      </c>
      <c r="U122" s="27">
        <v>0</v>
      </c>
      <c r="V122" s="27">
        <v>3822300</v>
      </c>
      <c r="W122" s="27">
        <v>0</v>
      </c>
      <c r="X122" s="27">
        <v>13091700</v>
      </c>
      <c r="Y122" s="27">
        <v>0</v>
      </c>
      <c r="Z122" s="27">
        <v>3000000000</v>
      </c>
      <c r="AA122" s="27">
        <v>0</v>
      </c>
      <c r="AB122" s="27">
        <v>2983086000</v>
      </c>
      <c r="AC122" s="27">
        <v>0</v>
      </c>
      <c r="AD122" s="27">
        <v>3822300</v>
      </c>
      <c r="AE122" s="27">
        <v>0</v>
      </c>
      <c r="AF122" s="27">
        <v>13091700</v>
      </c>
      <c r="AG122" s="27">
        <v>0</v>
      </c>
      <c r="AH122" s="27">
        <v>27</v>
      </c>
      <c r="AI122" s="27">
        <v>0</v>
      </c>
      <c r="AJ122" s="27">
        <v>0</v>
      </c>
      <c r="AK122" s="27">
        <v>0</v>
      </c>
      <c r="AL122" s="27">
        <v>0</v>
      </c>
      <c r="AM122" s="27">
        <v>0</v>
      </c>
      <c r="AN122" s="27">
        <v>0</v>
      </c>
      <c r="AO122" s="27">
        <v>0</v>
      </c>
      <c r="AP122" s="26" t="s">
        <v>60</v>
      </c>
      <c r="AQ122" s="26" t="s">
        <v>394</v>
      </c>
      <c r="AR122" s="26" t="s">
        <v>52</v>
      </c>
      <c r="AS122" s="26" t="s">
        <v>53</v>
      </c>
      <c r="AT122" s="26" t="s">
        <v>54</v>
      </c>
    </row>
    <row r="123" spans="1:46" x14ac:dyDescent="0.15">
      <c r="A123" s="26" t="s">
        <v>395</v>
      </c>
      <c r="B123" s="34">
        <v>2017</v>
      </c>
      <c r="C123" s="26" t="s">
        <v>46</v>
      </c>
      <c r="D123" s="26" t="s">
        <v>47</v>
      </c>
      <c r="E123" s="26" t="s">
        <v>48</v>
      </c>
      <c r="F123" s="26" t="s">
        <v>49</v>
      </c>
      <c r="G123" s="26" t="s">
        <v>47</v>
      </c>
      <c r="H123" s="26" t="s">
        <v>47</v>
      </c>
      <c r="I123" s="26" t="s">
        <v>47</v>
      </c>
      <c r="J123" s="26" t="s">
        <v>47</v>
      </c>
      <c r="K123" s="26" t="s">
        <v>47</v>
      </c>
      <c r="L123" s="26" t="s">
        <v>47</v>
      </c>
      <c r="M123" s="34">
        <v>899999296</v>
      </c>
      <c r="N123" s="26" t="s">
        <v>49</v>
      </c>
      <c r="O123" s="26" t="s">
        <v>47</v>
      </c>
      <c r="P123" s="27">
        <v>0</v>
      </c>
      <c r="Q123" s="27">
        <v>0</v>
      </c>
      <c r="R123" s="27">
        <v>0</v>
      </c>
      <c r="S123" s="27">
        <v>0</v>
      </c>
      <c r="T123" s="27">
        <v>0</v>
      </c>
      <c r="U123" s="27">
        <v>0</v>
      </c>
      <c r="V123" s="27">
        <v>0</v>
      </c>
      <c r="W123" s="27">
        <v>0</v>
      </c>
      <c r="X123" s="27">
        <v>0</v>
      </c>
      <c r="Y123" s="27">
        <v>0</v>
      </c>
      <c r="Z123" s="27">
        <v>0</v>
      </c>
      <c r="AA123" s="27">
        <v>0</v>
      </c>
      <c r="AB123" s="27">
        <v>0</v>
      </c>
      <c r="AC123" s="27">
        <v>0</v>
      </c>
      <c r="AD123" s="27">
        <v>0</v>
      </c>
      <c r="AE123" s="27">
        <v>0</v>
      </c>
      <c r="AF123" s="27">
        <v>0</v>
      </c>
      <c r="AG123" s="27">
        <v>0</v>
      </c>
      <c r="AH123" s="27">
        <v>1</v>
      </c>
      <c r="AI123" s="27">
        <v>300000000</v>
      </c>
      <c r="AJ123" s="27">
        <v>0</v>
      </c>
      <c r="AK123" s="27">
        <v>5590964.4100000001</v>
      </c>
      <c r="AL123" s="27">
        <v>0</v>
      </c>
      <c r="AM123" s="27">
        <v>5590964.4100000001</v>
      </c>
      <c r="AN123" s="27">
        <v>0</v>
      </c>
      <c r="AO123" s="27">
        <v>305590964.41000003</v>
      </c>
      <c r="AP123" s="26" t="s">
        <v>60</v>
      </c>
      <c r="AQ123" s="26" t="s">
        <v>396</v>
      </c>
      <c r="AR123" s="26" t="s">
        <v>52</v>
      </c>
      <c r="AS123" s="26" t="s">
        <v>53</v>
      </c>
      <c r="AT123" s="26" t="s">
        <v>54</v>
      </c>
    </row>
    <row r="124" spans="1:46" ht="25.5" x14ac:dyDescent="0.15">
      <c r="A124" s="34">
        <v>264</v>
      </c>
      <c r="B124" s="34">
        <v>2012</v>
      </c>
      <c r="C124" s="26" t="s">
        <v>55</v>
      </c>
      <c r="D124" s="26" t="s">
        <v>151</v>
      </c>
      <c r="E124" s="26" t="s">
        <v>83</v>
      </c>
      <c r="F124" s="26" t="s">
        <v>49</v>
      </c>
      <c r="G124" s="26" t="s">
        <v>397</v>
      </c>
      <c r="H124" s="26" t="s">
        <v>397</v>
      </c>
      <c r="I124" s="26" t="s">
        <v>397</v>
      </c>
      <c r="J124" s="26" t="s">
        <v>397</v>
      </c>
      <c r="K124" s="34">
        <v>36</v>
      </c>
      <c r="L124" s="26" t="s">
        <v>153</v>
      </c>
      <c r="M124" s="34">
        <v>899999296</v>
      </c>
      <c r="N124" s="26" t="s">
        <v>49</v>
      </c>
      <c r="O124" s="26" t="s">
        <v>398</v>
      </c>
      <c r="P124" s="27">
        <v>10199742350</v>
      </c>
      <c r="Q124" s="27">
        <v>10199742350</v>
      </c>
      <c r="R124" s="27">
        <v>0</v>
      </c>
      <c r="S124" s="27">
        <v>477720173</v>
      </c>
      <c r="T124" s="27">
        <v>477720000</v>
      </c>
      <c r="U124" s="27">
        <v>0</v>
      </c>
      <c r="V124" s="27">
        <v>0</v>
      </c>
      <c r="W124" s="27">
        <v>0</v>
      </c>
      <c r="X124" s="27">
        <v>173</v>
      </c>
      <c r="Y124" s="27">
        <v>0</v>
      </c>
      <c r="Z124" s="27">
        <v>477720173</v>
      </c>
      <c r="AA124" s="27">
        <v>0</v>
      </c>
      <c r="AB124" s="27">
        <v>477720000</v>
      </c>
      <c r="AC124" s="27">
        <v>0</v>
      </c>
      <c r="AD124" s="27">
        <v>0</v>
      </c>
      <c r="AE124" s="27">
        <v>0</v>
      </c>
      <c r="AF124" s="27">
        <v>173</v>
      </c>
      <c r="AG124" s="27">
        <v>0</v>
      </c>
      <c r="AH124" s="27">
        <v>22</v>
      </c>
      <c r="AI124" s="27">
        <v>0</v>
      </c>
      <c r="AJ124" s="27">
        <v>0</v>
      </c>
      <c r="AK124" s="27">
        <v>0</v>
      </c>
      <c r="AL124" s="27">
        <v>0</v>
      </c>
      <c r="AM124" s="27">
        <v>0</v>
      </c>
      <c r="AN124" s="27">
        <v>0</v>
      </c>
      <c r="AO124" s="27">
        <v>0</v>
      </c>
      <c r="AP124" s="26" t="s">
        <v>60</v>
      </c>
      <c r="AQ124" s="26" t="s">
        <v>399</v>
      </c>
      <c r="AR124" s="26" t="s">
        <v>400</v>
      </c>
      <c r="AS124" s="26" t="s">
        <v>53</v>
      </c>
      <c r="AT124" s="26" t="s">
        <v>54</v>
      </c>
    </row>
    <row r="125" spans="1:46" ht="25.5" x14ac:dyDescent="0.15">
      <c r="A125" s="34">
        <v>264</v>
      </c>
      <c r="B125" s="34">
        <v>2012</v>
      </c>
      <c r="C125" s="26" t="s">
        <v>55</v>
      </c>
      <c r="D125" s="26" t="s">
        <v>151</v>
      </c>
      <c r="E125" s="26" t="s">
        <v>83</v>
      </c>
      <c r="F125" s="26" t="s">
        <v>49</v>
      </c>
      <c r="G125" s="26" t="s">
        <v>397</v>
      </c>
      <c r="H125" s="26" t="s">
        <v>397</v>
      </c>
      <c r="I125" s="26" t="s">
        <v>397</v>
      </c>
      <c r="J125" s="26" t="s">
        <v>397</v>
      </c>
      <c r="K125" s="34">
        <v>36</v>
      </c>
      <c r="L125" s="26" t="s">
        <v>153</v>
      </c>
      <c r="M125" s="34">
        <v>899999296</v>
      </c>
      <c r="N125" s="26" t="s">
        <v>49</v>
      </c>
      <c r="O125" s="26" t="s">
        <v>398</v>
      </c>
      <c r="P125" s="27">
        <v>10199742350</v>
      </c>
      <c r="Q125" s="27">
        <v>10199742350</v>
      </c>
      <c r="R125" s="27">
        <v>0</v>
      </c>
      <c r="S125" s="27">
        <v>1276602194</v>
      </c>
      <c r="T125" s="27">
        <v>1275017194</v>
      </c>
      <c r="U125" s="27">
        <v>0</v>
      </c>
      <c r="V125" s="27">
        <v>0</v>
      </c>
      <c r="W125" s="27">
        <v>0</v>
      </c>
      <c r="X125" s="27">
        <v>1585000</v>
      </c>
      <c r="Y125" s="27">
        <v>0</v>
      </c>
      <c r="Z125" s="27">
        <v>1276602193</v>
      </c>
      <c r="AA125" s="27">
        <v>0</v>
      </c>
      <c r="AB125" s="27">
        <v>1275017193</v>
      </c>
      <c r="AC125" s="27">
        <v>0</v>
      </c>
      <c r="AD125" s="27">
        <v>0</v>
      </c>
      <c r="AE125" s="27">
        <v>0</v>
      </c>
      <c r="AF125" s="27">
        <v>1585000</v>
      </c>
      <c r="AG125" s="27">
        <v>1</v>
      </c>
      <c r="AH125" s="27">
        <v>5</v>
      </c>
      <c r="AI125" s="27">
        <v>1</v>
      </c>
      <c r="AJ125" s="27">
        <v>0</v>
      </c>
      <c r="AK125" s="27">
        <v>0</v>
      </c>
      <c r="AL125" s="27">
        <v>0</v>
      </c>
      <c r="AM125" s="27">
        <v>0</v>
      </c>
      <c r="AN125" s="27">
        <v>0</v>
      </c>
      <c r="AO125" s="27">
        <v>1</v>
      </c>
      <c r="AP125" s="26" t="s">
        <v>60</v>
      </c>
      <c r="AQ125" s="26" t="s">
        <v>399</v>
      </c>
      <c r="AR125" s="26" t="s">
        <v>401</v>
      </c>
      <c r="AS125" s="26" t="s">
        <v>53</v>
      </c>
      <c r="AT125" s="26" t="s">
        <v>54</v>
      </c>
    </row>
    <row r="126" spans="1:46" ht="25.5" x14ac:dyDescent="0.15">
      <c r="A126" s="34">
        <v>264</v>
      </c>
      <c r="B126" s="34">
        <v>2012</v>
      </c>
      <c r="C126" s="26" t="s">
        <v>55</v>
      </c>
      <c r="D126" s="26" t="s">
        <v>151</v>
      </c>
      <c r="E126" s="26" t="s">
        <v>83</v>
      </c>
      <c r="F126" s="26" t="s">
        <v>49</v>
      </c>
      <c r="G126" s="26" t="s">
        <v>397</v>
      </c>
      <c r="H126" s="26" t="s">
        <v>397</v>
      </c>
      <c r="I126" s="26" t="s">
        <v>397</v>
      </c>
      <c r="J126" s="26" t="s">
        <v>397</v>
      </c>
      <c r="K126" s="34">
        <v>36</v>
      </c>
      <c r="L126" s="26" t="s">
        <v>153</v>
      </c>
      <c r="M126" s="34">
        <v>899999296</v>
      </c>
      <c r="N126" s="26" t="s">
        <v>49</v>
      </c>
      <c r="O126" s="26" t="s">
        <v>398</v>
      </c>
      <c r="P126" s="27">
        <v>10199742350</v>
      </c>
      <c r="Q126" s="27">
        <v>10199742350</v>
      </c>
      <c r="R126" s="27">
        <v>0</v>
      </c>
      <c r="S126" s="27">
        <v>1946412228</v>
      </c>
      <c r="T126" s="27">
        <v>1946412228</v>
      </c>
      <c r="U126" s="27">
        <v>0</v>
      </c>
      <c r="V126" s="27">
        <v>0</v>
      </c>
      <c r="W126" s="27">
        <v>0</v>
      </c>
      <c r="X126" s="27">
        <v>0</v>
      </c>
      <c r="Y126" s="27">
        <v>191768318</v>
      </c>
      <c r="Z126" s="27">
        <v>1946412228</v>
      </c>
      <c r="AA126" s="27">
        <v>0</v>
      </c>
      <c r="AB126" s="27">
        <v>1946412228</v>
      </c>
      <c r="AC126" s="27">
        <v>0</v>
      </c>
      <c r="AD126" s="27">
        <v>0</v>
      </c>
      <c r="AE126" s="27">
        <v>0</v>
      </c>
      <c r="AF126" s="27">
        <v>0</v>
      </c>
      <c r="AG126" s="27">
        <v>0</v>
      </c>
      <c r="AH126" s="27">
        <v>13</v>
      </c>
      <c r="AI126" s="27">
        <v>0</v>
      </c>
      <c r="AJ126" s="27">
        <v>0</v>
      </c>
      <c r="AK126" s="27">
        <v>0</v>
      </c>
      <c r="AL126" s="27">
        <v>0</v>
      </c>
      <c r="AM126" s="27">
        <v>0</v>
      </c>
      <c r="AN126" s="27">
        <v>0</v>
      </c>
      <c r="AO126" s="27">
        <v>0</v>
      </c>
      <c r="AP126" s="26" t="s">
        <v>60</v>
      </c>
      <c r="AQ126" s="26" t="s">
        <v>399</v>
      </c>
      <c r="AR126" s="26" t="s">
        <v>402</v>
      </c>
      <c r="AS126" s="26" t="s">
        <v>53</v>
      </c>
      <c r="AT126" s="26" t="s">
        <v>54</v>
      </c>
    </row>
    <row r="127" spans="1:46" ht="25.5" x14ac:dyDescent="0.15">
      <c r="A127" s="34">
        <v>264</v>
      </c>
      <c r="B127" s="34">
        <v>2012</v>
      </c>
      <c r="C127" s="26" t="s">
        <v>55</v>
      </c>
      <c r="D127" s="26" t="s">
        <v>151</v>
      </c>
      <c r="E127" s="26" t="s">
        <v>83</v>
      </c>
      <c r="F127" s="26" t="s">
        <v>49</v>
      </c>
      <c r="G127" s="26" t="s">
        <v>397</v>
      </c>
      <c r="H127" s="26" t="s">
        <v>397</v>
      </c>
      <c r="I127" s="26" t="s">
        <v>397</v>
      </c>
      <c r="J127" s="26" t="s">
        <v>397</v>
      </c>
      <c r="K127" s="34">
        <v>36</v>
      </c>
      <c r="L127" s="26" t="s">
        <v>153</v>
      </c>
      <c r="M127" s="34">
        <v>899999296</v>
      </c>
      <c r="N127" s="26" t="s">
        <v>49</v>
      </c>
      <c r="O127" s="26" t="s">
        <v>398</v>
      </c>
      <c r="P127" s="27">
        <v>10199742350</v>
      </c>
      <c r="Q127" s="27">
        <v>10199742350</v>
      </c>
      <c r="R127" s="27">
        <v>0</v>
      </c>
      <c r="S127" s="27">
        <v>3609467569</v>
      </c>
      <c r="T127" s="27">
        <v>3589466969</v>
      </c>
      <c r="U127" s="27">
        <v>0</v>
      </c>
      <c r="V127" s="27">
        <v>0</v>
      </c>
      <c r="W127" s="27">
        <v>0</v>
      </c>
      <c r="X127" s="27">
        <v>20000600</v>
      </c>
      <c r="Y127" s="27">
        <v>0</v>
      </c>
      <c r="Z127" s="27">
        <v>3609467569</v>
      </c>
      <c r="AA127" s="27">
        <v>0</v>
      </c>
      <c r="AB127" s="27">
        <v>3589466969</v>
      </c>
      <c r="AC127" s="27">
        <v>0</v>
      </c>
      <c r="AD127" s="27">
        <v>0</v>
      </c>
      <c r="AE127" s="27">
        <v>0</v>
      </c>
      <c r="AF127" s="27">
        <v>20000600</v>
      </c>
      <c r="AG127" s="27">
        <v>0</v>
      </c>
      <c r="AH127" s="27">
        <v>63</v>
      </c>
      <c r="AI127" s="27">
        <v>0</v>
      </c>
      <c r="AJ127" s="27">
        <v>0</v>
      </c>
      <c r="AK127" s="27">
        <v>0</v>
      </c>
      <c r="AL127" s="27">
        <v>0</v>
      </c>
      <c r="AM127" s="27">
        <v>0</v>
      </c>
      <c r="AN127" s="27">
        <v>0</v>
      </c>
      <c r="AO127" s="27">
        <v>0</v>
      </c>
      <c r="AP127" s="26" t="s">
        <v>60</v>
      </c>
      <c r="AQ127" s="26" t="s">
        <v>399</v>
      </c>
      <c r="AR127" s="26" t="s">
        <v>403</v>
      </c>
      <c r="AS127" s="26" t="s">
        <v>53</v>
      </c>
      <c r="AT127" s="26" t="s">
        <v>54</v>
      </c>
    </row>
    <row r="128" spans="1:46" ht="25.5" x14ac:dyDescent="0.15">
      <c r="A128" s="34">
        <v>257</v>
      </c>
      <c r="B128" s="34">
        <v>2012</v>
      </c>
      <c r="C128" s="26" t="s">
        <v>55</v>
      </c>
      <c r="D128" s="26" t="s">
        <v>151</v>
      </c>
      <c r="E128" s="26" t="s">
        <v>83</v>
      </c>
      <c r="F128" s="26" t="s">
        <v>49</v>
      </c>
      <c r="G128" s="26" t="s">
        <v>404</v>
      </c>
      <c r="H128" s="26" t="s">
        <v>404</v>
      </c>
      <c r="I128" s="26" t="s">
        <v>404</v>
      </c>
      <c r="J128" s="26" t="s">
        <v>404</v>
      </c>
      <c r="K128" s="34">
        <v>36</v>
      </c>
      <c r="L128" s="26" t="s">
        <v>405</v>
      </c>
      <c r="M128" s="34">
        <v>899999296</v>
      </c>
      <c r="N128" s="26" t="s">
        <v>49</v>
      </c>
      <c r="O128" s="26" t="s">
        <v>406</v>
      </c>
      <c r="P128" s="27">
        <v>1484531761</v>
      </c>
      <c r="Q128" s="27">
        <v>1484531761</v>
      </c>
      <c r="R128" s="27">
        <v>0</v>
      </c>
      <c r="S128" s="27">
        <v>798531761</v>
      </c>
      <c r="T128" s="27">
        <v>515916319</v>
      </c>
      <c r="U128" s="27">
        <v>0</v>
      </c>
      <c r="V128" s="27">
        <v>0</v>
      </c>
      <c r="W128" s="27">
        <v>0</v>
      </c>
      <c r="X128" s="27">
        <v>282615442</v>
      </c>
      <c r="Y128" s="27">
        <v>0</v>
      </c>
      <c r="Z128" s="27">
        <v>798531761</v>
      </c>
      <c r="AA128" s="27">
        <v>0</v>
      </c>
      <c r="AB128" s="27">
        <v>515916319</v>
      </c>
      <c r="AC128" s="27">
        <v>0</v>
      </c>
      <c r="AD128" s="27">
        <v>0</v>
      </c>
      <c r="AE128" s="27">
        <v>0</v>
      </c>
      <c r="AF128" s="27">
        <v>282615442</v>
      </c>
      <c r="AG128" s="27">
        <v>0</v>
      </c>
      <c r="AH128" s="27">
        <v>5</v>
      </c>
      <c r="AI128" s="27">
        <v>0</v>
      </c>
      <c r="AJ128" s="27">
        <v>0</v>
      </c>
      <c r="AK128" s="27">
        <v>651935</v>
      </c>
      <c r="AL128" s="27">
        <v>651935</v>
      </c>
      <c r="AM128" s="27">
        <v>0</v>
      </c>
      <c r="AN128" s="27">
        <v>0</v>
      </c>
      <c r="AO128" s="27">
        <v>651935</v>
      </c>
      <c r="AP128" s="26" t="s">
        <v>60</v>
      </c>
      <c r="AQ128" s="26" t="s">
        <v>407</v>
      </c>
      <c r="AR128" s="26" t="s">
        <v>408</v>
      </c>
      <c r="AS128" s="26" t="s">
        <v>53</v>
      </c>
      <c r="AT128" s="26" t="s">
        <v>54</v>
      </c>
    </row>
    <row r="129" spans="1:46" ht="25.5" x14ac:dyDescent="0.15">
      <c r="A129" s="34">
        <v>257</v>
      </c>
      <c r="B129" s="34">
        <v>2012</v>
      </c>
      <c r="C129" s="26" t="s">
        <v>55</v>
      </c>
      <c r="D129" s="26" t="s">
        <v>151</v>
      </c>
      <c r="E129" s="26" t="s">
        <v>83</v>
      </c>
      <c r="F129" s="26" t="s">
        <v>49</v>
      </c>
      <c r="G129" s="26" t="s">
        <v>404</v>
      </c>
      <c r="H129" s="26" t="s">
        <v>404</v>
      </c>
      <c r="I129" s="26" t="s">
        <v>404</v>
      </c>
      <c r="J129" s="26" t="s">
        <v>404</v>
      </c>
      <c r="K129" s="34">
        <v>36</v>
      </c>
      <c r="L129" s="26" t="s">
        <v>405</v>
      </c>
      <c r="M129" s="34">
        <v>899999296</v>
      </c>
      <c r="N129" s="26" t="s">
        <v>49</v>
      </c>
      <c r="O129" s="26" t="s">
        <v>406</v>
      </c>
      <c r="P129" s="27">
        <v>1484531761</v>
      </c>
      <c r="Q129" s="27">
        <v>1484531761</v>
      </c>
      <c r="R129" s="27">
        <v>0</v>
      </c>
      <c r="S129" s="27">
        <v>661000000</v>
      </c>
      <c r="T129" s="27">
        <v>661000000</v>
      </c>
      <c r="U129" s="27">
        <v>0</v>
      </c>
      <c r="V129" s="27">
        <v>0</v>
      </c>
      <c r="W129" s="27">
        <v>0</v>
      </c>
      <c r="X129" s="27">
        <v>0</v>
      </c>
      <c r="Y129" s="27">
        <v>0</v>
      </c>
      <c r="Z129" s="27">
        <v>661000000</v>
      </c>
      <c r="AA129" s="27">
        <v>0</v>
      </c>
      <c r="AB129" s="27">
        <v>661000000</v>
      </c>
      <c r="AC129" s="27">
        <v>0</v>
      </c>
      <c r="AD129" s="27">
        <v>0</v>
      </c>
      <c r="AE129" s="27">
        <v>0</v>
      </c>
      <c r="AF129" s="27">
        <v>0</v>
      </c>
      <c r="AG129" s="27">
        <v>0</v>
      </c>
      <c r="AH129" s="27">
        <v>4</v>
      </c>
      <c r="AI129" s="27">
        <v>0</v>
      </c>
      <c r="AJ129" s="27">
        <v>0</v>
      </c>
      <c r="AK129" s="27">
        <v>0</v>
      </c>
      <c r="AL129" s="27">
        <v>0</v>
      </c>
      <c r="AM129" s="27">
        <v>0</v>
      </c>
      <c r="AN129" s="27">
        <v>0</v>
      </c>
      <c r="AO129" s="27">
        <v>0</v>
      </c>
      <c r="AP129" s="26" t="s">
        <v>60</v>
      </c>
      <c r="AQ129" s="26" t="s">
        <v>407</v>
      </c>
      <c r="AR129" s="26" t="s">
        <v>409</v>
      </c>
      <c r="AS129" s="26" t="s">
        <v>53</v>
      </c>
      <c r="AT129" s="26" t="s">
        <v>54</v>
      </c>
    </row>
    <row r="130" spans="1:46" ht="25.5" x14ac:dyDescent="0.15">
      <c r="A130" s="34">
        <v>257</v>
      </c>
      <c r="B130" s="34">
        <v>2012</v>
      </c>
      <c r="C130" s="26" t="s">
        <v>55</v>
      </c>
      <c r="D130" s="26" t="s">
        <v>151</v>
      </c>
      <c r="E130" s="26" t="s">
        <v>83</v>
      </c>
      <c r="F130" s="26" t="s">
        <v>49</v>
      </c>
      <c r="G130" s="26" t="s">
        <v>404</v>
      </c>
      <c r="H130" s="26" t="s">
        <v>404</v>
      </c>
      <c r="I130" s="26" t="s">
        <v>404</v>
      </c>
      <c r="J130" s="26" t="s">
        <v>404</v>
      </c>
      <c r="K130" s="34">
        <v>36</v>
      </c>
      <c r="L130" s="26" t="s">
        <v>405</v>
      </c>
      <c r="M130" s="34">
        <v>899999296</v>
      </c>
      <c r="N130" s="26" t="s">
        <v>49</v>
      </c>
      <c r="O130" s="26" t="s">
        <v>406</v>
      </c>
      <c r="P130" s="27">
        <v>1484531761</v>
      </c>
      <c r="Q130" s="27">
        <v>1484531761</v>
      </c>
      <c r="R130" s="27">
        <v>0</v>
      </c>
      <c r="S130" s="27">
        <v>25000000</v>
      </c>
      <c r="T130" s="27">
        <v>25000000</v>
      </c>
      <c r="U130" s="27">
        <v>0</v>
      </c>
      <c r="V130" s="27">
        <v>0</v>
      </c>
      <c r="W130" s="27">
        <v>0</v>
      </c>
      <c r="X130" s="27">
        <v>0</v>
      </c>
      <c r="Y130" s="27">
        <v>0</v>
      </c>
      <c r="Z130" s="27">
        <v>25000000</v>
      </c>
      <c r="AA130" s="27">
        <v>0</v>
      </c>
      <c r="AB130" s="27">
        <v>25000000</v>
      </c>
      <c r="AC130" s="27">
        <v>0</v>
      </c>
      <c r="AD130" s="27">
        <v>0</v>
      </c>
      <c r="AE130" s="27">
        <v>0</v>
      </c>
      <c r="AF130" s="27">
        <v>0</v>
      </c>
      <c r="AG130" s="27">
        <v>0</v>
      </c>
      <c r="AH130" s="27">
        <v>1</v>
      </c>
      <c r="AI130" s="27">
        <v>0</v>
      </c>
      <c r="AJ130" s="27">
        <v>0</v>
      </c>
      <c r="AK130" s="27">
        <v>137414.24</v>
      </c>
      <c r="AL130" s="27">
        <v>137414.24</v>
      </c>
      <c r="AM130" s="27">
        <v>0</v>
      </c>
      <c r="AN130" s="27">
        <v>0</v>
      </c>
      <c r="AO130" s="27">
        <v>137414.24</v>
      </c>
      <c r="AP130" s="26" t="s">
        <v>60</v>
      </c>
      <c r="AQ130" s="26" t="s">
        <v>407</v>
      </c>
      <c r="AR130" s="26" t="s">
        <v>410</v>
      </c>
      <c r="AS130" s="26" t="s">
        <v>53</v>
      </c>
      <c r="AT130" s="26" t="s">
        <v>54</v>
      </c>
    </row>
    <row r="131" spans="1:46" ht="25.5" x14ac:dyDescent="0.15">
      <c r="A131" s="34">
        <v>264</v>
      </c>
      <c r="B131" s="34">
        <v>2012</v>
      </c>
      <c r="C131" s="26" t="s">
        <v>55</v>
      </c>
      <c r="D131" s="26" t="s">
        <v>151</v>
      </c>
      <c r="E131" s="26" t="s">
        <v>83</v>
      </c>
      <c r="F131" s="26" t="s">
        <v>49</v>
      </c>
      <c r="G131" s="26" t="s">
        <v>397</v>
      </c>
      <c r="H131" s="26" t="s">
        <v>397</v>
      </c>
      <c r="I131" s="26" t="s">
        <v>397</v>
      </c>
      <c r="J131" s="26" t="s">
        <v>397</v>
      </c>
      <c r="K131" s="34">
        <v>36</v>
      </c>
      <c r="L131" s="26" t="s">
        <v>153</v>
      </c>
      <c r="M131" s="34">
        <v>899999296</v>
      </c>
      <c r="N131" s="26" t="s">
        <v>49</v>
      </c>
      <c r="O131" s="26" t="s">
        <v>398</v>
      </c>
      <c r="P131" s="27">
        <v>10199742350</v>
      </c>
      <c r="Q131" s="27">
        <v>10199742350</v>
      </c>
      <c r="R131" s="27">
        <v>0</v>
      </c>
      <c r="S131" s="27">
        <v>1542528000</v>
      </c>
      <c r="T131" s="27">
        <v>1542528000</v>
      </c>
      <c r="U131" s="27">
        <v>0</v>
      </c>
      <c r="V131" s="27">
        <v>0</v>
      </c>
      <c r="W131" s="27">
        <v>0</v>
      </c>
      <c r="X131" s="27">
        <v>0</v>
      </c>
      <c r="Y131" s="27">
        <v>385632000</v>
      </c>
      <c r="Z131" s="27">
        <v>1542528000</v>
      </c>
      <c r="AA131" s="27">
        <v>0</v>
      </c>
      <c r="AB131" s="27">
        <v>1542528000</v>
      </c>
      <c r="AC131" s="27">
        <v>0</v>
      </c>
      <c r="AD131" s="27">
        <v>0</v>
      </c>
      <c r="AE131" s="27">
        <v>0</v>
      </c>
      <c r="AF131" s="27">
        <v>0</v>
      </c>
      <c r="AG131" s="27">
        <v>0</v>
      </c>
      <c r="AH131" s="27">
        <v>6</v>
      </c>
      <c r="AI131" s="27">
        <v>0</v>
      </c>
      <c r="AJ131" s="27">
        <v>0</v>
      </c>
      <c r="AK131" s="27">
        <v>0</v>
      </c>
      <c r="AL131" s="27">
        <v>0</v>
      </c>
      <c r="AM131" s="27">
        <v>0</v>
      </c>
      <c r="AN131" s="27">
        <v>0</v>
      </c>
      <c r="AO131" s="27">
        <v>0</v>
      </c>
      <c r="AP131" s="26" t="s">
        <v>60</v>
      </c>
      <c r="AQ131" s="26" t="s">
        <v>399</v>
      </c>
      <c r="AR131" s="26" t="s">
        <v>411</v>
      </c>
      <c r="AS131" s="26" t="s">
        <v>53</v>
      </c>
      <c r="AT131" s="26" t="s">
        <v>54</v>
      </c>
    </row>
    <row r="132" spans="1:46" ht="38.25" x14ac:dyDescent="0.15">
      <c r="A132" s="34">
        <v>162</v>
      </c>
      <c r="B132" s="34">
        <v>2010</v>
      </c>
      <c r="C132" s="26" t="s">
        <v>55</v>
      </c>
      <c r="D132" s="26" t="s">
        <v>101</v>
      </c>
      <c r="E132" s="26" t="s">
        <v>83</v>
      </c>
      <c r="F132" s="26" t="s">
        <v>49</v>
      </c>
      <c r="G132" s="26" t="s">
        <v>390</v>
      </c>
      <c r="H132" s="26" t="s">
        <v>391</v>
      </c>
      <c r="I132" s="26" t="s">
        <v>391</v>
      </c>
      <c r="J132" s="26" t="s">
        <v>392</v>
      </c>
      <c r="K132" s="34">
        <v>37</v>
      </c>
      <c r="L132" s="26" t="s">
        <v>412</v>
      </c>
      <c r="M132" s="34">
        <v>899999296</v>
      </c>
      <c r="N132" s="26" t="s">
        <v>49</v>
      </c>
      <c r="O132" s="26" t="s">
        <v>413</v>
      </c>
      <c r="P132" s="27">
        <v>12600000000</v>
      </c>
      <c r="Q132" s="27">
        <v>12600000000</v>
      </c>
      <c r="R132" s="27">
        <v>0</v>
      </c>
      <c r="S132" s="27">
        <v>12600000000</v>
      </c>
      <c r="T132" s="27">
        <v>12596289000</v>
      </c>
      <c r="U132" s="27">
        <v>0</v>
      </c>
      <c r="V132" s="27">
        <v>3711000</v>
      </c>
      <c r="W132" s="27">
        <v>0</v>
      </c>
      <c r="X132" s="27">
        <v>0</v>
      </c>
      <c r="Y132" s="27">
        <v>0</v>
      </c>
      <c r="Z132" s="27">
        <v>12600000000</v>
      </c>
      <c r="AA132" s="27">
        <v>0</v>
      </c>
      <c r="AB132" s="27">
        <v>12596289000</v>
      </c>
      <c r="AC132" s="27">
        <v>0</v>
      </c>
      <c r="AD132" s="27">
        <v>3711000</v>
      </c>
      <c r="AE132" s="27">
        <v>0</v>
      </c>
      <c r="AF132" s="27">
        <v>0</v>
      </c>
      <c r="AG132" s="27">
        <v>0</v>
      </c>
      <c r="AH132" s="27">
        <v>47</v>
      </c>
      <c r="AI132" s="27">
        <v>0</v>
      </c>
      <c r="AJ132" s="27">
        <v>0</v>
      </c>
      <c r="AK132" s="27">
        <v>0</v>
      </c>
      <c r="AL132" s="27">
        <v>0</v>
      </c>
      <c r="AM132" s="27">
        <v>0</v>
      </c>
      <c r="AN132" s="27">
        <v>0</v>
      </c>
      <c r="AO132" s="27">
        <v>0</v>
      </c>
      <c r="AP132" s="26" t="s">
        <v>60</v>
      </c>
      <c r="AQ132" s="26" t="s">
        <v>414</v>
      </c>
      <c r="AR132" s="26" t="s">
        <v>52</v>
      </c>
      <c r="AS132" s="26" t="s">
        <v>53</v>
      </c>
      <c r="AT132" s="26" t="s">
        <v>54</v>
      </c>
    </row>
    <row r="133" spans="1:46" ht="38.25" x14ac:dyDescent="0.15">
      <c r="A133" s="34">
        <v>398</v>
      </c>
      <c r="B133" s="34">
        <v>2011</v>
      </c>
      <c r="C133" s="26" t="s">
        <v>55</v>
      </c>
      <c r="D133" s="26" t="s">
        <v>101</v>
      </c>
      <c r="E133" s="26" t="s">
        <v>83</v>
      </c>
      <c r="F133" s="26" t="s">
        <v>49</v>
      </c>
      <c r="G133" s="26" t="s">
        <v>415</v>
      </c>
      <c r="H133" s="26" t="s">
        <v>416</v>
      </c>
      <c r="I133" s="26" t="s">
        <v>416</v>
      </c>
      <c r="J133" s="26" t="s">
        <v>416</v>
      </c>
      <c r="K133" s="34">
        <v>18</v>
      </c>
      <c r="L133" s="26" t="s">
        <v>417</v>
      </c>
      <c r="M133" s="34">
        <v>899999296</v>
      </c>
      <c r="N133" s="26" t="s">
        <v>49</v>
      </c>
      <c r="O133" s="26" t="s">
        <v>418</v>
      </c>
      <c r="P133" s="27">
        <v>1997600000</v>
      </c>
      <c r="Q133" s="27">
        <v>1997600000</v>
      </c>
      <c r="R133" s="27">
        <v>0</v>
      </c>
      <c r="S133" s="27">
        <v>1997600000</v>
      </c>
      <c r="T133" s="27">
        <v>1997600000</v>
      </c>
      <c r="U133" s="27">
        <v>0</v>
      </c>
      <c r="V133" s="27">
        <v>0</v>
      </c>
      <c r="W133" s="27">
        <v>0</v>
      </c>
      <c r="X133" s="27">
        <v>0</v>
      </c>
      <c r="Y133" s="27">
        <v>0</v>
      </c>
      <c r="Z133" s="27">
        <v>1997600000</v>
      </c>
      <c r="AA133" s="27">
        <v>0</v>
      </c>
      <c r="AB133" s="27">
        <v>1997600000</v>
      </c>
      <c r="AC133" s="27">
        <v>0</v>
      </c>
      <c r="AD133" s="27">
        <v>0</v>
      </c>
      <c r="AE133" s="27">
        <v>0</v>
      </c>
      <c r="AF133" s="27">
        <v>0</v>
      </c>
      <c r="AG133" s="27">
        <v>0</v>
      </c>
      <c r="AH133" s="27">
        <v>1</v>
      </c>
      <c r="AI133" s="27">
        <v>0</v>
      </c>
      <c r="AJ133" s="27">
        <v>0</v>
      </c>
      <c r="AK133" s="27">
        <v>0</v>
      </c>
      <c r="AL133" s="27">
        <v>0</v>
      </c>
      <c r="AM133" s="27">
        <v>0</v>
      </c>
      <c r="AN133" s="27">
        <v>0</v>
      </c>
      <c r="AO133" s="27">
        <v>0</v>
      </c>
      <c r="AP133" s="26" t="s">
        <v>87</v>
      </c>
      <c r="AQ133" s="26" t="s">
        <v>419</v>
      </c>
      <c r="AR133" s="26" t="s">
        <v>52</v>
      </c>
      <c r="AS133" s="26" t="s">
        <v>53</v>
      </c>
      <c r="AT133" s="26" t="s">
        <v>54</v>
      </c>
    </row>
    <row r="134" spans="1:46" ht="38.25" x14ac:dyDescent="0.15">
      <c r="A134" s="34">
        <v>8</v>
      </c>
      <c r="B134" s="34">
        <v>2010</v>
      </c>
      <c r="C134" s="26" t="s">
        <v>55</v>
      </c>
      <c r="D134" s="26" t="s">
        <v>56</v>
      </c>
      <c r="E134" s="26" t="s">
        <v>166</v>
      </c>
      <c r="F134" s="26" t="s">
        <v>49</v>
      </c>
      <c r="G134" s="26" t="s">
        <v>420</v>
      </c>
      <c r="H134" s="26" t="s">
        <v>421</v>
      </c>
      <c r="I134" s="26" t="s">
        <v>421</v>
      </c>
      <c r="J134" s="26" t="s">
        <v>422</v>
      </c>
      <c r="K134" s="34">
        <v>24</v>
      </c>
      <c r="L134" s="26" t="s">
        <v>423</v>
      </c>
      <c r="M134" s="34">
        <v>899999296</v>
      </c>
      <c r="N134" s="26" t="s">
        <v>49</v>
      </c>
      <c r="O134" s="26" t="s">
        <v>424</v>
      </c>
      <c r="P134" s="27">
        <v>27103800000</v>
      </c>
      <c r="Q134" s="27">
        <v>27103800000</v>
      </c>
      <c r="R134" s="27">
        <v>0</v>
      </c>
      <c r="S134" s="27">
        <v>27103799999</v>
      </c>
      <c r="T134" s="27">
        <v>27099248199</v>
      </c>
      <c r="U134" s="27">
        <v>0</v>
      </c>
      <c r="V134" s="27">
        <v>4551800</v>
      </c>
      <c r="W134" s="27">
        <v>0</v>
      </c>
      <c r="X134" s="27">
        <v>0</v>
      </c>
      <c r="Y134" s="27">
        <v>1</v>
      </c>
      <c r="Z134" s="27">
        <v>27103799999</v>
      </c>
      <c r="AA134" s="27">
        <v>0</v>
      </c>
      <c r="AB134" s="27">
        <v>27099248199</v>
      </c>
      <c r="AC134" s="27">
        <v>0</v>
      </c>
      <c r="AD134" s="27">
        <v>4551800</v>
      </c>
      <c r="AE134" s="27">
        <v>0</v>
      </c>
      <c r="AF134" s="27">
        <v>0</v>
      </c>
      <c r="AG134" s="27">
        <v>0</v>
      </c>
      <c r="AH134" s="27">
        <v>162</v>
      </c>
      <c r="AI134" s="27">
        <v>1</v>
      </c>
      <c r="AJ134" s="27">
        <v>0</v>
      </c>
      <c r="AK134" s="27">
        <v>0.01</v>
      </c>
      <c r="AL134" s="27">
        <v>0</v>
      </c>
      <c r="AM134" s="27">
        <v>0.01</v>
      </c>
      <c r="AN134" s="27">
        <v>0</v>
      </c>
      <c r="AO134" s="27">
        <v>1.01</v>
      </c>
      <c r="AP134" s="26" t="s">
        <v>60</v>
      </c>
      <c r="AQ134" s="26" t="s">
        <v>425</v>
      </c>
      <c r="AR134" s="26" t="s">
        <v>52</v>
      </c>
      <c r="AS134" s="26" t="s">
        <v>53</v>
      </c>
      <c r="AT134" s="26" t="s">
        <v>54</v>
      </c>
    </row>
    <row r="135" spans="1:46" ht="38.25" x14ac:dyDescent="0.15">
      <c r="A135" s="34">
        <v>231</v>
      </c>
      <c r="B135" s="34">
        <v>2011</v>
      </c>
      <c r="C135" s="26" t="s">
        <v>55</v>
      </c>
      <c r="D135" s="26" t="s">
        <v>107</v>
      </c>
      <c r="E135" s="26" t="s">
        <v>48</v>
      </c>
      <c r="F135" s="26" t="s">
        <v>49</v>
      </c>
      <c r="G135" s="26" t="s">
        <v>426</v>
      </c>
      <c r="H135" s="26" t="s">
        <v>426</v>
      </c>
      <c r="I135" s="26" t="s">
        <v>426</v>
      </c>
      <c r="J135" s="26" t="s">
        <v>426</v>
      </c>
      <c r="K135" s="34">
        <v>78</v>
      </c>
      <c r="L135" s="26" t="s">
        <v>427</v>
      </c>
      <c r="M135" s="34">
        <v>899999296</v>
      </c>
      <c r="N135" s="26" t="s">
        <v>49</v>
      </c>
      <c r="O135" s="26" t="s">
        <v>428</v>
      </c>
      <c r="P135" s="27">
        <v>69035000000</v>
      </c>
      <c r="Q135" s="27">
        <v>69035000000</v>
      </c>
      <c r="R135" s="27">
        <v>0</v>
      </c>
      <c r="S135" s="27">
        <v>63556466473</v>
      </c>
      <c r="T135" s="27">
        <v>63548821873</v>
      </c>
      <c r="U135" s="27">
        <v>0</v>
      </c>
      <c r="V135" s="27">
        <v>7644600</v>
      </c>
      <c r="W135" s="27">
        <v>0</v>
      </c>
      <c r="X135" s="27">
        <v>0</v>
      </c>
      <c r="Y135" s="27">
        <v>0</v>
      </c>
      <c r="Z135" s="27">
        <v>60979426427</v>
      </c>
      <c r="AA135" s="27">
        <v>0</v>
      </c>
      <c r="AB135" s="27">
        <v>60971781827</v>
      </c>
      <c r="AC135" s="27">
        <v>0</v>
      </c>
      <c r="AD135" s="27">
        <v>7644600</v>
      </c>
      <c r="AE135" s="27">
        <v>0</v>
      </c>
      <c r="AF135" s="27">
        <v>0</v>
      </c>
      <c r="AG135" s="27">
        <v>2577040046</v>
      </c>
      <c r="AH135" s="27">
        <v>200</v>
      </c>
      <c r="AI135" s="27">
        <v>3571137573</v>
      </c>
      <c r="AJ135" s="27">
        <v>0</v>
      </c>
      <c r="AK135" s="27">
        <v>38162395.159999996</v>
      </c>
      <c r="AL135" s="27">
        <v>556</v>
      </c>
      <c r="AM135" s="27">
        <v>38161839.159999996</v>
      </c>
      <c r="AN135" s="27">
        <v>0</v>
      </c>
      <c r="AO135" s="27">
        <v>3609299968.1599998</v>
      </c>
      <c r="AP135" s="26" t="s">
        <v>60</v>
      </c>
      <c r="AQ135" s="26" t="s">
        <v>429</v>
      </c>
      <c r="AR135" s="26" t="s">
        <v>430</v>
      </c>
      <c r="AS135" s="26" t="s">
        <v>53</v>
      </c>
      <c r="AT135" s="26" t="s">
        <v>54</v>
      </c>
    </row>
    <row r="136" spans="1:46" ht="25.5" x14ac:dyDescent="0.15">
      <c r="A136" s="34">
        <v>7</v>
      </c>
      <c r="B136" s="34">
        <v>2010</v>
      </c>
      <c r="C136" s="26" t="s">
        <v>55</v>
      </c>
      <c r="D136" s="26" t="s">
        <v>101</v>
      </c>
      <c r="E136" s="26" t="s">
        <v>83</v>
      </c>
      <c r="F136" s="26" t="s">
        <v>49</v>
      </c>
      <c r="G136" s="26" t="s">
        <v>420</v>
      </c>
      <c r="H136" s="26" t="s">
        <v>421</v>
      </c>
      <c r="I136" s="26" t="s">
        <v>421</v>
      </c>
      <c r="J136" s="26" t="s">
        <v>431</v>
      </c>
      <c r="K136" s="34">
        <v>24</v>
      </c>
      <c r="L136" s="26" t="s">
        <v>432</v>
      </c>
      <c r="M136" s="34">
        <v>899999296</v>
      </c>
      <c r="N136" s="26" t="s">
        <v>49</v>
      </c>
      <c r="O136" s="26" t="s">
        <v>433</v>
      </c>
      <c r="P136" s="27">
        <v>2000000000</v>
      </c>
      <c r="Q136" s="27">
        <v>2000000000</v>
      </c>
      <c r="R136" s="27">
        <v>0</v>
      </c>
      <c r="S136" s="27">
        <v>2000000000</v>
      </c>
      <c r="T136" s="27">
        <v>1996289000</v>
      </c>
      <c r="U136" s="27">
        <v>0</v>
      </c>
      <c r="V136" s="27">
        <v>3711000</v>
      </c>
      <c r="W136" s="27">
        <v>0</v>
      </c>
      <c r="X136" s="27">
        <v>0</v>
      </c>
      <c r="Y136" s="27">
        <v>0</v>
      </c>
      <c r="Z136" s="27">
        <v>2000000000</v>
      </c>
      <c r="AA136" s="27">
        <v>0</v>
      </c>
      <c r="AB136" s="27">
        <v>1996289000</v>
      </c>
      <c r="AC136" s="27">
        <v>0</v>
      </c>
      <c r="AD136" s="27">
        <v>3711000</v>
      </c>
      <c r="AE136" s="27">
        <v>0</v>
      </c>
      <c r="AF136" s="27">
        <v>0</v>
      </c>
      <c r="AG136" s="27">
        <v>0</v>
      </c>
      <c r="AH136" s="27">
        <v>32</v>
      </c>
      <c r="AI136" s="27">
        <v>0</v>
      </c>
      <c r="AJ136" s="27">
        <v>0</v>
      </c>
      <c r="AK136" s="27">
        <v>0</v>
      </c>
      <c r="AL136" s="27">
        <v>0</v>
      </c>
      <c r="AM136" s="27">
        <v>0</v>
      </c>
      <c r="AN136" s="27">
        <v>0</v>
      </c>
      <c r="AO136" s="27">
        <v>0</v>
      </c>
      <c r="AP136" s="26" t="s">
        <v>87</v>
      </c>
      <c r="AQ136" s="26" t="s">
        <v>434</v>
      </c>
      <c r="AR136" s="26" t="s">
        <v>52</v>
      </c>
      <c r="AS136" s="26" t="s">
        <v>53</v>
      </c>
      <c r="AT136" s="26" t="s">
        <v>54</v>
      </c>
    </row>
    <row r="137" spans="1:46" ht="38.25" x14ac:dyDescent="0.15">
      <c r="A137" s="34">
        <v>5</v>
      </c>
      <c r="B137" s="34">
        <v>2010</v>
      </c>
      <c r="C137" s="26" t="s">
        <v>55</v>
      </c>
      <c r="D137" s="26" t="s">
        <v>101</v>
      </c>
      <c r="E137" s="26" t="s">
        <v>83</v>
      </c>
      <c r="F137" s="26" t="s">
        <v>49</v>
      </c>
      <c r="G137" s="26" t="s">
        <v>420</v>
      </c>
      <c r="H137" s="26" t="s">
        <v>421</v>
      </c>
      <c r="I137" s="26" t="s">
        <v>421</v>
      </c>
      <c r="J137" s="26" t="s">
        <v>431</v>
      </c>
      <c r="K137" s="34">
        <v>24</v>
      </c>
      <c r="L137" s="26" t="s">
        <v>435</v>
      </c>
      <c r="M137" s="34">
        <v>899999296</v>
      </c>
      <c r="N137" s="26" t="s">
        <v>49</v>
      </c>
      <c r="O137" s="26" t="s">
        <v>436</v>
      </c>
      <c r="P137" s="27">
        <v>6670000000</v>
      </c>
      <c r="Q137" s="27">
        <v>6670000000</v>
      </c>
      <c r="R137" s="27">
        <v>0</v>
      </c>
      <c r="S137" s="27">
        <v>6670000000</v>
      </c>
      <c r="T137" s="27">
        <v>6260900925</v>
      </c>
      <c r="U137" s="27">
        <v>0</v>
      </c>
      <c r="V137" s="27">
        <v>3745900</v>
      </c>
      <c r="W137" s="27">
        <v>0</v>
      </c>
      <c r="X137" s="27">
        <v>405353175</v>
      </c>
      <c r="Y137" s="27">
        <v>0</v>
      </c>
      <c r="Z137" s="27">
        <v>6670000000</v>
      </c>
      <c r="AA137" s="27">
        <v>0</v>
      </c>
      <c r="AB137" s="27">
        <v>6260900925</v>
      </c>
      <c r="AC137" s="27">
        <v>0</v>
      </c>
      <c r="AD137" s="27">
        <v>3745900</v>
      </c>
      <c r="AE137" s="27">
        <v>0</v>
      </c>
      <c r="AF137" s="27">
        <v>405353175</v>
      </c>
      <c r="AG137" s="27">
        <v>0</v>
      </c>
      <c r="AH137" s="27">
        <v>11</v>
      </c>
      <c r="AI137" s="27">
        <v>0</v>
      </c>
      <c r="AJ137" s="27">
        <v>0</v>
      </c>
      <c r="AK137" s="27">
        <v>0.01</v>
      </c>
      <c r="AL137" s="27">
        <v>0</v>
      </c>
      <c r="AM137" s="27">
        <v>0.01</v>
      </c>
      <c r="AN137" s="27">
        <v>0</v>
      </c>
      <c r="AO137" s="27">
        <v>0.01</v>
      </c>
      <c r="AP137" s="26" t="s">
        <v>87</v>
      </c>
      <c r="AQ137" s="26" t="s">
        <v>437</v>
      </c>
      <c r="AR137" s="26" t="s">
        <v>52</v>
      </c>
      <c r="AS137" s="26" t="s">
        <v>53</v>
      </c>
      <c r="AT137" s="26" t="s">
        <v>54</v>
      </c>
    </row>
    <row r="138" spans="1:46" ht="38.25" x14ac:dyDescent="0.15">
      <c r="A138" s="34">
        <v>6</v>
      </c>
      <c r="B138" s="34">
        <v>2010</v>
      </c>
      <c r="C138" s="26" t="s">
        <v>55</v>
      </c>
      <c r="D138" s="26" t="s">
        <v>101</v>
      </c>
      <c r="E138" s="26" t="s">
        <v>83</v>
      </c>
      <c r="F138" s="26" t="s">
        <v>49</v>
      </c>
      <c r="G138" s="26" t="s">
        <v>420</v>
      </c>
      <c r="H138" s="26" t="s">
        <v>421</v>
      </c>
      <c r="I138" s="26" t="s">
        <v>421</v>
      </c>
      <c r="J138" s="26" t="s">
        <v>431</v>
      </c>
      <c r="K138" s="34">
        <v>24</v>
      </c>
      <c r="L138" s="26" t="s">
        <v>432</v>
      </c>
      <c r="M138" s="34">
        <v>899999296</v>
      </c>
      <c r="N138" s="26" t="s">
        <v>49</v>
      </c>
      <c r="O138" s="26" t="s">
        <v>438</v>
      </c>
      <c r="P138" s="27">
        <v>5994000000</v>
      </c>
      <c r="Q138" s="27">
        <v>5994000000</v>
      </c>
      <c r="R138" s="27">
        <v>0</v>
      </c>
      <c r="S138" s="27">
        <v>5994000000</v>
      </c>
      <c r="T138" s="27">
        <v>5990000000</v>
      </c>
      <c r="U138" s="27">
        <v>0</v>
      </c>
      <c r="V138" s="27">
        <v>3745900</v>
      </c>
      <c r="W138" s="27">
        <v>0</v>
      </c>
      <c r="X138" s="27">
        <v>254100</v>
      </c>
      <c r="Y138" s="27">
        <v>0</v>
      </c>
      <c r="Z138" s="27">
        <v>5994000000</v>
      </c>
      <c r="AA138" s="27">
        <v>0</v>
      </c>
      <c r="AB138" s="27">
        <v>5990000000</v>
      </c>
      <c r="AC138" s="27">
        <v>0</v>
      </c>
      <c r="AD138" s="27">
        <v>3745900</v>
      </c>
      <c r="AE138" s="27">
        <v>0</v>
      </c>
      <c r="AF138" s="27">
        <v>254100</v>
      </c>
      <c r="AG138" s="27">
        <v>0</v>
      </c>
      <c r="AH138" s="27">
        <v>89</v>
      </c>
      <c r="AI138" s="27">
        <v>0</v>
      </c>
      <c r="AJ138" s="27">
        <v>0</v>
      </c>
      <c r="AK138" s="27">
        <v>0</v>
      </c>
      <c r="AL138" s="27">
        <v>0</v>
      </c>
      <c r="AM138" s="27">
        <v>0</v>
      </c>
      <c r="AN138" s="27">
        <v>0</v>
      </c>
      <c r="AO138" s="27">
        <v>0</v>
      </c>
      <c r="AP138" s="26" t="s">
        <v>87</v>
      </c>
      <c r="AQ138" s="26" t="s">
        <v>439</v>
      </c>
      <c r="AR138" s="26" t="s">
        <v>52</v>
      </c>
      <c r="AS138" s="26" t="s">
        <v>53</v>
      </c>
      <c r="AT138" s="26" t="s">
        <v>54</v>
      </c>
    </row>
    <row r="139" spans="1:46" ht="76.5" x14ac:dyDescent="0.15">
      <c r="A139" s="34">
        <v>259</v>
      </c>
      <c r="B139" s="34">
        <v>2011</v>
      </c>
      <c r="C139" s="26" t="s">
        <v>55</v>
      </c>
      <c r="D139" s="26" t="s">
        <v>101</v>
      </c>
      <c r="E139" s="26" t="s">
        <v>83</v>
      </c>
      <c r="F139" s="26" t="s">
        <v>49</v>
      </c>
      <c r="G139" s="26" t="s">
        <v>359</v>
      </c>
      <c r="H139" s="26" t="s">
        <v>360</v>
      </c>
      <c r="I139" s="26" t="s">
        <v>360</v>
      </c>
      <c r="J139" s="26" t="s">
        <v>360</v>
      </c>
      <c r="K139" s="34">
        <v>23</v>
      </c>
      <c r="L139" s="26" t="s">
        <v>71</v>
      </c>
      <c r="M139" s="34">
        <v>899999296</v>
      </c>
      <c r="N139" s="26" t="s">
        <v>49</v>
      </c>
      <c r="O139" s="26" t="s">
        <v>361</v>
      </c>
      <c r="P139" s="27">
        <v>2140500000</v>
      </c>
      <c r="Q139" s="27">
        <v>2140500000</v>
      </c>
      <c r="R139" s="27">
        <v>0</v>
      </c>
      <c r="S139" s="27">
        <v>337000000</v>
      </c>
      <c r="T139" s="27">
        <v>337000000</v>
      </c>
      <c r="U139" s="27">
        <v>0</v>
      </c>
      <c r="V139" s="27">
        <v>0</v>
      </c>
      <c r="W139" s="27">
        <v>0</v>
      </c>
      <c r="X139" s="27">
        <v>0</v>
      </c>
      <c r="Y139" s="27">
        <v>0</v>
      </c>
      <c r="Z139" s="27">
        <v>337000000</v>
      </c>
      <c r="AA139" s="27">
        <v>0</v>
      </c>
      <c r="AB139" s="27">
        <v>337000000</v>
      </c>
      <c r="AC139" s="27">
        <v>0</v>
      </c>
      <c r="AD139" s="27">
        <v>0</v>
      </c>
      <c r="AE139" s="27">
        <v>0</v>
      </c>
      <c r="AF139" s="27">
        <v>0</v>
      </c>
      <c r="AG139" s="27">
        <v>0</v>
      </c>
      <c r="AH139" s="27">
        <v>1</v>
      </c>
      <c r="AI139" s="27">
        <v>0</v>
      </c>
      <c r="AJ139" s="27">
        <v>0</v>
      </c>
      <c r="AK139" s="27">
        <v>0</v>
      </c>
      <c r="AL139" s="27">
        <v>0</v>
      </c>
      <c r="AM139" s="27">
        <v>0</v>
      </c>
      <c r="AN139" s="27">
        <v>0</v>
      </c>
      <c r="AO139" s="27">
        <v>0</v>
      </c>
      <c r="AP139" s="26" t="s">
        <v>60</v>
      </c>
      <c r="AQ139" s="26" t="s">
        <v>362</v>
      </c>
      <c r="AR139" s="26" t="s">
        <v>440</v>
      </c>
      <c r="AS139" s="26" t="s">
        <v>53</v>
      </c>
      <c r="AT139" s="26" t="s">
        <v>54</v>
      </c>
    </row>
    <row r="140" spans="1:46" ht="76.5" x14ac:dyDescent="0.15">
      <c r="A140" s="34">
        <v>259</v>
      </c>
      <c r="B140" s="34">
        <v>2011</v>
      </c>
      <c r="C140" s="26" t="s">
        <v>55</v>
      </c>
      <c r="D140" s="26" t="s">
        <v>101</v>
      </c>
      <c r="E140" s="26" t="s">
        <v>83</v>
      </c>
      <c r="F140" s="26" t="s">
        <v>49</v>
      </c>
      <c r="G140" s="26" t="s">
        <v>359</v>
      </c>
      <c r="H140" s="26" t="s">
        <v>360</v>
      </c>
      <c r="I140" s="26" t="s">
        <v>360</v>
      </c>
      <c r="J140" s="26" t="s">
        <v>360</v>
      </c>
      <c r="K140" s="34">
        <v>23</v>
      </c>
      <c r="L140" s="26" t="s">
        <v>71</v>
      </c>
      <c r="M140" s="34">
        <v>899999296</v>
      </c>
      <c r="N140" s="26" t="s">
        <v>49</v>
      </c>
      <c r="O140" s="26" t="s">
        <v>361</v>
      </c>
      <c r="P140" s="27">
        <v>2140500000</v>
      </c>
      <c r="Q140" s="27">
        <v>2140500000</v>
      </c>
      <c r="R140" s="27">
        <v>0</v>
      </c>
      <c r="S140" s="27">
        <v>537130000</v>
      </c>
      <c r="T140" s="27">
        <v>531702300</v>
      </c>
      <c r="U140" s="27">
        <v>0</v>
      </c>
      <c r="V140" s="27">
        <v>5427700</v>
      </c>
      <c r="W140" s="27">
        <v>0</v>
      </c>
      <c r="X140" s="27">
        <v>0</v>
      </c>
      <c r="Y140" s="27">
        <v>0</v>
      </c>
      <c r="Z140" s="27">
        <v>537130000</v>
      </c>
      <c r="AA140" s="27">
        <v>0</v>
      </c>
      <c r="AB140" s="27">
        <v>531702300</v>
      </c>
      <c r="AC140" s="27">
        <v>0</v>
      </c>
      <c r="AD140" s="27">
        <v>5427700</v>
      </c>
      <c r="AE140" s="27">
        <v>0</v>
      </c>
      <c r="AF140" s="27">
        <v>0</v>
      </c>
      <c r="AG140" s="27">
        <v>0</v>
      </c>
      <c r="AH140" s="27">
        <v>15</v>
      </c>
      <c r="AI140" s="27">
        <v>12870000</v>
      </c>
      <c r="AJ140" s="27">
        <v>-12870000</v>
      </c>
      <c r="AK140" s="27">
        <v>-12870000</v>
      </c>
      <c r="AL140" s="27">
        <v>0</v>
      </c>
      <c r="AM140" s="27">
        <v>0</v>
      </c>
      <c r="AN140" s="27">
        <v>0</v>
      </c>
      <c r="AO140" s="27">
        <v>0</v>
      </c>
      <c r="AP140" s="26" t="s">
        <v>60</v>
      </c>
      <c r="AQ140" s="26" t="s">
        <v>362</v>
      </c>
      <c r="AR140" s="26" t="s">
        <v>441</v>
      </c>
      <c r="AS140" s="26" t="s">
        <v>53</v>
      </c>
      <c r="AT140" s="26" t="s">
        <v>54</v>
      </c>
    </row>
    <row r="141" spans="1:46" ht="38.25" x14ac:dyDescent="0.15">
      <c r="A141" s="34">
        <v>276</v>
      </c>
      <c r="B141" s="34">
        <v>2011</v>
      </c>
      <c r="C141" s="26" t="s">
        <v>55</v>
      </c>
      <c r="D141" s="26" t="s">
        <v>101</v>
      </c>
      <c r="E141" s="26" t="s">
        <v>83</v>
      </c>
      <c r="F141" s="26" t="s">
        <v>49</v>
      </c>
      <c r="G141" s="26" t="s">
        <v>442</v>
      </c>
      <c r="H141" s="26" t="s">
        <v>372</v>
      </c>
      <c r="I141" s="26" t="s">
        <v>372</v>
      </c>
      <c r="J141" s="26" t="s">
        <v>443</v>
      </c>
      <c r="K141" s="34">
        <v>14</v>
      </c>
      <c r="L141" s="26" t="s">
        <v>444</v>
      </c>
      <c r="M141" s="34">
        <v>899999296</v>
      </c>
      <c r="N141" s="26" t="s">
        <v>49</v>
      </c>
      <c r="O141" s="26" t="s">
        <v>445</v>
      </c>
      <c r="P141" s="27">
        <v>2025000000</v>
      </c>
      <c r="Q141" s="27">
        <v>2025000000</v>
      </c>
      <c r="R141" s="27">
        <v>0</v>
      </c>
      <c r="S141" s="27">
        <v>2008482219.6900001</v>
      </c>
      <c r="T141" s="27">
        <v>583482275.80999994</v>
      </c>
      <c r="U141" s="27">
        <v>1419524043.8800001</v>
      </c>
      <c r="V141" s="27">
        <v>5475900</v>
      </c>
      <c r="W141" s="27">
        <v>0</v>
      </c>
      <c r="X141" s="27">
        <v>0</v>
      </c>
      <c r="Y141" s="27">
        <v>0</v>
      </c>
      <c r="Z141" s="27">
        <v>2008482219.6900001</v>
      </c>
      <c r="AA141" s="27">
        <v>0</v>
      </c>
      <c r="AB141" s="27">
        <v>583482275.80999994</v>
      </c>
      <c r="AC141" s="27">
        <v>1419524043.8800001</v>
      </c>
      <c r="AD141" s="27">
        <v>5475900</v>
      </c>
      <c r="AE141" s="27">
        <v>0</v>
      </c>
      <c r="AF141" s="27">
        <v>0</v>
      </c>
      <c r="AG141" s="27">
        <v>0</v>
      </c>
      <c r="AH141" s="27">
        <v>2</v>
      </c>
      <c r="AI141" s="27">
        <v>16517780.310000001</v>
      </c>
      <c r="AJ141" s="27">
        <v>-16517780.310000001</v>
      </c>
      <c r="AK141" s="27">
        <v>-16517780.310000001</v>
      </c>
      <c r="AL141" s="27">
        <v>0</v>
      </c>
      <c r="AM141" s="27">
        <v>0</v>
      </c>
      <c r="AN141" s="27">
        <v>0</v>
      </c>
      <c r="AO141" s="27">
        <v>0</v>
      </c>
      <c r="AP141" s="26" t="s">
        <v>60</v>
      </c>
      <c r="AQ141" s="26" t="s">
        <v>446</v>
      </c>
      <c r="AR141" s="26" t="s">
        <v>52</v>
      </c>
      <c r="AS141" s="26" t="s">
        <v>53</v>
      </c>
      <c r="AT141" s="26" t="s">
        <v>54</v>
      </c>
    </row>
    <row r="142" spans="1:46" ht="38.25" x14ac:dyDescent="0.15">
      <c r="A142" s="34">
        <v>231</v>
      </c>
      <c r="B142" s="34">
        <v>2011</v>
      </c>
      <c r="C142" s="26" t="s">
        <v>55</v>
      </c>
      <c r="D142" s="26" t="s">
        <v>107</v>
      </c>
      <c r="E142" s="26" t="s">
        <v>48</v>
      </c>
      <c r="F142" s="26" t="s">
        <v>49</v>
      </c>
      <c r="G142" s="26" t="s">
        <v>426</v>
      </c>
      <c r="H142" s="26" t="s">
        <v>426</v>
      </c>
      <c r="I142" s="26" t="s">
        <v>426</v>
      </c>
      <c r="J142" s="26" t="s">
        <v>426</v>
      </c>
      <c r="K142" s="34">
        <v>78</v>
      </c>
      <c r="L142" s="26" t="s">
        <v>427</v>
      </c>
      <c r="M142" s="34">
        <v>899999296</v>
      </c>
      <c r="N142" s="26" t="s">
        <v>49</v>
      </c>
      <c r="O142" s="26" t="s">
        <v>428</v>
      </c>
      <c r="P142" s="27">
        <v>69035000000</v>
      </c>
      <c r="Q142" s="27">
        <v>69035000000</v>
      </c>
      <c r="R142" s="27">
        <v>0</v>
      </c>
      <c r="S142" s="27">
        <v>4484436000</v>
      </c>
      <c r="T142" s="27">
        <v>4484436000</v>
      </c>
      <c r="U142" s="27">
        <v>0</v>
      </c>
      <c r="V142" s="27">
        <v>0</v>
      </c>
      <c r="W142" s="27">
        <v>0</v>
      </c>
      <c r="X142" s="27">
        <v>0</v>
      </c>
      <c r="Y142" s="27">
        <v>0</v>
      </c>
      <c r="Z142" s="27">
        <v>4484436000</v>
      </c>
      <c r="AA142" s="27">
        <v>0</v>
      </c>
      <c r="AB142" s="27">
        <v>4484436000</v>
      </c>
      <c r="AC142" s="27">
        <v>0</v>
      </c>
      <c r="AD142" s="27">
        <v>0</v>
      </c>
      <c r="AE142" s="27">
        <v>0</v>
      </c>
      <c r="AF142" s="27">
        <v>0</v>
      </c>
      <c r="AG142" s="27">
        <v>0</v>
      </c>
      <c r="AH142" s="27">
        <v>6</v>
      </c>
      <c r="AI142" s="27">
        <v>0</v>
      </c>
      <c r="AJ142" s="27">
        <v>0</v>
      </c>
      <c r="AK142" s="27">
        <v>11333844.99</v>
      </c>
      <c r="AL142" s="27">
        <v>0</v>
      </c>
      <c r="AM142" s="27">
        <v>11333844.99</v>
      </c>
      <c r="AN142" s="27">
        <v>0</v>
      </c>
      <c r="AO142" s="27">
        <v>11333844.99</v>
      </c>
      <c r="AP142" s="26" t="s">
        <v>60</v>
      </c>
      <c r="AQ142" s="26" t="s">
        <v>429</v>
      </c>
      <c r="AR142" s="26" t="s">
        <v>447</v>
      </c>
      <c r="AS142" s="26" t="s">
        <v>53</v>
      </c>
      <c r="AT142" s="26" t="s">
        <v>54</v>
      </c>
    </row>
    <row r="143" spans="1:46" ht="76.5" x14ac:dyDescent="0.15">
      <c r="A143" s="34">
        <v>259</v>
      </c>
      <c r="B143" s="34">
        <v>2011</v>
      </c>
      <c r="C143" s="26" t="s">
        <v>55</v>
      </c>
      <c r="D143" s="26" t="s">
        <v>101</v>
      </c>
      <c r="E143" s="26" t="s">
        <v>83</v>
      </c>
      <c r="F143" s="26" t="s">
        <v>49</v>
      </c>
      <c r="G143" s="26" t="s">
        <v>359</v>
      </c>
      <c r="H143" s="26" t="s">
        <v>360</v>
      </c>
      <c r="I143" s="26" t="s">
        <v>360</v>
      </c>
      <c r="J143" s="26" t="s">
        <v>360</v>
      </c>
      <c r="K143" s="34">
        <v>23</v>
      </c>
      <c r="L143" s="26" t="s">
        <v>71</v>
      </c>
      <c r="M143" s="34">
        <v>899999296</v>
      </c>
      <c r="N143" s="26" t="s">
        <v>49</v>
      </c>
      <c r="O143" s="26" t="s">
        <v>361</v>
      </c>
      <c r="P143" s="27">
        <v>2140500000</v>
      </c>
      <c r="Q143" s="27">
        <v>2140500000</v>
      </c>
      <c r="R143" s="27">
        <v>0</v>
      </c>
      <c r="S143" s="27">
        <v>753500000</v>
      </c>
      <c r="T143" s="27">
        <v>753500000</v>
      </c>
      <c r="U143" s="27">
        <v>0</v>
      </c>
      <c r="V143" s="27">
        <v>0</v>
      </c>
      <c r="W143" s="27">
        <v>0</v>
      </c>
      <c r="X143" s="27">
        <v>0</v>
      </c>
      <c r="Y143" s="27">
        <v>0</v>
      </c>
      <c r="Z143" s="27">
        <v>753500000</v>
      </c>
      <c r="AA143" s="27">
        <v>0</v>
      </c>
      <c r="AB143" s="27">
        <v>753500000</v>
      </c>
      <c r="AC143" s="27">
        <v>0</v>
      </c>
      <c r="AD143" s="27">
        <v>0</v>
      </c>
      <c r="AE143" s="27">
        <v>0</v>
      </c>
      <c r="AF143" s="27">
        <v>0</v>
      </c>
      <c r="AG143" s="27">
        <v>0</v>
      </c>
      <c r="AH143" s="27">
        <v>25</v>
      </c>
      <c r="AI143" s="27">
        <v>0</v>
      </c>
      <c r="AJ143" s="27">
        <v>0</v>
      </c>
      <c r="AK143" s="27">
        <v>0</v>
      </c>
      <c r="AL143" s="27">
        <v>0</v>
      </c>
      <c r="AM143" s="27">
        <v>0</v>
      </c>
      <c r="AN143" s="27">
        <v>0</v>
      </c>
      <c r="AO143" s="27">
        <v>0</v>
      </c>
      <c r="AP143" s="26" t="s">
        <v>60</v>
      </c>
      <c r="AQ143" s="26" t="s">
        <v>362</v>
      </c>
      <c r="AR143" s="26" t="s">
        <v>448</v>
      </c>
      <c r="AS143" s="26" t="s">
        <v>53</v>
      </c>
      <c r="AT143" s="26" t="s">
        <v>54</v>
      </c>
    </row>
    <row r="144" spans="1:46" ht="38.25" x14ac:dyDescent="0.15">
      <c r="A144" s="34">
        <v>306</v>
      </c>
      <c r="B144" s="34">
        <v>2011</v>
      </c>
      <c r="C144" s="26" t="s">
        <v>55</v>
      </c>
      <c r="D144" s="26" t="s">
        <v>101</v>
      </c>
      <c r="E144" s="26" t="s">
        <v>83</v>
      </c>
      <c r="F144" s="26" t="s">
        <v>49</v>
      </c>
      <c r="G144" s="26" t="s">
        <v>449</v>
      </c>
      <c r="H144" s="26" t="s">
        <v>372</v>
      </c>
      <c r="I144" s="26" t="s">
        <v>372</v>
      </c>
      <c r="J144" s="26" t="s">
        <v>373</v>
      </c>
      <c r="K144" s="34">
        <v>12</v>
      </c>
      <c r="L144" s="26" t="s">
        <v>450</v>
      </c>
      <c r="M144" s="34">
        <v>899999296</v>
      </c>
      <c r="N144" s="26" t="s">
        <v>49</v>
      </c>
      <c r="O144" s="26" t="s">
        <v>451</v>
      </c>
      <c r="P144" s="27">
        <v>800000000</v>
      </c>
      <c r="Q144" s="27">
        <v>800000000</v>
      </c>
      <c r="R144" s="27">
        <v>0</v>
      </c>
      <c r="S144" s="27">
        <v>800000000</v>
      </c>
      <c r="T144" s="27">
        <v>797248000</v>
      </c>
      <c r="U144" s="27">
        <v>0</v>
      </c>
      <c r="V144" s="27">
        <v>2752000</v>
      </c>
      <c r="W144" s="27">
        <v>0</v>
      </c>
      <c r="X144" s="27">
        <v>0</v>
      </c>
      <c r="Y144" s="27">
        <v>0</v>
      </c>
      <c r="Z144" s="27">
        <v>800000000</v>
      </c>
      <c r="AA144" s="27">
        <v>0</v>
      </c>
      <c r="AB144" s="27">
        <v>797248000</v>
      </c>
      <c r="AC144" s="27">
        <v>0</v>
      </c>
      <c r="AD144" s="27">
        <v>2752000</v>
      </c>
      <c r="AE144" s="27">
        <v>0</v>
      </c>
      <c r="AF144" s="27">
        <v>0</v>
      </c>
      <c r="AG144" s="27">
        <v>0</v>
      </c>
      <c r="AH144" s="27">
        <v>16</v>
      </c>
      <c r="AI144" s="27">
        <v>0</v>
      </c>
      <c r="AJ144" s="27">
        <v>0</v>
      </c>
      <c r="AK144" s="27">
        <v>0</v>
      </c>
      <c r="AL144" s="27">
        <v>0</v>
      </c>
      <c r="AM144" s="27">
        <v>0</v>
      </c>
      <c r="AN144" s="27">
        <v>0</v>
      </c>
      <c r="AO144" s="27">
        <v>0</v>
      </c>
      <c r="AP144" s="26" t="s">
        <v>87</v>
      </c>
      <c r="AQ144" s="26" t="s">
        <v>452</v>
      </c>
      <c r="AR144" s="26" t="s">
        <v>52</v>
      </c>
      <c r="AS144" s="26" t="s">
        <v>53</v>
      </c>
      <c r="AT144" s="26" t="s">
        <v>54</v>
      </c>
    </row>
    <row r="145" spans="1:46" ht="25.5" x14ac:dyDescent="0.15">
      <c r="A145" s="34">
        <v>397</v>
      </c>
      <c r="B145" s="34">
        <v>2011</v>
      </c>
      <c r="C145" s="26" t="s">
        <v>55</v>
      </c>
      <c r="D145" s="26" t="s">
        <v>151</v>
      </c>
      <c r="E145" s="26" t="s">
        <v>83</v>
      </c>
      <c r="F145" s="26" t="s">
        <v>49</v>
      </c>
      <c r="G145" s="26" t="s">
        <v>415</v>
      </c>
      <c r="H145" s="26" t="s">
        <v>371</v>
      </c>
      <c r="I145" s="26" t="s">
        <v>371</v>
      </c>
      <c r="J145" s="26" t="s">
        <v>371</v>
      </c>
      <c r="K145" s="34">
        <v>41</v>
      </c>
      <c r="L145" s="26" t="s">
        <v>153</v>
      </c>
      <c r="M145" s="34">
        <v>899999296</v>
      </c>
      <c r="N145" s="26" t="s">
        <v>49</v>
      </c>
      <c r="O145" s="26" t="s">
        <v>453</v>
      </c>
      <c r="P145" s="27">
        <v>5593578994.4300003</v>
      </c>
      <c r="Q145" s="27">
        <v>5593578994.4300003</v>
      </c>
      <c r="R145" s="27">
        <v>0</v>
      </c>
      <c r="S145" s="27">
        <v>1285440000</v>
      </c>
      <c r="T145" s="27">
        <v>1156896000</v>
      </c>
      <c r="U145" s="27">
        <v>0</v>
      </c>
      <c r="V145" s="27">
        <v>0</v>
      </c>
      <c r="W145" s="27">
        <v>0</v>
      </c>
      <c r="X145" s="27">
        <v>128544000</v>
      </c>
      <c r="Y145" s="27">
        <v>0</v>
      </c>
      <c r="Z145" s="27">
        <v>1285440000</v>
      </c>
      <c r="AA145" s="27">
        <v>0</v>
      </c>
      <c r="AB145" s="27">
        <v>1156896000</v>
      </c>
      <c r="AC145" s="27">
        <v>0</v>
      </c>
      <c r="AD145" s="27">
        <v>0</v>
      </c>
      <c r="AE145" s="27">
        <v>0</v>
      </c>
      <c r="AF145" s="27">
        <v>128544000</v>
      </c>
      <c r="AG145" s="27">
        <v>0</v>
      </c>
      <c r="AH145" s="27">
        <v>9</v>
      </c>
      <c r="AI145" s="27">
        <v>0</v>
      </c>
      <c r="AJ145" s="27">
        <v>0</v>
      </c>
      <c r="AK145" s="27">
        <v>0</v>
      </c>
      <c r="AL145" s="27">
        <v>0</v>
      </c>
      <c r="AM145" s="27">
        <v>0</v>
      </c>
      <c r="AN145" s="27">
        <v>0</v>
      </c>
      <c r="AO145" s="27">
        <v>0</v>
      </c>
      <c r="AP145" s="26" t="s">
        <v>60</v>
      </c>
      <c r="AQ145" s="26" t="s">
        <v>454</v>
      </c>
      <c r="AR145" s="26" t="s">
        <v>455</v>
      </c>
      <c r="AS145" s="26" t="s">
        <v>53</v>
      </c>
      <c r="AT145" s="26" t="s">
        <v>54</v>
      </c>
    </row>
    <row r="146" spans="1:46" ht="38.25" x14ac:dyDescent="0.15">
      <c r="A146" s="34">
        <v>396</v>
      </c>
      <c r="B146" s="34">
        <v>2011</v>
      </c>
      <c r="C146" s="26" t="s">
        <v>55</v>
      </c>
      <c r="D146" s="26" t="s">
        <v>101</v>
      </c>
      <c r="E146" s="26" t="s">
        <v>83</v>
      </c>
      <c r="F146" s="26" t="s">
        <v>49</v>
      </c>
      <c r="G146" s="26" t="s">
        <v>415</v>
      </c>
      <c r="H146" s="26" t="s">
        <v>416</v>
      </c>
      <c r="I146" s="26" t="s">
        <v>416</v>
      </c>
      <c r="J146" s="26" t="s">
        <v>416</v>
      </c>
      <c r="K146" s="34">
        <v>36</v>
      </c>
      <c r="L146" s="26" t="s">
        <v>456</v>
      </c>
      <c r="M146" s="34">
        <v>899999296</v>
      </c>
      <c r="N146" s="26" t="s">
        <v>49</v>
      </c>
      <c r="O146" s="26" t="s">
        <v>457</v>
      </c>
      <c r="P146" s="27">
        <v>2449592000</v>
      </c>
      <c r="Q146" s="27">
        <v>2449592000</v>
      </c>
      <c r="R146" s="27">
        <v>0</v>
      </c>
      <c r="S146" s="27">
        <v>2449591900</v>
      </c>
      <c r="T146" s="27">
        <v>2445769600</v>
      </c>
      <c r="U146" s="27">
        <v>0</v>
      </c>
      <c r="V146" s="27">
        <v>3822300</v>
      </c>
      <c r="W146" s="27">
        <v>0</v>
      </c>
      <c r="X146" s="27">
        <v>0</v>
      </c>
      <c r="Y146" s="27">
        <v>100</v>
      </c>
      <c r="Z146" s="27">
        <v>2449591900</v>
      </c>
      <c r="AA146" s="27">
        <v>0</v>
      </c>
      <c r="AB146" s="27">
        <v>2445769600</v>
      </c>
      <c r="AC146" s="27">
        <v>0</v>
      </c>
      <c r="AD146" s="27">
        <v>3822300</v>
      </c>
      <c r="AE146" s="27">
        <v>0</v>
      </c>
      <c r="AF146" s="27">
        <v>0</v>
      </c>
      <c r="AG146" s="27">
        <v>0</v>
      </c>
      <c r="AH146" s="27">
        <v>8</v>
      </c>
      <c r="AI146" s="27">
        <v>100</v>
      </c>
      <c r="AJ146" s="27">
        <v>-100</v>
      </c>
      <c r="AK146" s="27">
        <v>-100</v>
      </c>
      <c r="AL146" s="27">
        <v>0</v>
      </c>
      <c r="AM146" s="27">
        <v>0</v>
      </c>
      <c r="AN146" s="27">
        <v>0</v>
      </c>
      <c r="AO146" s="27">
        <v>0</v>
      </c>
      <c r="AP146" s="26" t="s">
        <v>60</v>
      </c>
      <c r="AQ146" s="26" t="s">
        <v>458</v>
      </c>
      <c r="AR146" s="26" t="s">
        <v>52</v>
      </c>
      <c r="AS146" s="26" t="s">
        <v>53</v>
      </c>
      <c r="AT146" s="26" t="s">
        <v>54</v>
      </c>
    </row>
    <row r="147" spans="1:46" ht="25.5" x14ac:dyDescent="0.15">
      <c r="A147" s="34">
        <v>397</v>
      </c>
      <c r="B147" s="34">
        <v>2011</v>
      </c>
      <c r="C147" s="26" t="s">
        <v>55</v>
      </c>
      <c r="D147" s="26" t="s">
        <v>151</v>
      </c>
      <c r="E147" s="26" t="s">
        <v>83</v>
      </c>
      <c r="F147" s="26" t="s">
        <v>49</v>
      </c>
      <c r="G147" s="26" t="s">
        <v>415</v>
      </c>
      <c r="H147" s="26" t="s">
        <v>371</v>
      </c>
      <c r="I147" s="26" t="s">
        <v>371</v>
      </c>
      <c r="J147" s="26" t="s">
        <v>371</v>
      </c>
      <c r="K147" s="34">
        <v>41</v>
      </c>
      <c r="L147" s="26" t="s">
        <v>153</v>
      </c>
      <c r="M147" s="34">
        <v>899999296</v>
      </c>
      <c r="N147" s="26" t="s">
        <v>49</v>
      </c>
      <c r="O147" s="26" t="s">
        <v>453</v>
      </c>
      <c r="P147" s="27">
        <v>5593578994.4300003</v>
      </c>
      <c r="Q147" s="27">
        <v>5593578994.4300003</v>
      </c>
      <c r="R147" s="27">
        <v>0</v>
      </c>
      <c r="S147" s="27">
        <v>1008345907</v>
      </c>
      <c r="T147" s="27">
        <v>1008345907</v>
      </c>
      <c r="U147" s="27">
        <v>0</v>
      </c>
      <c r="V147" s="27">
        <v>0</v>
      </c>
      <c r="W147" s="27">
        <v>0</v>
      </c>
      <c r="X147" s="27">
        <v>0</v>
      </c>
      <c r="Y147" s="27">
        <v>0</v>
      </c>
      <c r="Z147" s="27">
        <v>1008345907</v>
      </c>
      <c r="AA147" s="27">
        <v>0</v>
      </c>
      <c r="AB147" s="27">
        <v>1008345907</v>
      </c>
      <c r="AC147" s="27">
        <v>0</v>
      </c>
      <c r="AD147" s="27">
        <v>0</v>
      </c>
      <c r="AE147" s="27">
        <v>0</v>
      </c>
      <c r="AF147" s="27">
        <v>0</v>
      </c>
      <c r="AG147" s="27">
        <v>0</v>
      </c>
      <c r="AH147" s="27">
        <v>4</v>
      </c>
      <c r="AI147" s="27">
        <v>0</v>
      </c>
      <c r="AJ147" s="27">
        <v>0</v>
      </c>
      <c r="AK147" s="27">
        <v>0</v>
      </c>
      <c r="AL147" s="27">
        <v>0</v>
      </c>
      <c r="AM147" s="27">
        <v>0</v>
      </c>
      <c r="AN147" s="27">
        <v>0</v>
      </c>
      <c r="AO147" s="27">
        <v>0</v>
      </c>
      <c r="AP147" s="26" t="s">
        <v>60</v>
      </c>
      <c r="AQ147" s="26" t="s">
        <v>454</v>
      </c>
      <c r="AR147" s="26" t="s">
        <v>459</v>
      </c>
      <c r="AS147" s="26" t="s">
        <v>53</v>
      </c>
      <c r="AT147" s="26" t="s">
        <v>54</v>
      </c>
    </row>
    <row r="148" spans="1:46" ht="25.5" x14ac:dyDescent="0.15">
      <c r="A148" s="34">
        <v>397</v>
      </c>
      <c r="B148" s="34">
        <v>2011</v>
      </c>
      <c r="C148" s="26" t="s">
        <v>55</v>
      </c>
      <c r="D148" s="26" t="s">
        <v>151</v>
      </c>
      <c r="E148" s="26" t="s">
        <v>83</v>
      </c>
      <c r="F148" s="26" t="s">
        <v>49</v>
      </c>
      <c r="G148" s="26" t="s">
        <v>415</v>
      </c>
      <c r="H148" s="26" t="s">
        <v>371</v>
      </c>
      <c r="I148" s="26" t="s">
        <v>371</v>
      </c>
      <c r="J148" s="26" t="s">
        <v>371</v>
      </c>
      <c r="K148" s="34">
        <v>41</v>
      </c>
      <c r="L148" s="26" t="s">
        <v>153</v>
      </c>
      <c r="M148" s="34">
        <v>899999296</v>
      </c>
      <c r="N148" s="26" t="s">
        <v>49</v>
      </c>
      <c r="O148" s="26" t="s">
        <v>453</v>
      </c>
      <c r="P148" s="27">
        <v>5593578994.4300003</v>
      </c>
      <c r="Q148" s="27">
        <v>5593578994.4300003</v>
      </c>
      <c r="R148" s="27">
        <v>0</v>
      </c>
      <c r="S148" s="27">
        <v>1241526774</v>
      </c>
      <c r="T148" s="27">
        <v>1241526774</v>
      </c>
      <c r="U148" s="27">
        <v>0</v>
      </c>
      <c r="V148" s="27">
        <v>0</v>
      </c>
      <c r="W148" s="27">
        <v>0</v>
      </c>
      <c r="X148" s="27">
        <v>0</v>
      </c>
      <c r="Y148" s="27">
        <v>0</v>
      </c>
      <c r="Z148" s="27">
        <v>1241526774</v>
      </c>
      <c r="AA148" s="27">
        <v>0</v>
      </c>
      <c r="AB148" s="27">
        <v>1241526774</v>
      </c>
      <c r="AC148" s="27">
        <v>0</v>
      </c>
      <c r="AD148" s="27">
        <v>0</v>
      </c>
      <c r="AE148" s="27">
        <v>0</v>
      </c>
      <c r="AF148" s="27">
        <v>0</v>
      </c>
      <c r="AG148" s="27">
        <v>0</v>
      </c>
      <c r="AH148" s="27">
        <v>8</v>
      </c>
      <c r="AI148" s="27">
        <v>0</v>
      </c>
      <c r="AJ148" s="27">
        <v>0</v>
      </c>
      <c r="AK148" s="27">
        <v>0</v>
      </c>
      <c r="AL148" s="27">
        <v>0</v>
      </c>
      <c r="AM148" s="27">
        <v>0</v>
      </c>
      <c r="AN148" s="27">
        <v>0</v>
      </c>
      <c r="AO148" s="27">
        <v>0</v>
      </c>
      <c r="AP148" s="26" t="s">
        <v>60</v>
      </c>
      <c r="AQ148" s="26" t="s">
        <v>454</v>
      </c>
      <c r="AR148" s="26" t="s">
        <v>460</v>
      </c>
      <c r="AS148" s="26" t="s">
        <v>53</v>
      </c>
      <c r="AT148" s="26" t="s">
        <v>54</v>
      </c>
    </row>
    <row r="149" spans="1:46" ht="25.5" x14ac:dyDescent="0.15">
      <c r="A149" s="34">
        <v>397</v>
      </c>
      <c r="B149" s="34">
        <v>2011</v>
      </c>
      <c r="C149" s="26" t="s">
        <v>55</v>
      </c>
      <c r="D149" s="26" t="s">
        <v>151</v>
      </c>
      <c r="E149" s="26" t="s">
        <v>83</v>
      </c>
      <c r="F149" s="26" t="s">
        <v>49</v>
      </c>
      <c r="G149" s="26" t="s">
        <v>415</v>
      </c>
      <c r="H149" s="26" t="s">
        <v>371</v>
      </c>
      <c r="I149" s="26" t="s">
        <v>371</v>
      </c>
      <c r="J149" s="26" t="s">
        <v>371</v>
      </c>
      <c r="K149" s="34">
        <v>41</v>
      </c>
      <c r="L149" s="26" t="s">
        <v>153</v>
      </c>
      <c r="M149" s="34">
        <v>899999296</v>
      </c>
      <c r="N149" s="26" t="s">
        <v>49</v>
      </c>
      <c r="O149" s="26" t="s">
        <v>453</v>
      </c>
      <c r="P149" s="27">
        <v>5593578994.4300003</v>
      </c>
      <c r="Q149" s="27">
        <v>5593578994.4300003</v>
      </c>
      <c r="R149" s="27">
        <v>0</v>
      </c>
      <c r="S149" s="27">
        <v>1621349200</v>
      </c>
      <c r="T149" s="27">
        <v>1621349200</v>
      </c>
      <c r="U149" s="27">
        <v>0</v>
      </c>
      <c r="V149" s="27">
        <v>0</v>
      </c>
      <c r="W149" s="27">
        <v>0</v>
      </c>
      <c r="X149" s="27">
        <v>0</v>
      </c>
      <c r="Y149" s="27">
        <v>0</v>
      </c>
      <c r="Z149" s="27">
        <v>1621349200</v>
      </c>
      <c r="AA149" s="27">
        <v>0</v>
      </c>
      <c r="AB149" s="27">
        <v>1621349200</v>
      </c>
      <c r="AC149" s="27">
        <v>0</v>
      </c>
      <c r="AD149" s="27">
        <v>0</v>
      </c>
      <c r="AE149" s="27">
        <v>0</v>
      </c>
      <c r="AF149" s="27">
        <v>0</v>
      </c>
      <c r="AG149" s="27">
        <v>0</v>
      </c>
      <c r="AH149" s="27">
        <v>10</v>
      </c>
      <c r="AI149" s="27">
        <v>0</v>
      </c>
      <c r="AJ149" s="27">
        <v>0</v>
      </c>
      <c r="AK149" s="27">
        <v>0</v>
      </c>
      <c r="AL149" s="27">
        <v>0</v>
      </c>
      <c r="AM149" s="27">
        <v>0</v>
      </c>
      <c r="AN149" s="27">
        <v>0</v>
      </c>
      <c r="AO149" s="27">
        <v>0</v>
      </c>
      <c r="AP149" s="26" t="s">
        <v>60</v>
      </c>
      <c r="AQ149" s="26" t="s">
        <v>454</v>
      </c>
      <c r="AR149" s="26" t="s">
        <v>461</v>
      </c>
      <c r="AS149" s="26" t="s">
        <v>53</v>
      </c>
      <c r="AT149" s="26" t="s">
        <v>54</v>
      </c>
    </row>
    <row r="150" spans="1:46" ht="25.5" x14ac:dyDescent="0.15">
      <c r="A150" s="34">
        <v>368</v>
      </c>
      <c r="B150" s="34">
        <v>2011</v>
      </c>
      <c r="C150" s="26" t="s">
        <v>55</v>
      </c>
      <c r="D150" s="26" t="s">
        <v>151</v>
      </c>
      <c r="E150" s="26" t="s">
        <v>83</v>
      </c>
      <c r="F150" s="26" t="s">
        <v>49</v>
      </c>
      <c r="G150" s="26" t="s">
        <v>462</v>
      </c>
      <c r="H150" s="26" t="s">
        <v>462</v>
      </c>
      <c r="I150" s="26" t="s">
        <v>462</v>
      </c>
      <c r="J150" s="26" t="s">
        <v>462</v>
      </c>
      <c r="K150" s="34">
        <v>36</v>
      </c>
      <c r="L150" s="26" t="s">
        <v>463</v>
      </c>
      <c r="M150" s="34">
        <v>899999296</v>
      </c>
      <c r="N150" s="26" t="s">
        <v>49</v>
      </c>
      <c r="O150" s="26" t="s">
        <v>464</v>
      </c>
      <c r="P150" s="27">
        <v>8825032381.7399998</v>
      </c>
      <c r="Q150" s="27">
        <v>8825032381.7399998</v>
      </c>
      <c r="R150" s="27">
        <v>0</v>
      </c>
      <c r="S150" s="27">
        <v>2545840472</v>
      </c>
      <c r="T150" s="27">
        <v>2506793327</v>
      </c>
      <c r="U150" s="27">
        <v>0</v>
      </c>
      <c r="V150" s="27">
        <v>0</v>
      </c>
      <c r="W150" s="27">
        <v>0</v>
      </c>
      <c r="X150" s="27">
        <v>39047145</v>
      </c>
      <c r="Y150" s="27">
        <v>33132423</v>
      </c>
      <c r="Z150" s="27">
        <v>2545840472</v>
      </c>
      <c r="AA150" s="27">
        <v>0</v>
      </c>
      <c r="AB150" s="27">
        <v>2506793327</v>
      </c>
      <c r="AC150" s="27">
        <v>0</v>
      </c>
      <c r="AD150" s="27">
        <v>0</v>
      </c>
      <c r="AE150" s="27">
        <v>0</v>
      </c>
      <c r="AF150" s="27">
        <v>39047145</v>
      </c>
      <c r="AG150" s="27">
        <v>0</v>
      </c>
      <c r="AH150" s="27">
        <v>17</v>
      </c>
      <c r="AI150" s="27">
        <v>33132423</v>
      </c>
      <c r="AJ150" s="27">
        <v>0</v>
      </c>
      <c r="AK150" s="27">
        <v>6163547</v>
      </c>
      <c r="AL150" s="27">
        <v>6163547</v>
      </c>
      <c r="AM150" s="27">
        <v>0</v>
      </c>
      <c r="AN150" s="27">
        <v>0</v>
      </c>
      <c r="AO150" s="27">
        <v>39295970</v>
      </c>
      <c r="AP150" s="26" t="s">
        <v>60</v>
      </c>
      <c r="AQ150" s="26" t="s">
        <v>465</v>
      </c>
      <c r="AR150" s="26" t="s">
        <v>466</v>
      </c>
      <c r="AS150" s="26" t="s">
        <v>53</v>
      </c>
      <c r="AT150" s="26" t="s">
        <v>54</v>
      </c>
    </row>
    <row r="151" spans="1:46" ht="25.5" x14ac:dyDescent="0.15">
      <c r="A151" s="34">
        <v>336</v>
      </c>
      <c r="B151" s="34">
        <v>2011</v>
      </c>
      <c r="C151" s="26" t="s">
        <v>55</v>
      </c>
      <c r="D151" s="26" t="s">
        <v>101</v>
      </c>
      <c r="E151" s="26" t="s">
        <v>83</v>
      </c>
      <c r="F151" s="26" t="s">
        <v>49</v>
      </c>
      <c r="G151" s="26" t="s">
        <v>467</v>
      </c>
      <c r="H151" s="26" t="s">
        <v>468</v>
      </c>
      <c r="I151" s="26" t="s">
        <v>468</v>
      </c>
      <c r="J151" s="26" t="s">
        <v>372</v>
      </c>
      <c r="K151" s="34">
        <v>20</v>
      </c>
      <c r="L151" s="26" t="s">
        <v>469</v>
      </c>
      <c r="M151" s="34">
        <v>899999296</v>
      </c>
      <c r="N151" s="26" t="s">
        <v>49</v>
      </c>
      <c r="O151" s="26" t="s">
        <v>470</v>
      </c>
      <c r="P151" s="27">
        <v>1890795400</v>
      </c>
      <c r="Q151" s="27">
        <v>1890795400</v>
      </c>
      <c r="R151" s="27">
        <v>0</v>
      </c>
      <c r="S151" s="27">
        <v>1890795399.99</v>
      </c>
      <c r="T151" s="27">
        <v>1725509081.5999999</v>
      </c>
      <c r="U151" s="27">
        <v>0</v>
      </c>
      <c r="V151" s="27">
        <v>3822300</v>
      </c>
      <c r="W151" s="27">
        <v>0</v>
      </c>
      <c r="X151" s="27">
        <v>161464018.38999999</v>
      </c>
      <c r="Y151" s="27">
        <v>0.01</v>
      </c>
      <c r="Z151" s="27">
        <v>1890795399.99</v>
      </c>
      <c r="AA151" s="27">
        <v>0</v>
      </c>
      <c r="AB151" s="27">
        <v>1725509081.5999999</v>
      </c>
      <c r="AC151" s="27">
        <v>0</v>
      </c>
      <c r="AD151" s="27">
        <v>3822300</v>
      </c>
      <c r="AE151" s="27">
        <v>0</v>
      </c>
      <c r="AF151" s="27">
        <v>161464018.38999999</v>
      </c>
      <c r="AG151" s="27">
        <v>0</v>
      </c>
      <c r="AH151" s="27">
        <v>47</v>
      </c>
      <c r="AI151" s="27">
        <v>0.01</v>
      </c>
      <c r="AJ151" s="27">
        <v>0</v>
      </c>
      <c r="AK151" s="27">
        <v>0</v>
      </c>
      <c r="AL151" s="27">
        <v>0</v>
      </c>
      <c r="AM151" s="27">
        <v>0</v>
      </c>
      <c r="AN151" s="27">
        <v>0</v>
      </c>
      <c r="AO151" s="27">
        <v>0.01</v>
      </c>
      <c r="AP151" s="26" t="s">
        <v>60</v>
      </c>
      <c r="AQ151" s="26" t="s">
        <v>471</v>
      </c>
      <c r="AR151" s="26" t="s">
        <v>52</v>
      </c>
      <c r="AS151" s="26" t="s">
        <v>53</v>
      </c>
      <c r="AT151" s="26" t="s">
        <v>54</v>
      </c>
    </row>
    <row r="152" spans="1:46" ht="25.5" x14ac:dyDescent="0.15">
      <c r="A152" s="34">
        <v>368</v>
      </c>
      <c r="B152" s="34">
        <v>2011</v>
      </c>
      <c r="C152" s="26" t="s">
        <v>55</v>
      </c>
      <c r="D152" s="26" t="s">
        <v>151</v>
      </c>
      <c r="E152" s="26" t="s">
        <v>83</v>
      </c>
      <c r="F152" s="26" t="s">
        <v>49</v>
      </c>
      <c r="G152" s="26" t="s">
        <v>462</v>
      </c>
      <c r="H152" s="26" t="s">
        <v>462</v>
      </c>
      <c r="I152" s="26" t="s">
        <v>462</v>
      </c>
      <c r="J152" s="26" t="s">
        <v>462</v>
      </c>
      <c r="K152" s="34">
        <v>36</v>
      </c>
      <c r="L152" s="26" t="s">
        <v>463</v>
      </c>
      <c r="M152" s="34">
        <v>899999296</v>
      </c>
      <c r="N152" s="26" t="s">
        <v>49</v>
      </c>
      <c r="O152" s="26" t="s">
        <v>464</v>
      </c>
      <c r="P152" s="27">
        <v>8825032381.7399998</v>
      </c>
      <c r="Q152" s="27">
        <v>8825032381.7399998</v>
      </c>
      <c r="R152" s="27">
        <v>0</v>
      </c>
      <c r="S152" s="27">
        <v>3795968946</v>
      </c>
      <c r="T152" s="27">
        <v>3795968946</v>
      </c>
      <c r="U152" s="27">
        <v>0</v>
      </c>
      <c r="V152" s="27">
        <v>0</v>
      </c>
      <c r="W152" s="27">
        <v>0</v>
      </c>
      <c r="X152" s="27">
        <v>0</v>
      </c>
      <c r="Y152" s="27">
        <v>0</v>
      </c>
      <c r="Z152" s="27">
        <v>3795968946</v>
      </c>
      <c r="AA152" s="27">
        <v>0</v>
      </c>
      <c r="AB152" s="27">
        <v>3795968946</v>
      </c>
      <c r="AC152" s="27">
        <v>0</v>
      </c>
      <c r="AD152" s="27">
        <v>0</v>
      </c>
      <c r="AE152" s="27">
        <v>0</v>
      </c>
      <c r="AF152" s="27">
        <v>0</v>
      </c>
      <c r="AG152" s="27">
        <v>0</v>
      </c>
      <c r="AH152" s="27">
        <v>12</v>
      </c>
      <c r="AI152" s="27">
        <v>0</v>
      </c>
      <c r="AJ152" s="27">
        <v>0</v>
      </c>
      <c r="AK152" s="27">
        <v>58500535</v>
      </c>
      <c r="AL152" s="27">
        <v>58500535</v>
      </c>
      <c r="AM152" s="27">
        <v>0</v>
      </c>
      <c r="AN152" s="27">
        <v>0</v>
      </c>
      <c r="AO152" s="27">
        <v>58500535</v>
      </c>
      <c r="AP152" s="26" t="s">
        <v>60</v>
      </c>
      <c r="AQ152" s="26" t="s">
        <v>465</v>
      </c>
      <c r="AR152" s="26" t="s">
        <v>472</v>
      </c>
      <c r="AS152" s="26" t="s">
        <v>53</v>
      </c>
      <c r="AT152" s="26" t="s">
        <v>54</v>
      </c>
    </row>
    <row r="153" spans="1:46" ht="63.75" x14ac:dyDescent="0.15">
      <c r="A153" s="34">
        <v>375</v>
      </c>
      <c r="B153" s="34">
        <v>2011</v>
      </c>
      <c r="C153" s="26" t="s">
        <v>55</v>
      </c>
      <c r="D153" s="26" t="s">
        <v>56</v>
      </c>
      <c r="E153" s="26" t="s">
        <v>83</v>
      </c>
      <c r="F153" s="26" t="s">
        <v>49</v>
      </c>
      <c r="G153" s="26" t="s">
        <v>415</v>
      </c>
      <c r="H153" s="26" t="s">
        <v>372</v>
      </c>
      <c r="I153" s="26" t="s">
        <v>372</v>
      </c>
      <c r="J153" s="26" t="s">
        <v>372</v>
      </c>
      <c r="K153" s="34">
        <v>36</v>
      </c>
      <c r="L153" s="26" t="s">
        <v>473</v>
      </c>
      <c r="M153" s="34">
        <v>899999296</v>
      </c>
      <c r="N153" s="26" t="s">
        <v>49</v>
      </c>
      <c r="O153" s="26" t="s">
        <v>474</v>
      </c>
      <c r="P153" s="27">
        <v>400000000</v>
      </c>
      <c r="Q153" s="27">
        <v>400000000</v>
      </c>
      <c r="R153" s="27">
        <v>0</v>
      </c>
      <c r="S153" s="27">
        <v>400000000</v>
      </c>
      <c r="T153" s="27">
        <v>0</v>
      </c>
      <c r="U153" s="27">
        <v>0</v>
      </c>
      <c r="V153" s="27">
        <v>0</v>
      </c>
      <c r="W153" s="27">
        <v>0</v>
      </c>
      <c r="X153" s="27">
        <v>400000000</v>
      </c>
      <c r="Y153" s="27">
        <v>0</v>
      </c>
      <c r="Z153" s="27">
        <v>400000000</v>
      </c>
      <c r="AA153" s="27">
        <v>0</v>
      </c>
      <c r="AB153" s="27">
        <v>0</v>
      </c>
      <c r="AC153" s="27">
        <v>0</v>
      </c>
      <c r="AD153" s="27">
        <v>0</v>
      </c>
      <c r="AE153" s="27">
        <v>0</v>
      </c>
      <c r="AF153" s="27">
        <v>400000000</v>
      </c>
      <c r="AG153" s="27">
        <v>0</v>
      </c>
      <c r="AH153" s="27">
        <v>0</v>
      </c>
      <c r="AI153" s="27">
        <v>0</v>
      </c>
      <c r="AJ153" s="27">
        <v>0</v>
      </c>
      <c r="AK153" s="27">
        <v>0</v>
      </c>
      <c r="AL153" s="27">
        <v>0</v>
      </c>
      <c r="AM153" s="27">
        <v>0</v>
      </c>
      <c r="AN153" s="27">
        <v>0</v>
      </c>
      <c r="AO153" s="27">
        <v>0</v>
      </c>
      <c r="AP153" s="26" t="s">
        <v>74</v>
      </c>
      <c r="AQ153" s="26" t="s">
        <v>475</v>
      </c>
      <c r="AR153" s="26" t="s">
        <v>476</v>
      </c>
      <c r="AS153" s="26" t="s">
        <v>53</v>
      </c>
      <c r="AT153" s="26" t="s">
        <v>54</v>
      </c>
    </row>
    <row r="154" spans="1:46" ht="25.5" x14ac:dyDescent="0.15">
      <c r="A154" s="34">
        <v>368</v>
      </c>
      <c r="B154" s="34">
        <v>2011</v>
      </c>
      <c r="C154" s="26" t="s">
        <v>55</v>
      </c>
      <c r="D154" s="26" t="s">
        <v>151</v>
      </c>
      <c r="E154" s="26" t="s">
        <v>83</v>
      </c>
      <c r="F154" s="26" t="s">
        <v>49</v>
      </c>
      <c r="G154" s="26" t="s">
        <v>462</v>
      </c>
      <c r="H154" s="26" t="s">
        <v>462</v>
      </c>
      <c r="I154" s="26" t="s">
        <v>462</v>
      </c>
      <c r="J154" s="26" t="s">
        <v>462</v>
      </c>
      <c r="K154" s="34">
        <v>36</v>
      </c>
      <c r="L154" s="26" t="s">
        <v>463</v>
      </c>
      <c r="M154" s="34">
        <v>899999296</v>
      </c>
      <c r="N154" s="26" t="s">
        <v>49</v>
      </c>
      <c r="O154" s="26" t="s">
        <v>464</v>
      </c>
      <c r="P154" s="27">
        <v>8825032381.7399998</v>
      </c>
      <c r="Q154" s="27">
        <v>8825032381.7399998</v>
      </c>
      <c r="R154" s="27">
        <v>0</v>
      </c>
      <c r="S154" s="27">
        <v>1621458600</v>
      </c>
      <c r="T154" s="27">
        <v>1621458600</v>
      </c>
      <c r="U154" s="27">
        <v>0</v>
      </c>
      <c r="V154" s="27">
        <v>0</v>
      </c>
      <c r="W154" s="27">
        <v>0</v>
      </c>
      <c r="X154" s="27">
        <v>0</v>
      </c>
      <c r="Y154" s="27">
        <v>480570000</v>
      </c>
      <c r="Z154" s="27">
        <v>1621458600</v>
      </c>
      <c r="AA154" s="27">
        <v>0</v>
      </c>
      <c r="AB154" s="27">
        <v>1621458600</v>
      </c>
      <c r="AC154" s="27">
        <v>0</v>
      </c>
      <c r="AD154" s="27">
        <v>0</v>
      </c>
      <c r="AE154" s="27">
        <v>0</v>
      </c>
      <c r="AF154" s="27">
        <v>0</v>
      </c>
      <c r="AG154" s="27">
        <v>0</v>
      </c>
      <c r="AH154" s="27">
        <v>10</v>
      </c>
      <c r="AI154" s="27">
        <v>0</v>
      </c>
      <c r="AJ154" s="27">
        <v>0</v>
      </c>
      <c r="AK154" s="27">
        <v>20551051</v>
      </c>
      <c r="AL154" s="27">
        <v>20551051</v>
      </c>
      <c r="AM154" s="27">
        <v>0</v>
      </c>
      <c r="AN154" s="27">
        <v>0</v>
      </c>
      <c r="AO154" s="27">
        <v>20551051</v>
      </c>
      <c r="AP154" s="26" t="s">
        <v>60</v>
      </c>
      <c r="AQ154" s="26" t="s">
        <v>465</v>
      </c>
      <c r="AR154" s="26" t="s">
        <v>477</v>
      </c>
      <c r="AS154" s="26" t="s">
        <v>53</v>
      </c>
      <c r="AT154" s="26" t="s">
        <v>54</v>
      </c>
    </row>
    <row r="155" spans="1:46" ht="25.5" x14ac:dyDescent="0.15">
      <c r="A155" s="34">
        <v>264</v>
      </c>
      <c r="B155" s="34">
        <v>2012</v>
      </c>
      <c r="C155" s="26" t="s">
        <v>55</v>
      </c>
      <c r="D155" s="26" t="s">
        <v>151</v>
      </c>
      <c r="E155" s="26" t="s">
        <v>83</v>
      </c>
      <c r="F155" s="26" t="s">
        <v>49</v>
      </c>
      <c r="G155" s="26" t="s">
        <v>397</v>
      </c>
      <c r="H155" s="26" t="s">
        <v>397</v>
      </c>
      <c r="I155" s="26" t="s">
        <v>397</v>
      </c>
      <c r="J155" s="26" t="s">
        <v>397</v>
      </c>
      <c r="K155" s="34">
        <v>36</v>
      </c>
      <c r="L155" s="26" t="s">
        <v>153</v>
      </c>
      <c r="M155" s="34">
        <v>899999296</v>
      </c>
      <c r="N155" s="26" t="s">
        <v>49</v>
      </c>
      <c r="O155" s="26" t="s">
        <v>398</v>
      </c>
      <c r="P155" s="27">
        <v>10199742350</v>
      </c>
      <c r="Q155" s="27">
        <v>10199742350</v>
      </c>
      <c r="R155" s="27">
        <v>0</v>
      </c>
      <c r="S155" s="27">
        <v>769611848</v>
      </c>
      <c r="T155" s="27">
        <v>769601068</v>
      </c>
      <c r="U155" s="27">
        <v>0</v>
      </c>
      <c r="V155" s="27">
        <v>0</v>
      </c>
      <c r="W155" s="27">
        <v>0</v>
      </c>
      <c r="X155" s="27">
        <v>10780</v>
      </c>
      <c r="Y155" s="27">
        <v>20</v>
      </c>
      <c r="Z155" s="27">
        <v>769611848</v>
      </c>
      <c r="AA155" s="27">
        <v>0</v>
      </c>
      <c r="AB155" s="27">
        <v>769601068</v>
      </c>
      <c r="AC155" s="27">
        <v>0</v>
      </c>
      <c r="AD155" s="27">
        <v>0</v>
      </c>
      <c r="AE155" s="27">
        <v>0</v>
      </c>
      <c r="AF155" s="27">
        <v>10780</v>
      </c>
      <c r="AG155" s="27">
        <v>0</v>
      </c>
      <c r="AH155" s="27">
        <v>6</v>
      </c>
      <c r="AI155" s="27">
        <v>0</v>
      </c>
      <c r="AJ155" s="27">
        <v>0</v>
      </c>
      <c r="AK155" s="27">
        <v>0</v>
      </c>
      <c r="AL155" s="27">
        <v>0</v>
      </c>
      <c r="AM155" s="27">
        <v>0</v>
      </c>
      <c r="AN155" s="27">
        <v>0</v>
      </c>
      <c r="AO155" s="27">
        <v>0</v>
      </c>
      <c r="AP155" s="26" t="s">
        <v>60</v>
      </c>
      <c r="AQ155" s="26" t="s">
        <v>399</v>
      </c>
      <c r="AR155" s="26" t="s">
        <v>478</v>
      </c>
      <c r="AS155" s="26" t="s">
        <v>53</v>
      </c>
      <c r="AT155" s="26" t="s">
        <v>54</v>
      </c>
    </row>
    <row r="156" spans="1:46" ht="51" x14ac:dyDescent="0.15">
      <c r="A156" s="34">
        <v>348</v>
      </c>
      <c r="B156" s="34">
        <v>2012</v>
      </c>
      <c r="C156" s="26" t="s">
        <v>55</v>
      </c>
      <c r="D156" s="26" t="s">
        <v>101</v>
      </c>
      <c r="E156" s="26" t="s">
        <v>83</v>
      </c>
      <c r="F156" s="26" t="s">
        <v>49</v>
      </c>
      <c r="G156" s="26" t="s">
        <v>479</v>
      </c>
      <c r="H156" s="26" t="s">
        <v>480</v>
      </c>
      <c r="I156" s="26" t="s">
        <v>480</v>
      </c>
      <c r="J156" s="26" t="s">
        <v>479</v>
      </c>
      <c r="K156" s="34">
        <v>0</v>
      </c>
      <c r="L156" s="26" t="s">
        <v>481</v>
      </c>
      <c r="M156" s="34">
        <v>899999296</v>
      </c>
      <c r="N156" s="26" t="s">
        <v>49</v>
      </c>
      <c r="O156" s="26" t="s">
        <v>482</v>
      </c>
      <c r="P156" s="27">
        <v>215000000</v>
      </c>
      <c r="Q156" s="27">
        <v>215000000</v>
      </c>
      <c r="R156" s="27">
        <v>0</v>
      </c>
      <c r="S156" s="27">
        <v>215000000</v>
      </c>
      <c r="T156" s="27">
        <v>215000000</v>
      </c>
      <c r="U156" s="27">
        <v>0</v>
      </c>
      <c r="V156" s="27">
        <v>0</v>
      </c>
      <c r="W156" s="27">
        <v>0</v>
      </c>
      <c r="X156" s="27">
        <v>0</v>
      </c>
      <c r="Y156" s="27">
        <v>0</v>
      </c>
      <c r="Z156" s="27">
        <v>215000000</v>
      </c>
      <c r="AA156" s="27">
        <v>0</v>
      </c>
      <c r="AB156" s="27">
        <v>215000000</v>
      </c>
      <c r="AC156" s="27">
        <v>0</v>
      </c>
      <c r="AD156" s="27">
        <v>0</v>
      </c>
      <c r="AE156" s="27">
        <v>0</v>
      </c>
      <c r="AF156" s="27">
        <v>0</v>
      </c>
      <c r="AG156" s="27">
        <v>0</v>
      </c>
      <c r="AH156" s="27">
        <v>3</v>
      </c>
      <c r="AI156" s="27">
        <v>0</v>
      </c>
      <c r="AJ156" s="27">
        <v>0</v>
      </c>
      <c r="AK156" s="27">
        <v>0</v>
      </c>
      <c r="AL156" s="27">
        <v>0</v>
      </c>
      <c r="AM156" s="27">
        <v>0</v>
      </c>
      <c r="AN156" s="27">
        <v>0</v>
      </c>
      <c r="AO156" s="27">
        <v>0</v>
      </c>
      <c r="AP156" s="26" t="s">
        <v>74</v>
      </c>
      <c r="AQ156" s="26" t="s">
        <v>483</v>
      </c>
      <c r="AR156" s="26" t="s">
        <v>484</v>
      </c>
      <c r="AS156" s="26" t="s">
        <v>53</v>
      </c>
      <c r="AT156" s="26" t="s">
        <v>54</v>
      </c>
    </row>
    <row r="157" spans="1:46" ht="38.25" x14ac:dyDescent="0.15">
      <c r="A157" s="34">
        <v>391</v>
      </c>
      <c r="B157" s="34">
        <v>2012</v>
      </c>
      <c r="C157" s="26" t="s">
        <v>55</v>
      </c>
      <c r="D157" s="26" t="s">
        <v>107</v>
      </c>
      <c r="E157" s="26" t="s">
        <v>48</v>
      </c>
      <c r="F157" s="26" t="s">
        <v>49</v>
      </c>
      <c r="G157" s="26" t="s">
        <v>485</v>
      </c>
      <c r="H157" s="26" t="s">
        <v>486</v>
      </c>
      <c r="I157" s="26" t="s">
        <v>486</v>
      </c>
      <c r="J157" s="26" t="s">
        <v>485</v>
      </c>
      <c r="K157" s="34">
        <v>60</v>
      </c>
      <c r="L157" s="26" t="s">
        <v>487</v>
      </c>
      <c r="M157" s="34">
        <v>899999296</v>
      </c>
      <c r="N157" s="26" t="s">
        <v>49</v>
      </c>
      <c r="O157" s="26" t="s">
        <v>488</v>
      </c>
      <c r="P157" s="27">
        <v>55479586310</v>
      </c>
      <c r="Q157" s="27">
        <v>55479586310</v>
      </c>
      <c r="R157" s="27">
        <v>0</v>
      </c>
      <c r="S157" s="27">
        <v>44379550179</v>
      </c>
      <c r="T157" s="27">
        <v>44379550179</v>
      </c>
      <c r="U157" s="27">
        <v>0</v>
      </c>
      <c r="V157" s="27">
        <v>0</v>
      </c>
      <c r="W157" s="27">
        <v>0</v>
      </c>
      <c r="X157" s="27">
        <v>0</v>
      </c>
      <c r="Y157" s="27">
        <v>1378687</v>
      </c>
      <c r="Z157" s="27">
        <v>43447681385</v>
      </c>
      <c r="AA157" s="27">
        <v>0</v>
      </c>
      <c r="AB157" s="27">
        <v>43447681385</v>
      </c>
      <c r="AC157" s="27">
        <v>0</v>
      </c>
      <c r="AD157" s="27">
        <v>0</v>
      </c>
      <c r="AE157" s="27">
        <v>0</v>
      </c>
      <c r="AF157" s="27">
        <v>0</v>
      </c>
      <c r="AG157" s="27">
        <v>931868794</v>
      </c>
      <c r="AH157" s="27">
        <v>73</v>
      </c>
      <c r="AI157" s="27">
        <v>933247481</v>
      </c>
      <c r="AJ157" s="27">
        <v>0</v>
      </c>
      <c r="AK157" s="27">
        <v>0</v>
      </c>
      <c r="AL157" s="27">
        <v>0</v>
      </c>
      <c r="AM157" s="27">
        <v>0</v>
      </c>
      <c r="AN157" s="27">
        <v>0</v>
      </c>
      <c r="AO157" s="27">
        <v>933247481</v>
      </c>
      <c r="AP157" s="26" t="s">
        <v>60</v>
      </c>
      <c r="AQ157" s="26" t="s">
        <v>489</v>
      </c>
      <c r="AR157" s="26" t="s">
        <v>490</v>
      </c>
      <c r="AS157" s="26" t="s">
        <v>53</v>
      </c>
      <c r="AT157" s="26" t="s">
        <v>54</v>
      </c>
    </row>
    <row r="158" spans="1:46" ht="38.25" x14ac:dyDescent="0.15">
      <c r="A158" s="34">
        <v>391</v>
      </c>
      <c r="B158" s="34">
        <v>2012</v>
      </c>
      <c r="C158" s="26" t="s">
        <v>55</v>
      </c>
      <c r="D158" s="26" t="s">
        <v>107</v>
      </c>
      <c r="E158" s="26" t="s">
        <v>48</v>
      </c>
      <c r="F158" s="26" t="s">
        <v>49</v>
      </c>
      <c r="G158" s="26" t="s">
        <v>485</v>
      </c>
      <c r="H158" s="26" t="s">
        <v>486</v>
      </c>
      <c r="I158" s="26" t="s">
        <v>486</v>
      </c>
      <c r="J158" s="26" t="s">
        <v>485</v>
      </c>
      <c r="K158" s="34">
        <v>60</v>
      </c>
      <c r="L158" s="26" t="s">
        <v>487</v>
      </c>
      <c r="M158" s="34">
        <v>899999296</v>
      </c>
      <c r="N158" s="26" t="s">
        <v>49</v>
      </c>
      <c r="O158" s="26" t="s">
        <v>488</v>
      </c>
      <c r="P158" s="27">
        <v>55479586310</v>
      </c>
      <c r="Q158" s="27">
        <v>55479586310</v>
      </c>
      <c r="R158" s="27">
        <v>0</v>
      </c>
      <c r="S158" s="27">
        <v>1056979140</v>
      </c>
      <c r="T158" s="27">
        <v>1056979140</v>
      </c>
      <c r="U158" s="27">
        <v>0</v>
      </c>
      <c r="V158" s="27">
        <v>0</v>
      </c>
      <c r="W158" s="27">
        <v>0</v>
      </c>
      <c r="X158" s="27">
        <v>0</v>
      </c>
      <c r="Y158" s="27">
        <v>0</v>
      </c>
      <c r="Z158" s="27">
        <v>1056979140</v>
      </c>
      <c r="AA158" s="27">
        <v>0</v>
      </c>
      <c r="AB158" s="27">
        <v>1056979140</v>
      </c>
      <c r="AC158" s="27">
        <v>0</v>
      </c>
      <c r="AD158" s="27">
        <v>0</v>
      </c>
      <c r="AE158" s="27">
        <v>0</v>
      </c>
      <c r="AF158" s="27">
        <v>0</v>
      </c>
      <c r="AG158" s="27">
        <v>0</v>
      </c>
      <c r="AH158" s="27">
        <v>4</v>
      </c>
      <c r="AI158" s="27">
        <v>0</v>
      </c>
      <c r="AJ158" s="27">
        <v>0</v>
      </c>
      <c r="AK158" s="27">
        <v>0</v>
      </c>
      <c r="AL158" s="27">
        <v>0</v>
      </c>
      <c r="AM158" s="27">
        <v>0</v>
      </c>
      <c r="AN158" s="27">
        <v>0</v>
      </c>
      <c r="AO158" s="27">
        <v>0</v>
      </c>
      <c r="AP158" s="26" t="s">
        <v>60</v>
      </c>
      <c r="AQ158" s="26" t="s">
        <v>489</v>
      </c>
      <c r="AR158" s="26" t="s">
        <v>491</v>
      </c>
      <c r="AS158" s="26" t="s">
        <v>53</v>
      </c>
      <c r="AT158" s="26" t="s">
        <v>54</v>
      </c>
    </row>
    <row r="159" spans="1:46" ht="38.25" x14ac:dyDescent="0.15">
      <c r="A159" s="34">
        <v>392</v>
      </c>
      <c r="B159" s="34">
        <v>2012</v>
      </c>
      <c r="C159" s="26" t="s">
        <v>55</v>
      </c>
      <c r="D159" s="26" t="s">
        <v>107</v>
      </c>
      <c r="E159" s="26" t="s">
        <v>48</v>
      </c>
      <c r="F159" s="26" t="s">
        <v>49</v>
      </c>
      <c r="G159" s="26" t="s">
        <v>485</v>
      </c>
      <c r="H159" s="26" t="s">
        <v>492</v>
      </c>
      <c r="I159" s="26" t="s">
        <v>492</v>
      </c>
      <c r="J159" s="26" t="s">
        <v>492</v>
      </c>
      <c r="K159" s="34">
        <v>60</v>
      </c>
      <c r="L159" s="26" t="s">
        <v>493</v>
      </c>
      <c r="M159" s="34">
        <v>899999296</v>
      </c>
      <c r="N159" s="26" t="s">
        <v>49</v>
      </c>
      <c r="O159" s="26" t="s">
        <v>494</v>
      </c>
      <c r="P159" s="27">
        <v>15037808800</v>
      </c>
      <c r="Q159" s="27">
        <v>15037808800</v>
      </c>
      <c r="R159" s="27">
        <v>0</v>
      </c>
      <c r="S159" s="27">
        <v>4000000000</v>
      </c>
      <c r="T159" s="27">
        <v>4000000000</v>
      </c>
      <c r="U159" s="27">
        <v>0</v>
      </c>
      <c r="V159" s="27">
        <v>0</v>
      </c>
      <c r="W159" s="27">
        <v>0</v>
      </c>
      <c r="X159" s="27">
        <v>0</v>
      </c>
      <c r="Y159" s="27">
        <v>0</v>
      </c>
      <c r="Z159" s="27">
        <v>4000000000</v>
      </c>
      <c r="AA159" s="27">
        <v>0</v>
      </c>
      <c r="AB159" s="27">
        <v>4000000000</v>
      </c>
      <c r="AC159" s="27">
        <v>0</v>
      </c>
      <c r="AD159" s="27">
        <v>0</v>
      </c>
      <c r="AE159" s="27">
        <v>0</v>
      </c>
      <c r="AF159" s="27">
        <v>0</v>
      </c>
      <c r="AG159" s="27">
        <v>0</v>
      </c>
      <c r="AH159" s="27">
        <v>8</v>
      </c>
      <c r="AI159" s="27">
        <v>0</v>
      </c>
      <c r="AJ159" s="27">
        <v>0</v>
      </c>
      <c r="AK159" s="27">
        <v>39886994.950000003</v>
      </c>
      <c r="AL159" s="27">
        <v>33797513</v>
      </c>
      <c r="AM159" s="27">
        <v>6089481.9500000002</v>
      </c>
      <c r="AN159" s="27">
        <v>0</v>
      </c>
      <c r="AO159" s="27">
        <v>39886994.950000003</v>
      </c>
      <c r="AP159" s="26" t="s">
        <v>60</v>
      </c>
      <c r="AQ159" s="26" t="s">
        <v>495</v>
      </c>
      <c r="AR159" s="26" t="s">
        <v>496</v>
      </c>
      <c r="AS159" s="26" t="s">
        <v>53</v>
      </c>
      <c r="AT159" s="26" t="s">
        <v>54</v>
      </c>
    </row>
    <row r="160" spans="1:46" ht="38.25" x14ac:dyDescent="0.15">
      <c r="A160" s="34">
        <v>427</v>
      </c>
      <c r="B160" s="34">
        <v>2012</v>
      </c>
      <c r="C160" s="26" t="s">
        <v>55</v>
      </c>
      <c r="D160" s="26" t="s">
        <v>56</v>
      </c>
      <c r="E160" s="26" t="s">
        <v>78</v>
      </c>
      <c r="F160" s="26" t="s">
        <v>49</v>
      </c>
      <c r="G160" s="26" t="s">
        <v>497</v>
      </c>
      <c r="H160" s="26" t="s">
        <v>498</v>
      </c>
      <c r="I160" s="26" t="s">
        <v>498</v>
      </c>
      <c r="J160" s="26" t="s">
        <v>499</v>
      </c>
      <c r="K160" s="34">
        <v>42</v>
      </c>
      <c r="L160" s="26" t="s">
        <v>500</v>
      </c>
      <c r="M160" s="34">
        <v>899999296</v>
      </c>
      <c r="N160" s="26" t="s">
        <v>49</v>
      </c>
      <c r="O160" s="26" t="s">
        <v>501</v>
      </c>
      <c r="P160" s="27">
        <v>2571623356</v>
      </c>
      <c r="Q160" s="27">
        <v>0</v>
      </c>
      <c r="R160" s="27">
        <v>71623356</v>
      </c>
      <c r="S160" s="27">
        <v>0</v>
      </c>
      <c r="T160" s="27">
        <v>0</v>
      </c>
      <c r="U160" s="27">
        <v>0</v>
      </c>
      <c r="V160" s="27">
        <v>0</v>
      </c>
      <c r="W160" s="27">
        <v>0</v>
      </c>
      <c r="X160" s="27">
        <v>0</v>
      </c>
      <c r="Y160" s="27">
        <v>0</v>
      </c>
      <c r="Z160" s="27">
        <v>0</v>
      </c>
      <c r="AA160" s="27">
        <v>0</v>
      </c>
      <c r="AB160" s="27">
        <v>0</v>
      </c>
      <c r="AC160" s="27">
        <v>0</v>
      </c>
      <c r="AD160" s="27">
        <v>0</v>
      </c>
      <c r="AE160" s="27">
        <v>0</v>
      </c>
      <c r="AF160" s="27">
        <v>0</v>
      </c>
      <c r="AG160" s="27">
        <v>0</v>
      </c>
      <c r="AH160" s="27">
        <v>0</v>
      </c>
      <c r="AI160" s="27">
        <v>0</v>
      </c>
      <c r="AJ160" s="27">
        <v>0</v>
      </c>
      <c r="AK160" s="27">
        <v>0</v>
      </c>
      <c r="AL160" s="27">
        <v>0</v>
      </c>
      <c r="AM160" s="27">
        <v>0</v>
      </c>
      <c r="AN160" s="27">
        <v>0</v>
      </c>
      <c r="AO160" s="27">
        <v>0</v>
      </c>
      <c r="AP160" s="26" t="s">
        <v>74</v>
      </c>
      <c r="AQ160" s="26" t="s">
        <v>502</v>
      </c>
      <c r="AR160" s="26" t="s">
        <v>503</v>
      </c>
      <c r="AS160" s="26" t="s">
        <v>53</v>
      </c>
      <c r="AT160" s="26" t="s">
        <v>54</v>
      </c>
    </row>
    <row r="161" spans="1:46" ht="25.5" x14ac:dyDescent="0.15">
      <c r="A161" s="34">
        <v>393</v>
      </c>
      <c r="B161" s="34">
        <v>2012</v>
      </c>
      <c r="C161" s="26" t="s">
        <v>55</v>
      </c>
      <c r="D161" s="26" t="s">
        <v>101</v>
      </c>
      <c r="E161" s="26" t="s">
        <v>83</v>
      </c>
      <c r="F161" s="26" t="s">
        <v>49</v>
      </c>
      <c r="G161" s="26" t="s">
        <v>485</v>
      </c>
      <c r="H161" s="26" t="s">
        <v>486</v>
      </c>
      <c r="I161" s="26" t="s">
        <v>486</v>
      </c>
      <c r="J161" s="26" t="s">
        <v>486</v>
      </c>
      <c r="K161" s="34">
        <v>26</v>
      </c>
      <c r="L161" s="26" t="s">
        <v>504</v>
      </c>
      <c r="M161" s="34">
        <v>899999296</v>
      </c>
      <c r="N161" s="26" t="s">
        <v>49</v>
      </c>
      <c r="O161" s="26" t="s">
        <v>505</v>
      </c>
      <c r="P161" s="27">
        <v>500000000</v>
      </c>
      <c r="Q161" s="27">
        <v>500000000</v>
      </c>
      <c r="R161" s="27">
        <v>0</v>
      </c>
      <c r="S161" s="27">
        <v>499999920.36000001</v>
      </c>
      <c r="T161" s="27">
        <v>0</v>
      </c>
      <c r="U161" s="27">
        <v>499999920.36000001</v>
      </c>
      <c r="V161" s="27">
        <v>0</v>
      </c>
      <c r="W161" s="27">
        <v>0</v>
      </c>
      <c r="X161" s="27">
        <v>0</v>
      </c>
      <c r="Y161" s="27">
        <v>79.64</v>
      </c>
      <c r="Z161" s="27">
        <v>499999920.36000001</v>
      </c>
      <c r="AA161" s="27">
        <v>0</v>
      </c>
      <c r="AB161" s="27">
        <v>0</v>
      </c>
      <c r="AC161" s="27">
        <v>499999920.36000001</v>
      </c>
      <c r="AD161" s="27">
        <v>0</v>
      </c>
      <c r="AE161" s="27">
        <v>0</v>
      </c>
      <c r="AF161" s="27">
        <v>0</v>
      </c>
      <c r="AG161" s="27">
        <v>0</v>
      </c>
      <c r="AH161" s="27">
        <v>0</v>
      </c>
      <c r="AI161" s="27">
        <v>79.64</v>
      </c>
      <c r="AJ161" s="27">
        <v>0</v>
      </c>
      <c r="AK161" s="27">
        <v>0</v>
      </c>
      <c r="AL161" s="27">
        <v>0</v>
      </c>
      <c r="AM161" s="27">
        <v>0</v>
      </c>
      <c r="AN161" s="27">
        <v>0</v>
      </c>
      <c r="AO161" s="27">
        <v>79.64</v>
      </c>
      <c r="AP161" s="26" t="s">
        <v>87</v>
      </c>
      <c r="AQ161" s="26" t="s">
        <v>506</v>
      </c>
      <c r="AR161" s="26" t="s">
        <v>52</v>
      </c>
      <c r="AS161" s="26" t="s">
        <v>53</v>
      </c>
      <c r="AT161" s="26" t="s">
        <v>54</v>
      </c>
    </row>
    <row r="162" spans="1:46" ht="38.25" x14ac:dyDescent="0.15">
      <c r="A162" s="34">
        <v>392</v>
      </c>
      <c r="B162" s="34">
        <v>2012</v>
      </c>
      <c r="C162" s="26" t="s">
        <v>55</v>
      </c>
      <c r="D162" s="26" t="s">
        <v>107</v>
      </c>
      <c r="E162" s="26" t="s">
        <v>48</v>
      </c>
      <c r="F162" s="26" t="s">
        <v>49</v>
      </c>
      <c r="G162" s="26" t="s">
        <v>485</v>
      </c>
      <c r="H162" s="26" t="s">
        <v>492</v>
      </c>
      <c r="I162" s="26" t="s">
        <v>492</v>
      </c>
      <c r="J162" s="26" t="s">
        <v>492</v>
      </c>
      <c r="K162" s="34">
        <v>60</v>
      </c>
      <c r="L162" s="26" t="s">
        <v>493</v>
      </c>
      <c r="M162" s="34">
        <v>899999296</v>
      </c>
      <c r="N162" s="26" t="s">
        <v>49</v>
      </c>
      <c r="O162" s="26" t="s">
        <v>494</v>
      </c>
      <c r="P162" s="27">
        <v>15037808800</v>
      </c>
      <c r="Q162" s="27">
        <v>15037808800</v>
      </c>
      <c r="R162" s="27">
        <v>0</v>
      </c>
      <c r="S162" s="27">
        <v>827399454</v>
      </c>
      <c r="T162" s="27">
        <v>827399454</v>
      </c>
      <c r="U162" s="27">
        <v>0</v>
      </c>
      <c r="V162" s="27">
        <v>0</v>
      </c>
      <c r="W162" s="27">
        <v>0</v>
      </c>
      <c r="X162" s="27">
        <v>0</v>
      </c>
      <c r="Y162" s="27">
        <v>0</v>
      </c>
      <c r="Z162" s="27">
        <v>740906597</v>
      </c>
      <c r="AA162" s="27">
        <v>0</v>
      </c>
      <c r="AB162" s="27">
        <v>740906597</v>
      </c>
      <c r="AC162" s="27">
        <v>0</v>
      </c>
      <c r="AD162" s="27">
        <v>0</v>
      </c>
      <c r="AE162" s="27">
        <v>0</v>
      </c>
      <c r="AF162" s="27">
        <v>0</v>
      </c>
      <c r="AG162" s="27">
        <v>86492857</v>
      </c>
      <c r="AH162" s="27">
        <v>3</v>
      </c>
      <c r="AI162" s="27">
        <v>86492857</v>
      </c>
      <c r="AJ162" s="27">
        <v>0</v>
      </c>
      <c r="AK162" s="27">
        <v>0</v>
      </c>
      <c r="AL162" s="27">
        <v>0</v>
      </c>
      <c r="AM162" s="27">
        <v>0</v>
      </c>
      <c r="AN162" s="27">
        <v>0</v>
      </c>
      <c r="AO162" s="27">
        <v>86492857</v>
      </c>
      <c r="AP162" s="26" t="s">
        <v>60</v>
      </c>
      <c r="AQ162" s="26" t="s">
        <v>495</v>
      </c>
      <c r="AR162" s="26" t="s">
        <v>507</v>
      </c>
      <c r="AS162" s="26" t="s">
        <v>53</v>
      </c>
      <c r="AT162" s="26" t="s">
        <v>54</v>
      </c>
    </row>
    <row r="163" spans="1:46" ht="38.25" x14ac:dyDescent="0.15">
      <c r="A163" s="34">
        <v>392</v>
      </c>
      <c r="B163" s="34">
        <v>2012</v>
      </c>
      <c r="C163" s="26" t="s">
        <v>55</v>
      </c>
      <c r="D163" s="26" t="s">
        <v>107</v>
      </c>
      <c r="E163" s="26" t="s">
        <v>48</v>
      </c>
      <c r="F163" s="26" t="s">
        <v>49</v>
      </c>
      <c r="G163" s="26" t="s">
        <v>485</v>
      </c>
      <c r="H163" s="26" t="s">
        <v>492</v>
      </c>
      <c r="I163" s="26" t="s">
        <v>492</v>
      </c>
      <c r="J163" s="26" t="s">
        <v>492</v>
      </c>
      <c r="K163" s="34">
        <v>60</v>
      </c>
      <c r="L163" s="26" t="s">
        <v>493</v>
      </c>
      <c r="M163" s="34">
        <v>899999296</v>
      </c>
      <c r="N163" s="26" t="s">
        <v>49</v>
      </c>
      <c r="O163" s="26" t="s">
        <v>494</v>
      </c>
      <c r="P163" s="27">
        <v>15037808800</v>
      </c>
      <c r="Q163" s="27">
        <v>15037808800</v>
      </c>
      <c r="R163" s="27">
        <v>0</v>
      </c>
      <c r="S163" s="27">
        <v>500000000</v>
      </c>
      <c r="T163" s="27">
        <v>500000000</v>
      </c>
      <c r="U163" s="27">
        <v>0</v>
      </c>
      <c r="V163" s="27">
        <v>0</v>
      </c>
      <c r="W163" s="27">
        <v>0</v>
      </c>
      <c r="X163" s="27">
        <v>0</v>
      </c>
      <c r="Y163" s="27">
        <v>0</v>
      </c>
      <c r="Z163" s="27">
        <v>500000000</v>
      </c>
      <c r="AA163" s="27">
        <v>0</v>
      </c>
      <c r="AB163" s="27">
        <v>500000000</v>
      </c>
      <c r="AC163" s="27">
        <v>0</v>
      </c>
      <c r="AD163" s="27">
        <v>0</v>
      </c>
      <c r="AE163" s="27">
        <v>0</v>
      </c>
      <c r="AF163" s="27">
        <v>0</v>
      </c>
      <c r="AG163" s="27">
        <v>0</v>
      </c>
      <c r="AH163" s="27">
        <v>3</v>
      </c>
      <c r="AI163" s="27">
        <v>0</v>
      </c>
      <c r="AJ163" s="27">
        <v>0</v>
      </c>
      <c r="AK163" s="27">
        <v>0</v>
      </c>
      <c r="AL163" s="27">
        <v>0</v>
      </c>
      <c r="AM163" s="27">
        <v>0</v>
      </c>
      <c r="AN163" s="27">
        <v>0</v>
      </c>
      <c r="AO163" s="27">
        <v>0</v>
      </c>
      <c r="AP163" s="26" t="s">
        <v>60</v>
      </c>
      <c r="AQ163" s="26" t="s">
        <v>495</v>
      </c>
      <c r="AR163" s="26" t="s">
        <v>508</v>
      </c>
      <c r="AS163" s="26" t="s">
        <v>53</v>
      </c>
      <c r="AT163" s="26" t="s">
        <v>54</v>
      </c>
    </row>
    <row r="164" spans="1:46" ht="38.25" x14ac:dyDescent="0.15">
      <c r="A164" s="34">
        <v>392</v>
      </c>
      <c r="B164" s="34">
        <v>2012</v>
      </c>
      <c r="C164" s="26" t="s">
        <v>55</v>
      </c>
      <c r="D164" s="26" t="s">
        <v>107</v>
      </c>
      <c r="E164" s="26" t="s">
        <v>48</v>
      </c>
      <c r="F164" s="26" t="s">
        <v>49</v>
      </c>
      <c r="G164" s="26" t="s">
        <v>485</v>
      </c>
      <c r="H164" s="26" t="s">
        <v>492</v>
      </c>
      <c r="I164" s="26" t="s">
        <v>492</v>
      </c>
      <c r="J164" s="26" t="s">
        <v>492</v>
      </c>
      <c r="K164" s="34">
        <v>60</v>
      </c>
      <c r="L164" s="26" t="s">
        <v>493</v>
      </c>
      <c r="M164" s="34">
        <v>899999296</v>
      </c>
      <c r="N164" s="26" t="s">
        <v>49</v>
      </c>
      <c r="O164" s="26" t="s">
        <v>494</v>
      </c>
      <c r="P164" s="27">
        <v>15037808800</v>
      </c>
      <c r="Q164" s="27">
        <v>15037808800</v>
      </c>
      <c r="R164" s="27">
        <v>0</v>
      </c>
      <c r="S164" s="27">
        <v>4627739175</v>
      </c>
      <c r="T164" s="27">
        <v>3820087037</v>
      </c>
      <c r="U164" s="27">
        <v>0</v>
      </c>
      <c r="V164" s="27">
        <v>0</v>
      </c>
      <c r="W164" s="27">
        <v>0</v>
      </c>
      <c r="X164" s="27">
        <v>807652138</v>
      </c>
      <c r="Y164" s="27">
        <v>0</v>
      </c>
      <c r="Z164" s="27">
        <v>4627739175</v>
      </c>
      <c r="AA164" s="27">
        <v>0</v>
      </c>
      <c r="AB164" s="27">
        <v>3820087037</v>
      </c>
      <c r="AC164" s="27">
        <v>0</v>
      </c>
      <c r="AD164" s="27">
        <v>0</v>
      </c>
      <c r="AE164" s="27">
        <v>0</v>
      </c>
      <c r="AF164" s="27">
        <v>807652138</v>
      </c>
      <c r="AG164" s="27">
        <v>0</v>
      </c>
      <c r="AH164" s="27">
        <v>56</v>
      </c>
      <c r="AI164" s="27">
        <v>0</v>
      </c>
      <c r="AJ164" s="27">
        <v>0</v>
      </c>
      <c r="AK164" s="27">
        <v>0</v>
      </c>
      <c r="AL164" s="27">
        <v>0</v>
      </c>
      <c r="AM164" s="27">
        <v>0</v>
      </c>
      <c r="AN164" s="27">
        <v>0</v>
      </c>
      <c r="AO164" s="27">
        <v>0</v>
      </c>
      <c r="AP164" s="26" t="s">
        <v>60</v>
      </c>
      <c r="AQ164" s="26" t="s">
        <v>495</v>
      </c>
      <c r="AR164" s="26" t="s">
        <v>509</v>
      </c>
      <c r="AS164" s="26" t="s">
        <v>53</v>
      </c>
      <c r="AT164" s="26" t="s">
        <v>54</v>
      </c>
    </row>
    <row r="165" spans="1:46" ht="38.25" x14ac:dyDescent="0.15">
      <c r="A165" s="34">
        <v>391</v>
      </c>
      <c r="B165" s="34">
        <v>2012</v>
      </c>
      <c r="C165" s="26" t="s">
        <v>55</v>
      </c>
      <c r="D165" s="26" t="s">
        <v>107</v>
      </c>
      <c r="E165" s="26" t="s">
        <v>48</v>
      </c>
      <c r="F165" s="26" t="s">
        <v>49</v>
      </c>
      <c r="G165" s="26" t="s">
        <v>485</v>
      </c>
      <c r="H165" s="26" t="s">
        <v>486</v>
      </c>
      <c r="I165" s="26" t="s">
        <v>486</v>
      </c>
      <c r="J165" s="26" t="s">
        <v>485</v>
      </c>
      <c r="K165" s="34">
        <v>60</v>
      </c>
      <c r="L165" s="26" t="s">
        <v>487</v>
      </c>
      <c r="M165" s="34">
        <v>899999296</v>
      </c>
      <c r="N165" s="26" t="s">
        <v>49</v>
      </c>
      <c r="O165" s="26" t="s">
        <v>488</v>
      </c>
      <c r="P165" s="27">
        <v>55479586310</v>
      </c>
      <c r="Q165" s="27">
        <v>55479586310</v>
      </c>
      <c r="R165" s="27">
        <v>0</v>
      </c>
      <c r="S165" s="27">
        <v>6545420784</v>
      </c>
      <c r="T165" s="27">
        <v>6545420784</v>
      </c>
      <c r="U165" s="27">
        <v>0</v>
      </c>
      <c r="V165" s="27">
        <v>0</v>
      </c>
      <c r="W165" s="27">
        <v>0</v>
      </c>
      <c r="X165" s="27">
        <v>0</v>
      </c>
      <c r="Y165" s="27">
        <v>0</v>
      </c>
      <c r="Z165" s="27">
        <v>6108569245</v>
      </c>
      <c r="AA165" s="27">
        <v>0</v>
      </c>
      <c r="AB165" s="27">
        <v>6108569245</v>
      </c>
      <c r="AC165" s="27">
        <v>0</v>
      </c>
      <c r="AD165" s="27">
        <v>0</v>
      </c>
      <c r="AE165" s="27">
        <v>0</v>
      </c>
      <c r="AF165" s="27">
        <v>0</v>
      </c>
      <c r="AG165" s="27">
        <v>436851539</v>
      </c>
      <c r="AH165" s="27">
        <v>9</v>
      </c>
      <c r="AI165" s="27">
        <v>436851539</v>
      </c>
      <c r="AJ165" s="27">
        <v>0</v>
      </c>
      <c r="AK165" s="27">
        <v>0</v>
      </c>
      <c r="AL165" s="27">
        <v>0</v>
      </c>
      <c r="AM165" s="27">
        <v>0</v>
      </c>
      <c r="AN165" s="27">
        <v>0</v>
      </c>
      <c r="AO165" s="27">
        <v>436851539</v>
      </c>
      <c r="AP165" s="26" t="s">
        <v>60</v>
      </c>
      <c r="AQ165" s="26" t="s">
        <v>489</v>
      </c>
      <c r="AR165" s="26" t="s">
        <v>510</v>
      </c>
      <c r="AS165" s="26" t="s">
        <v>53</v>
      </c>
      <c r="AT165" s="26" t="s">
        <v>54</v>
      </c>
    </row>
    <row r="166" spans="1:46" ht="38.25" x14ac:dyDescent="0.15">
      <c r="A166" s="34">
        <v>391</v>
      </c>
      <c r="B166" s="34">
        <v>2012</v>
      </c>
      <c r="C166" s="26" t="s">
        <v>55</v>
      </c>
      <c r="D166" s="26" t="s">
        <v>107</v>
      </c>
      <c r="E166" s="26" t="s">
        <v>48</v>
      </c>
      <c r="F166" s="26" t="s">
        <v>49</v>
      </c>
      <c r="G166" s="26" t="s">
        <v>485</v>
      </c>
      <c r="H166" s="26" t="s">
        <v>486</v>
      </c>
      <c r="I166" s="26" t="s">
        <v>486</v>
      </c>
      <c r="J166" s="26" t="s">
        <v>485</v>
      </c>
      <c r="K166" s="34">
        <v>60</v>
      </c>
      <c r="L166" s="26" t="s">
        <v>487</v>
      </c>
      <c r="M166" s="34">
        <v>899999296</v>
      </c>
      <c r="N166" s="26" t="s">
        <v>49</v>
      </c>
      <c r="O166" s="26" t="s">
        <v>488</v>
      </c>
      <c r="P166" s="27">
        <v>55479586310</v>
      </c>
      <c r="Q166" s="27">
        <v>55479586310</v>
      </c>
      <c r="R166" s="27">
        <v>0</v>
      </c>
      <c r="S166" s="27">
        <v>3496257520</v>
      </c>
      <c r="T166" s="27">
        <v>3496257520</v>
      </c>
      <c r="U166" s="27">
        <v>0</v>
      </c>
      <c r="V166" s="27">
        <v>0</v>
      </c>
      <c r="W166" s="27">
        <v>0</v>
      </c>
      <c r="X166" s="27">
        <v>0</v>
      </c>
      <c r="Y166" s="27">
        <v>0</v>
      </c>
      <c r="Z166" s="27">
        <v>3146257520</v>
      </c>
      <c r="AA166" s="27">
        <v>0</v>
      </c>
      <c r="AB166" s="27">
        <v>3146257520</v>
      </c>
      <c r="AC166" s="27">
        <v>0</v>
      </c>
      <c r="AD166" s="27">
        <v>0</v>
      </c>
      <c r="AE166" s="27">
        <v>0</v>
      </c>
      <c r="AF166" s="27">
        <v>0</v>
      </c>
      <c r="AG166" s="27">
        <v>350000000</v>
      </c>
      <c r="AH166" s="27">
        <v>6</v>
      </c>
      <c r="AI166" s="27">
        <v>350000000</v>
      </c>
      <c r="AJ166" s="27">
        <v>0</v>
      </c>
      <c r="AK166" s="27">
        <v>0</v>
      </c>
      <c r="AL166" s="27">
        <v>0</v>
      </c>
      <c r="AM166" s="27">
        <v>0</v>
      </c>
      <c r="AN166" s="27">
        <v>0</v>
      </c>
      <c r="AO166" s="27">
        <v>350000000</v>
      </c>
      <c r="AP166" s="26" t="s">
        <v>60</v>
      </c>
      <c r="AQ166" s="26" t="s">
        <v>489</v>
      </c>
      <c r="AR166" s="26" t="s">
        <v>511</v>
      </c>
      <c r="AS166" s="26" t="s">
        <v>53</v>
      </c>
      <c r="AT166" s="26" t="s">
        <v>54</v>
      </c>
    </row>
    <row r="167" spans="1:46" ht="25.5" x14ac:dyDescent="0.15">
      <c r="A167" s="34">
        <v>416</v>
      </c>
      <c r="B167" s="34">
        <v>2012</v>
      </c>
      <c r="C167" s="26" t="s">
        <v>55</v>
      </c>
      <c r="D167" s="26" t="s">
        <v>56</v>
      </c>
      <c r="E167" s="26" t="s">
        <v>48</v>
      </c>
      <c r="F167" s="26" t="s">
        <v>49</v>
      </c>
      <c r="G167" s="26" t="s">
        <v>512</v>
      </c>
      <c r="H167" s="26" t="s">
        <v>512</v>
      </c>
      <c r="I167" s="26" t="s">
        <v>512</v>
      </c>
      <c r="J167" s="26" t="s">
        <v>512</v>
      </c>
      <c r="K167" s="34">
        <v>72</v>
      </c>
      <c r="L167" s="26" t="s">
        <v>513</v>
      </c>
      <c r="M167" s="34">
        <v>899999296</v>
      </c>
      <c r="N167" s="26" t="s">
        <v>49</v>
      </c>
      <c r="O167" s="26" t="s">
        <v>514</v>
      </c>
      <c r="P167" s="27">
        <v>203534492832</v>
      </c>
      <c r="Q167" s="27">
        <v>203534492832</v>
      </c>
      <c r="R167" s="27">
        <v>0</v>
      </c>
      <c r="S167" s="27">
        <v>191272915362</v>
      </c>
      <c r="T167" s="27">
        <v>191272915362</v>
      </c>
      <c r="U167" s="27">
        <v>0</v>
      </c>
      <c r="V167" s="27">
        <v>0</v>
      </c>
      <c r="W167" s="27">
        <v>0</v>
      </c>
      <c r="X167" s="27">
        <v>0</v>
      </c>
      <c r="Y167" s="27">
        <v>3630213200</v>
      </c>
      <c r="Z167" s="27">
        <v>178512741518.82999</v>
      </c>
      <c r="AA167" s="27">
        <v>0</v>
      </c>
      <c r="AB167" s="27">
        <v>178512741518.82999</v>
      </c>
      <c r="AC167" s="27">
        <v>0</v>
      </c>
      <c r="AD167" s="27">
        <v>0</v>
      </c>
      <c r="AE167" s="27">
        <v>0</v>
      </c>
      <c r="AF167" s="27">
        <v>0</v>
      </c>
      <c r="AG167" s="27">
        <v>12760173843.17</v>
      </c>
      <c r="AH167" s="27">
        <v>1</v>
      </c>
      <c r="AI167" s="27">
        <v>12760169842.17</v>
      </c>
      <c r="AJ167" s="27">
        <v>0</v>
      </c>
      <c r="AK167" s="27">
        <v>311460948.94</v>
      </c>
      <c r="AL167" s="27">
        <v>148421095</v>
      </c>
      <c r="AM167" s="27">
        <v>163039853.94</v>
      </c>
      <c r="AN167" s="27">
        <v>0</v>
      </c>
      <c r="AO167" s="27">
        <v>13071630791.110001</v>
      </c>
      <c r="AP167" s="26" t="s">
        <v>60</v>
      </c>
      <c r="AQ167" s="26" t="s">
        <v>515</v>
      </c>
      <c r="AR167" s="26" t="s">
        <v>52</v>
      </c>
      <c r="AS167" s="26" t="s">
        <v>53</v>
      </c>
      <c r="AT167" s="26" t="s">
        <v>54</v>
      </c>
    </row>
    <row r="168" spans="1:46" ht="38.25" x14ac:dyDescent="0.15">
      <c r="A168" s="34">
        <v>392</v>
      </c>
      <c r="B168" s="34">
        <v>2012</v>
      </c>
      <c r="C168" s="26" t="s">
        <v>55</v>
      </c>
      <c r="D168" s="26" t="s">
        <v>107</v>
      </c>
      <c r="E168" s="26" t="s">
        <v>48</v>
      </c>
      <c r="F168" s="26" t="s">
        <v>49</v>
      </c>
      <c r="G168" s="26" t="s">
        <v>485</v>
      </c>
      <c r="H168" s="26" t="s">
        <v>492</v>
      </c>
      <c r="I168" s="26" t="s">
        <v>492</v>
      </c>
      <c r="J168" s="26" t="s">
        <v>492</v>
      </c>
      <c r="K168" s="34">
        <v>60</v>
      </c>
      <c r="L168" s="26" t="s">
        <v>493</v>
      </c>
      <c r="M168" s="34">
        <v>899999296</v>
      </c>
      <c r="N168" s="26" t="s">
        <v>49</v>
      </c>
      <c r="O168" s="26" t="s">
        <v>494</v>
      </c>
      <c r="P168" s="27">
        <v>15037808800</v>
      </c>
      <c r="Q168" s="27">
        <v>15037808800</v>
      </c>
      <c r="R168" s="27">
        <v>0</v>
      </c>
      <c r="S168" s="27">
        <v>2781404981</v>
      </c>
      <c r="T168" s="27">
        <v>2781404981</v>
      </c>
      <c r="U168" s="27">
        <v>0</v>
      </c>
      <c r="V168" s="27">
        <v>0</v>
      </c>
      <c r="W168" s="27">
        <v>0</v>
      </c>
      <c r="X168" s="27">
        <v>0</v>
      </c>
      <c r="Y168" s="27">
        <v>10245552</v>
      </c>
      <c r="Z168" s="27">
        <v>2781404911</v>
      </c>
      <c r="AA168" s="27">
        <v>0</v>
      </c>
      <c r="AB168" s="27">
        <v>2781404911</v>
      </c>
      <c r="AC168" s="27">
        <v>0</v>
      </c>
      <c r="AD168" s="27">
        <v>0</v>
      </c>
      <c r="AE168" s="27">
        <v>0</v>
      </c>
      <c r="AF168" s="27">
        <v>0</v>
      </c>
      <c r="AG168" s="27">
        <v>70</v>
      </c>
      <c r="AH168" s="27">
        <v>27</v>
      </c>
      <c r="AI168" s="27">
        <v>10245622</v>
      </c>
      <c r="AJ168" s="27">
        <v>0</v>
      </c>
      <c r="AK168" s="27">
        <v>0</v>
      </c>
      <c r="AL168" s="27">
        <v>0</v>
      </c>
      <c r="AM168" s="27">
        <v>0</v>
      </c>
      <c r="AN168" s="27">
        <v>0</v>
      </c>
      <c r="AO168" s="27">
        <v>10245622</v>
      </c>
      <c r="AP168" s="26" t="s">
        <v>60</v>
      </c>
      <c r="AQ168" s="26" t="s">
        <v>495</v>
      </c>
      <c r="AR168" s="26" t="s">
        <v>516</v>
      </c>
      <c r="AS168" s="26" t="s">
        <v>53</v>
      </c>
      <c r="AT168" s="26" t="s">
        <v>54</v>
      </c>
    </row>
    <row r="169" spans="1:46" ht="63.75" x14ac:dyDescent="0.15">
      <c r="A169" s="34">
        <v>238</v>
      </c>
      <c r="B169" s="34">
        <v>2012</v>
      </c>
      <c r="C169" s="26" t="s">
        <v>55</v>
      </c>
      <c r="D169" s="26" t="s">
        <v>107</v>
      </c>
      <c r="E169" s="26" t="s">
        <v>166</v>
      </c>
      <c r="F169" s="26" t="s">
        <v>49</v>
      </c>
      <c r="G169" s="26" t="s">
        <v>517</v>
      </c>
      <c r="H169" s="26" t="s">
        <v>397</v>
      </c>
      <c r="I169" s="26" t="s">
        <v>397</v>
      </c>
      <c r="J169" s="26" t="s">
        <v>517</v>
      </c>
      <c r="K169" s="34">
        <v>0</v>
      </c>
      <c r="L169" s="26" t="s">
        <v>518</v>
      </c>
      <c r="M169" s="34">
        <v>899999296</v>
      </c>
      <c r="N169" s="26" t="s">
        <v>49</v>
      </c>
      <c r="O169" s="26" t="s">
        <v>519</v>
      </c>
      <c r="P169" s="27">
        <v>12947000</v>
      </c>
      <c r="Q169" s="27">
        <v>12947000</v>
      </c>
      <c r="R169" s="27">
        <v>0</v>
      </c>
      <c r="S169" s="27">
        <v>12947000</v>
      </c>
      <c r="T169" s="27">
        <v>12947000</v>
      </c>
      <c r="U169" s="27">
        <v>0</v>
      </c>
      <c r="V169" s="27">
        <v>0</v>
      </c>
      <c r="W169" s="27">
        <v>0</v>
      </c>
      <c r="X169" s="27">
        <v>0</v>
      </c>
      <c r="Y169" s="27">
        <v>0</v>
      </c>
      <c r="Z169" s="27">
        <v>12947000</v>
      </c>
      <c r="AA169" s="27">
        <v>0</v>
      </c>
      <c r="AB169" s="27">
        <v>12947000</v>
      </c>
      <c r="AC169" s="27">
        <v>0</v>
      </c>
      <c r="AD169" s="27">
        <v>0</v>
      </c>
      <c r="AE169" s="27">
        <v>0</v>
      </c>
      <c r="AF169" s="27">
        <v>0</v>
      </c>
      <c r="AG169" s="27">
        <v>0</v>
      </c>
      <c r="AH169" s="27">
        <v>1</v>
      </c>
      <c r="AI169" s="27">
        <v>0</v>
      </c>
      <c r="AJ169" s="27">
        <v>0</v>
      </c>
      <c r="AK169" s="27">
        <v>0</v>
      </c>
      <c r="AL169" s="27">
        <v>0</v>
      </c>
      <c r="AM169" s="27">
        <v>0</v>
      </c>
      <c r="AN169" s="27">
        <v>0</v>
      </c>
      <c r="AO169" s="27">
        <v>0</v>
      </c>
      <c r="AP169" s="26" t="s">
        <v>74</v>
      </c>
      <c r="AQ169" s="26" t="s">
        <v>520</v>
      </c>
      <c r="AR169" s="26" t="s">
        <v>521</v>
      </c>
      <c r="AS169" s="26" t="s">
        <v>53</v>
      </c>
      <c r="AT169" s="26" t="s">
        <v>54</v>
      </c>
    </row>
    <row r="170" spans="1:46" ht="38.25" x14ac:dyDescent="0.15">
      <c r="A170" s="34">
        <v>392</v>
      </c>
      <c r="B170" s="34">
        <v>2012</v>
      </c>
      <c r="C170" s="26" t="s">
        <v>55</v>
      </c>
      <c r="D170" s="26" t="s">
        <v>107</v>
      </c>
      <c r="E170" s="26" t="s">
        <v>48</v>
      </c>
      <c r="F170" s="26" t="s">
        <v>49</v>
      </c>
      <c r="G170" s="26" t="s">
        <v>485</v>
      </c>
      <c r="H170" s="26" t="s">
        <v>492</v>
      </c>
      <c r="I170" s="26" t="s">
        <v>492</v>
      </c>
      <c r="J170" s="26" t="s">
        <v>492</v>
      </c>
      <c r="K170" s="34">
        <v>60</v>
      </c>
      <c r="L170" s="26" t="s">
        <v>493</v>
      </c>
      <c r="M170" s="34">
        <v>899999296</v>
      </c>
      <c r="N170" s="26" t="s">
        <v>49</v>
      </c>
      <c r="O170" s="26" t="s">
        <v>494</v>
      </c>
      <c r="P170" s="27">
        <v>15037808800</v>
      </c>
      <c r="Q170" s="27">
        <v>15037808800</v>
      </c>
      <c r="R170" s="27">
        <v>0</v>
      </c>
      <c r="S170" s="27">
        <v>1303966638</v>
      </c>
      <c r="T170" s="27">
        <v>1303966638</v>
      </c>
      <c r="U170" s="27">
        <v>0</v>
      </c>
      <c r="V170" s="27">
        <v>0</v>
      </c>
      <c r="W170" s="27">
        <v>0</v>
      </c>
      <c r="X170" s="27">
        <v>0</v>
      </c>
      <c r="Y170" s="27">
        <v>0</v>
      </c>
      <c r="Z170" s="27">
        <v>1228966638</v>
      </c>
      <c r="AA170" s="27">
        <v>0</v>
      </c>
      <c r="AB170" s="27">
        <v>1228966638</v>
      </c>
      <c r="AC170" s="27">
        <v>0</v>
      </c>
      <c r="AD170" s="27">
        <v>0</v>
      </c>
      <c r="AE170" s="27">
        <v>0</v>
      </c>
      <c r="AF170" s="27">
        <v>0</v>
      </c>
      <c r="AG170" s="27">
        <v>75000000</v>
      </c>
      <c r="AH170" s="27">
        <v>9</v>
      </c>
      <c r="AI170" s="27">
        <v>75000000</v>
      </c>
      <c r="AJ170" s="27">
        <v>0</v>
      </c>
      <c r="AK170" s="27">
        <v>0</v>
      </c>
      <c r="AL170" s="27">
        <v>0</v>
      </c>
      <c r="AM170" s="27">
        <v>0</v>
      </c>
      <c r="AN170" s="27">
        <v>0</v>
      </c>
      <c r="AO170" s="27">
        <v>75000000</v>
      </c>
      <c r="AP170" s="26" t="s">
        <v>60</v>
      </c>
      <c r="AQ170" s="26" t="s">
        <v>495</v>
      </c>
      <c r="AR170" s="26" t="s">
        <v>522</v>
      </c>
      <c r="AS170" s="26" t="s">
        <v>53</v>
      </c>
      <c r="AT170" s="26" t="s">
        <v>54</v>
      </c>
    </row>
    <row r="171" spans="1:46" ht="38.25" x14ac:dyDescent="0.15">
      <c r="A171" s="34">
        <v>265</v>
      </c>
      <c r="B171" s="34">
        <v>2012</v>
      </c>
      <c r="C171" s="26" t="s">
        <v>55</v>
      </c>
      <c r="D171" s="26" t="s">
        <v>107</v>
      </c>
      <c r="E171" s="26" t="s">
        <v>83</v>
      </c>
      <c r="F171" s="26" t="s">
        <v>49</v>
      </c>
      <c r="G171" s="26" t="s">
        <v>523</v>
      </c>
      <c r="H171" s="26" t="s">
        <v>524</v>
      </c>
      <c r="I171" s="26" t="s">
        <v>524</v>
      </c>
      <c r="J171" s="26" t="s">
        <v>524</v>
      </c>
      <c r="K171" s="34">
        <v>36</v>
      </c>
      <c r="L171" s="26" t="s">
        <v>525</v>
      </c>
      <c r="M171" s="34">
        <v>899999296</v>
      </c>
      <c r="N171" s="26" t="s">
        <v>49</v>
      </c>
      <c r="O171" s="26" t="s">
        <v>526</v>
      </c>
      <c r="P171" s="27">
        <v>400000000</v>
      </c>
      <c r="Q171" s="27">
        <v>400000000</v>
      </c>
      <c r="R171" s="27">
        <v>0</v>
      </c>
      <c r="S171" s="27">
        <v>400000000</v>
      </c>
      <c r="T171" s="27">
        <v>396602500</v>
      </c>
      <c r="U171" s="27">
        <v>3397500</v>
      </c>
      <c r="V171" s="27">
        <v>0</v>
      </c>
      <c r="W171" s="27">
        <v>0</v>
      </c>
      <c r="X171" s="27">
        <v>0</v>
      </c>
      <c r="Y171" s="27">
        <v>0</v>
      </c>
      <c r="Z171" s="27">
        <v>400000000</v>
      </c>
      <c r="AA171" s="27">
        <v>0</v>
      </c>
      <c r="AB171" s="27">
        <v>396602500</v>
      </c>
      <c r="AC171" s="27">
        <v>3397500</v>
      </c>
      <c r="AD171" s="27">
        <v>0</v>
      </c>
      <c r="AE171" s="27">
        <v>0</v>
      </c>
      <c r="AF171" s="27">
        <v>0</v>
      </c>
      <c r="AG171" s="27">
        <v>0</v>
      </c>
      <c r="AH171" s="27">
        <v>2</v>
      </c>
      <c r="AI171" s="27">
        <v>0</v>
      </c>
      <c r="AJ171" s="27">
        <v>0</v>
      </c>
      <c r="AK171" s="27">
        <v>0.01</v>
      </c>
      <c r="AL171" s="27">
        <v>0</v>
      </c>
      <c r="AM171" s="27">
        <v>0.01</v>
      </c>
      <c r="AN171" s="27">
        <v>0</v>
      </c>
      <c r="AO171" s="27">
        <v>0.01</v>
      </c>
      <c r="AP171" s="26" t="s">
        <v>74</v>
      </c>
      <c r="AQ171" s="26" t="s">
        <v>527</v>
      </c>
      <c r="AR171" s="26" t="s">
        <v>528</v>
      </c>
      <c r="AS171" s="26" t="s">
        <v>53</v>
      </c>
      <c r="AT171" s="26" t="s">
        <v>54</v>
      </c>
    </row>
    <row r="172" spans="1:46" ht="38.25" x14ac:dyDescent="0.15">
      <c r="A172" s="34">
        <v>342</v>
      </c>
      <c r="B172" s="34">
        <v>2012</v>
      </c>
      <c r="C172" s="26" t="s">
        <v>55</v>
      </c>
      <c r="D172" s="26" t="s">
        <v>107</v>
      </c>
      <c r="E172" s="26" t="s">
        <v>48</v>
      </c>
      <c r="F172" s="26" t="s">
        <v>49</v>
      </c>
      <c r="G172" s="26" t="s">
        <v>529</v>
      </c>
      <c r="H172" s="26" t="s">
        <v>530</v>
      </c>
      <c r="I172" s="26" t="s">
        <v>530</v>
      </c>
      <c r="J172" s="26" t="s">
        <v>529</v>
      </c>
      <c r="K172" s="34">
        <v>72</v>
      </c>
      <c r="L172" s="26" t="s">
        <v>531</v>
      </c>
      <c r="M172" s="34">
        <v>899999296</v>
      </c>
      <c r="N172" s="26" t="s">
        <v>49</v>
      </c>
      <c r="O172" s="26" t="s">
        <v>532</v>
      </c>
      <c r="P172" s="27">
        <v>1600000000</v>
      </c>
      <c r="Q172" s="27">
        <v>1600000000</v>
      </c>
      <c r="R172" s="27">
        <v>0</v>
      </c>
      <c r="S172" s="27">
        <v>1600000000</v>
      </c>
      <c r="T172" s="27">
        <v>1600000000</v>
      </c>
      <c r="U172" s="27">
        <v>0</v>
      </c>
      <c r="V172" s="27">
        <v>0</v>
      </c>
      <c r="W172" s="27">
        <v>0</v>
      </c>
      <c r="X172" s="27">
        <v>0</v>
      </c>
      <c r="Y172" s="27">
        <v>0</v>
      </c>
      <c r="Z172" s="27">
        <v>1600000000</v>
      </c>
      <c r="AA172" s="27">
        <v>0</v>
      </c>
      <c r="AB172" s="27">
        <v>1600000000</v>
      </c>
      <c r="AC172" s="27">
        <v>0</v>
      </c>
      <c r="AD172" s="27">
        <v>0</v>
      </c>
      <c r="AE172" s="27">
        <v>0</v>
      </c>
      <c r="AF172" s="27">
        <v>0</v>
      </c>
      <c r="AG172" s="27">
        <v>0</v>
      </c>
      <c r="AH172" s="27">
        <v>1</v>
      </c>
      <c r="AI172" s="27">
        <v>0</v>
      </c>
      <c r="AJ172" s="27">
        <v>0</v>
      </c>
      <c r="AK172" s="27">
        <v>45177214.240000002</v>
      </c>
      <c r="AL172" s="27">
        <v>0</v>
      </c>
      <c r="AM172" s="27">
        <v>45177214.240000002</v>
      </c>
      <c r="AN172" s="27">
        <v>0</v>
      </c>
      <c r="AO172" s="27">
        <v>45177214.240000002</v>
      </c>
      <c r="AP172" s="26" t="s">
        <v>74</v>
      </c>
      <c r="AQ172" s="26" t="s">
        <v>533</v>
      </c>
      <c r="AR172" s="26" t="s">
        <v>534</v>
      </c>
      <c r="AS172" s="26" t="s">
        <v>53</v>
      </c>
      <c r="AT172" s="26" t="s">
        <v>54</v>
      </c>
    </row>
    <row r="173" spans="1:46" ht="38.25" x14ac:dyDescent="0.15">
      <c r="A173" s="34">
        <v>424</v>
      </c>
      <c r="B173" s="34">
        <v>2012</v>
      </c>
      <c r="C173" s="26" t="s">
        <v>55</v>
      </c>
      <c r="D173" s="26" t="s">
        <v>101</v>
      </c>
      <c r="E173" s="26" t="s">
        <v>83</v>
      </c>
      <c r="F173" s="26" t="s">
        <v>49</v>
      </c>
      <c r="G173" s="26" t="s">
        <v>535</v>
      </c>
      <c r="H173" s="26" t="s">
        <v>497</v>
      </c>
      <c r="I173" s="26" t="s">
        <v>497</v>
      </c>
      <c r="J173" s="26" t="s">
        <v>497</v>
      </c>
      <c r="K173" s="34">
        <v>12</v>
      </c>
      <c r="L173" s="26" t="s">
        <v>536</v>
      </c>
      <c r="M173" s="34">
        <v>899999296</v>
      </c>
      <c r="N173" s="26" t="s">
        <v>49</v>
      </c>
      <c r="O173" s="26" t="s">
        <v>537</v>
      </c>
      <c r="P173" s="27">
        <v>16042801950</v>
      </c>
      <c r="Q173" s="27">
        <v>16042801950</v>
      </c>
      <c r="R173" s="27">
        <v>0</v>
      </c>
      <c r="S173" s="27">
        <v>16042801950</v>
      </c>
      <c r="T173" s="27">
        <v>15866013240</v>
      </c>
      <c r="U173" s="27">
        <v>0</v>
      </c>
      <c r="V173" s="27">
        <v>0</v>
      </c>
      <c r="W173" s="27">
        <v>0</v>
      </c>
      <c r="X173" s="27">
        <v>176788710</v>
      </c>
      <c r="Y173" s="27">
        <v>0</v>
      </c>
      <c r="Z173" s="27">
        <v>16042801950</v>
      </c>
      <c r="AA173" s="27">
        <v>0</v>
      </c>
      <c r="AB173" s="27">
        <v>15866013240</v>
      </c>
      <c r="AC173" s="27">
        <v>0</v>
      </c>
      <c r="AD173" s="27">
        <v>0</v>
      </c>
      <c r="AE173" s="27">
        <v>0</v>
      </c>
      <c r="AF173" s="27">
        <v>176788710</v>
      </c>
      <c r="AG173" s="27">
        <v>0</v>
      </c>
      <c r="AH173" s="27">
        <v>144</v>
      </c>
      <c r="AI173" s="27">
        <v>0</v>
      </c>
      <c r="AJ173" s="27">
        <v>0</v>
      </c>
      <c r="AK173" s="27">
        <v>0</v>
      </c>
      <c r="AL173" s="27">
        <v>0</v>
      </c>
      <c r="AM173" s="27">
        <v>0</v>
      </c>
      <c r="AN173" s="27">
        <v>0</v>
      </c>
      <c r="AO173" s="27">
        <v>0</v>
      </c>
      <c r="AP173" s="26" t="s">
        <v>60</v>
      </c>
      <c r="AQ173" s="26" t="s">
        <v>538</v>
      </c>
      <c r="AR173" s="26" t="s">
        <v>52</v>
      </c>
      <c r="AS173" s="26" t="s">
        <v>53</v>
      </c>
      <c r="AT173" s="26" t="s">
        <v>54</v>
      </c>
    </row>
    <row r="174" spans="1:46" ht="38.25" x14ac:dyDescent="0.15">
      <c r="A174" s="34">
        <v>392</v>
      </c>
      <c r="B174" s="34">
        <v>2012</v>
      </c>
      <c r="C174" s="26" t="s">
        <v>55</v>
      </c>
      <c r="D174" s="26" t="s">
        <v>107</v>
      </c>
      <c r="E174" s="26" t="s">
        <v>48</v>
      </c>
      <c r="F174" s="26" t="s">
        <v>49</v>
      </c>
      <c r="G174" s="26" t="s">
        <v>485</v>
      </c>
      <c r="H174" s="26" t="s">
        <v>492</v>
      </c>
      <c r="I174" s="26" t="s">
        <v>492</v>
      </c>
      <c r="J174" s="26" t="s">
        <v>492</v>
      </c>
      <c r="K174" s="34">
        <v>60</v>
      </c>
      <c r="L174" s="26" t="s">
        <v>493</v>
      </c>
      <c r="M174" s="34">
        <v>899999296</v>
      </c>
      <c r="N174" s="26" t="s">
        <v>49</v>
      </c>
      <c r="O174" s="26" t="s">
        <v>494</v>
      </c>
      <c r="P174" s="27">
        <v>15037808800</v>
      </c>
      <c r="Q174" s="27">
        <v>15037808800</v>
      </c>
      <c r="R174" s="27">
        <v>0</v>
      </c>
      <c r="S174" s="27">
        <v>987053000</v>
      </c>
      <c r="T174" s="27">
        <v>987053000</v>
      </c>
      <c r="U174" s="27">
        <v>0</v>
      </c>
      <c r="V174" s="27">
        <v>0</v>
      </c>
      <c r="W174" s="27">
        <v>0</v>
      </c>
      <c r="X174" s="27">
        <v>0</v>
      </c>
      <c r="Y174" s="27">
        <v>0</v>
      </c>
      <c r="Z174" s="27">
        <v>987053000</v>
      </c>
      <c r="AA174" s="27">
        <v>0</v>
      </c>
      <c r="AB174" s="27">
        <v>987053000</v>
      </c>
      <c r="AC174" s="27">
        <v>0</v>
      </c>
      <c r="AD174" s="27">
        <v>0</v>
      </c>
      <c r="AE174" s="27">
        <v>0</v>
      </c>
      <c r="AF174" s="27">
        <v>0</v>
      </c>
      <c r="AG174" s="27">
        <v>0</v>
      </c>
      <c r="AH174" s="27">
        <v>1</v>
      </c>
      <c r="AI174" s="27">
        <v>0</v>
      </c>
      <c r="AJ174" s="27">
        <v>0</v>
      </c>
      <c r="AK174" s="27">
        <v>0</v>
      </c>
      <c r="AL174" s="27">
        <v>0</v>
      </c>
      <c r="AM174" s="27">
        <v>0</v>
      </c>
      <c r="AN174" s="27">
        <v>0</v>
      </c>
      <c r="AO174" s="27">
        <v>0</v>
      </c>
      <c r="AP174" s="26" t="s">
        <v>60</v>
      </c>
      <c r="AQ174" s="26" t="s">
        <v>495</v>
      </c>
      <c r="AR174" s="26" t="s">
        <v>539</v>
      </c>
      <c r="AS174" s="26" t="s">
        <v>53</v>
      </c>
      <c r="AT174" s="26" t="s">
        <v>54</v>
      </c>
    </row>
    <row r="175" spans="1:46" x14ac:dyDescent="0.15">
      <c r="A175" s="26" t="s">
        <v>540</v>
      </c>
      <c r="B175" s="34">
        <v>2009</v>
      </c>
      <c r="C175" s="26" t="s">
        <v>46</v>
      </c>
      <c r="D175" s="26" t="s">
        <v>47</v>
      </c>
      <c r="E175" s="26" t="s">
        <v>48</v>
      </c>
      <c r="F175" s="26" t="s">
        <v>541</v>
      </c>
      <c r="G175" s="26" t="s">
        <v>47</v>
      </c>
      <c r="H175" s="26" t="s">
        <v>47</v>
      </c>
      <c r="I175" s="26" t="s">
        <v>47</v>
      </c>
      <c r="J175" s="26" t="s">
        <v>47</v>
      </c>
      <c r="K175" s="26" t="s">
        <v>47</v>
      </c>
      <c r="L175" s="26" t="s">
        <v>47</v>
      </c>
      <c r="M175" s="34">
        <v>899999296</v>
      </c>
      <c r="N175" s="26" t="s">
        <v>49</v>
      </c>
      <c r="O175" s="26" t="s">
        <v>47</v>
      </c>
      <c r="P175" s="27">
        <v>0</v>
      </c>
      <c r="Q175" s="27">
        <v>0</v>
      </c>
      <c r="R175" s="27">
        <v>0</v>
      </c>
      <c r="S175" s="27">
        <v>27980000</v>
      </c>
      <c r="T175" s="27">
        <v>27868525.899999999</v>
      </c>
      <c r="U175" s="27">
        <v>0</v>
      </c>
      <c r="V175" s="27">
        <v>0</v>
      </c>
      <c r="W175" s="27">
        <v>0</v>
      </c>
      <c r="X175" s="27">
        <v>0</v>
      </c>
      <c r="Y175" s="27">
        <v>0</v>
      </c>
      <c r="Z175" s="27">
        <v>27980000</v>
      </c>
      <c r="AA175" s="27">
        <v>111474.1</v>
      </c>
      <c r="AB175" s="27">
        <v>27868525.899999999</v>
      </c>
      <c r="AC175" s="27">
        <v>0</v>
      </c>
      <c r="AD175" s="27">
        <v>0</v>
      </c>
      <c r="AE175" s="27">
        <v>0</v>
      </c>
      <c r="AF175" s="27">
        <v>0</v>
      </c>
      <c r="AG175" s="27">
        <v>0</v>
      </c>
      <c r="AH175" s="27">
        <v>2</v>
      </c>
      <c r="AI175" s="27">
        <v>0</v>
      </c>
      <c r="AJ175" s="27">
        <v>0</v>
      </c>
      <c r="AK175" s="27">
        <v>0</v>
      </c>
      <c r="AL175" s="27">
        <v>0</v>
      </c>
      <c r="AM175" s="27">
        <v>0</v>
      </c>
      <c r="AN175" s="27">
        <v>0</v>
      </c>
      <c r="AO175" s="27">
        <v>0</v>
      </c>
      <c r="AP175" s="26" t="s">
        <v>542</v>
      </c>
      <c r="AQ175" s="26" t="s">
        <v>543</v>
      </c>
      <c r="AR175" s="26" t="s">
        <v>52</v>
      </c>
      <c r="AS175" s="26" t="s">
        <v>53</v>
      </c>
      <c r="AT175" s="26" t="s">
        <v>54</v>
      </c>
    </row>
    <row r="176" spans="1:46" ht="25.5" x14ac:dyDescent="0.15">
      <c r="A176" s="26" t="s">
        <v>544</v>
      </c>
      <c r="B176" s="34">
        <v>2012</v>
      </c>
      <c r="C176" s="26" t="s">
        <v>46</v>
      </c>
      <c r="D176" s="26" t="s">
        <v>47</v>
      </c>
      <c r="E176" s="26" t="s">
        <v>48</v>
      </c>
      <c r="F176" s="26" t="s">
        <v>545</v>
      </c>
      <c r="G176" s="26" t="s">
        <v>47</v>
      </c>
      <c r="H176" s="26" t="s">
        <v>47</v>
      </c>
      <c r="I176" s="26" t="s">
        <v>47</v>
      </c>
      <c r="J176" s="26" t="s">
        <v>47</v>
      </c>
      <c r="K176" s="26" t="s">
        <v>47</v>
      </c>
      <c r="L176" s="26" t="s">
        <v>47</v>
      </c>
      <c r="M176" s="34">
        <v>800118954</v>
      </c>
      <c r="N176" s="26" t="s">
        <v>547</v>
      </c>
      <c r="O176" s="26" t="s">
        <v>47</v>
      </c>
      <c r="P176" s="27">
        <v>0</v>
      </c>
      <c r="Q176" s="27">
        <v>0</v>
      </c>
      <c r="R176" s="27">
        <v>0</v>
      </c>
      <c r="S176" s="27">
        <v>140000000</v>
      </c>
      <c r="T176" s="27">
        <v>0</v>
      </c>
      <c r="U176" s="27">
        <v>0</v>
      </c>
      <c r="V176" s="27">
        <v>0</v>
      </c>
      <c r="W176" s="27">
        <v>0</v>
      </c>
      <c r="X176" s="27">
        <v>0</v>
      </c>
      <c r="Y176" s="27">
        <v>0</v>
      </c>
      <c r="Z176" s="27">
        <v>126280000</v>
      </c>
      <c r="AA176" s="27">
        <v>280000</v>
      </c>
      <c r="AB176" s="27">
        <v>126000000</v>
      </c>
      <c r="AC176" s="27">
        <v>0</v>
      </c>
      <c r="AD176" s="27">
        <v>0</v>
      </c>
      <c r="AE176" s="27">
        <v>0</v>
      </c>
      <c r="AF176" s="27">
        <v>0</v>
      </c>
      <c r="AG176" s="27">
        <v>13720000</v>
      </c>
      <c r="AH176" s="27">
        <v>0</v>
      </c>
      <c r="AI176" s="27">
        <v>13720000</v>
      </c>
      <c r="AJ176" s="27">
        <v>0</v>
      </c>
      <c r="AK176" s="27">
        <v>26882105.789999999</v>
      </c>
      <c r="AL176" s="27">
        <v>0</v>
      </c>
      <c r="AM176" s="27">
        <v>26882105.789999999</v>
      </c>
      <c r="AN176" s="27">
        <v>0</v>
      </c>
      <c r="AO176" s="27">
        <v>40602105.789999999</v>
      </c>
      <c r="AP176" s="26" t="s">
        <v>548</v>
      </c>
      <c r="AQ176" s="26" t="s">
        <v>549</v>
      </c>
      <c r="AR176" s="26" t="s">
        <v>550</v>
      </c>
      <c r="AS176" s="26" t="s">
        <v>546</v>
      </c>
      <c r="AT176" s="26" t="s">
        <v>54</v>
      </c>
    </row>
    <row r="177" spans="1:46" ht="25.5" x14ac:dyDescent="0.15">
      <c r="A177" s="26" t="s">
        <v>551</v>
      </c>
      <c r="B177" s="34">
        <v>2012</v>
      </c>
      <c r="C177" s="26" t="s">
        <v>46</v>
      </c>
      <c r="D177" s="26" t="s">
        <v>47</v>
      </c>
      <c r="E177" s="26" t="s">
        <v>48</v>
      </c>
      <c r="F177" s="26" t="s">
        <v>545</v>
      </c>
      <c r="G177" s="26" t="s">
        <v>47</v>
      </c>
      <c r="H177" s="26" t="s">
        <v>47</v>
      </c>
      <c r="I177" s="26" t="s">
        <v>47</v>
      </c>
      <c r="J177" s="26" t="s">
        <v>47</v>
      </c>
      <c r="K177" s="26" t="s">
        <v>47</v>
      </c>
      <c r="L177" s="26" t="s">
        <v>47</v>
      </c>
      <c r="M177" s="34">
        <v>845000021</v>
      </c>
      <c r="N177" s="26" t="s">
        <v>553</v>
      </c>
      <c r="O177" s="26" t="s">
        <v>47</v>
      </c>
      <c r="P177" s="27">
        <v>0</v>
      </c>
      <c r="Q177" s="27">
        <v>0</v>
      </c>
      <c r="R177" s="27">
        <v>0</v>
      </c>
      <c r="S177" s="27">
        <v>496500000</v>
      </c>
      <c r="T177" s="27">
        <v>0</v>
      </c>
      <c r="U177" s="27">
        <v>0</v>
      </c>
      <c r="V177" s="27">
        <v>0</v>
      </c>
      <c r="W177" s="27">
        <v>0</v>
      </c>
      <c r="X177" s="27">
        <v>0</v>
      </c>
      <c r="Y177" s="27">
        <v>0</v>
      </c>
      <c r="Z177" s="27">
        <v>496500000</v>
      </c>
      <c r="AA177" s="27">
        <v>0</v>
      </c>
      <c r="AB177" s="27">
        <v>496500000</v>
      </c>
      <c r="AC177" s="27">
        <v>0</v>
      </c>
      <c r="AD177" s="27">
        <v>0</v>
      </c>
      <c r="AE177" s="27">
        <v>0</v>
      </c>
      <c r="AF177" s="27">
        <v>0</v>
      </c>
      <c r="AG177" s="27">
        <v>0</v>
      </c>
      <c r="AH177" s="27">
        <v>0</v>
      </c>
      <c r="AI177" s="27">
        <v>0</v>
      </c>
      <c r="AJ177" s="27">
        <v>0</v>
      </c>
      <c r="AK177" s="27">
        <v>26204430.25</v>
      </c>
      <c r="AL177" s="27">
        <v>0</v>
      </c>
      <c r="AM177" s="27">
        <v>26204430.25</v>
      </c>
      <c r="AN177" s="27">
        <v>0</v>
      </c>
      <c r="AO177" s="27">
        <v>26204430.25</v>
      </c>
      <c r="AP177" s="26" t="s">
        <v>554</v>
      </c>
      <c r="AQ177" s="26" t="s">
        <v>555</v>
      </c>
      <c r="AR177" s="26" t="s">
        <v>556</v>
      </c>
      <c r="AS177" s="26" t="s">
        <v>552</v>
      </c>
      <c r="AT177" s="26" t="s">
        <v>54</v>
      </c>
    </row>
    <row r="178" spans="1:46" ht="25.5" x14ac:dyDescent="0.15">
      <c r="A178" s="26" t="s">
        <v>557</v>
      </c>
      <c r="B178" s="34">
        <v>2015</v>
      </c>
      <c r="C178" s="26" t="s">
        <v>46</v>
      </c>
      <c r="D178" s="26" t="s">
        <v>47</v>
      </c>
      <c r="E178" s="26" t="s">
        <v>48</v>
      </c>
      <c r="F178" s="26" t="s">
        <v>545</v>
      </c>
      <c r="G178" s="26" t="s">
        <v>47</v>
      </c>
      <c r="H178" s="26" t="s">
        <v>47</v>
      </c>
      <c r="I178" s="26" t="s">
        <v>47</v>
      </c>
      <c r="J178" s="26" t="s">
        <v>47</v>
      </c>
      <c r="K178" s="26" t="s">
        <v>47</v>
      </c>
      <c r="L178" s="26" t="s">
        <v>47</v>
      </c>
      <c r="M178" s="34">
        <v>891180009</v>
      </c>
      <c r="N178" s="26" t="s">
        <v>559</v>
      </c>
      <c r="O178" s="26" t="s">
        <v>47</v>
      </c>
      <c r="P178" s="27">
        <v>0</v>
      </c>
      <c r="Q178" s="27">
        <v>0</v>
      </c>
      <c r="R178" s="27">
        <v>0</v>
      </c>
      <c r="S178" s="27">
        <v>290000000</v>
      </c>
      <c r="T178" s="27">
        <v>0</v>
      </c>
      <c r="U178" s="27">
        <v>0</v>
      </c>
      <c r="V178" s="27">
        <v>0</v>
      </c>
      <c r="W178" s="27">
        <v>0</v>
      </c>
      <c r="X178" s="27">
        <v>0</v>
      </c>
      <c r="Y178" s="27">
        <v>0</v>
      </c>
      <c r="Z178" s="27">
        <v>290000000</v>
      </c>
      <c r="AA178" s="27">
        <v>0</v>
      </c>
      <c r="AB178" s="27">
        <v>290000000</v>
      </c>
      <c r="AC178" s="27">
        <v>0</v>
      </c>
      <c r="AD178" s="27">
        <v>0</v>
      </c>
      <c r="AE178" s="27">
        <v>0</v>
      </c>
      <c r="AF178" s="27">
        <v>0</v>
      </c>
      <c r="AG178" s="27">
        <v>0</v>
      </c>
      <c r="AH178" s="27">
        <v>0</v>
      </c>
      <c r="AI178" s="27">
        <v>0</v>
      </c>
      <c r="AJ178" s="27">
        <v>0</v>
      </c>
      <c r="AK178" s="27">
        <v>11170114.189999999</v>
      </c>
      <c r="AL178" s="27">
        <v>0</v>
      </c>
      <c r="AM178" s="27">
        <v>11170114.189999999</v>
      </c>
      <c r="AN178" s="27">
        <v>0</v>
      </c>
      <c r="AO178" s="27">
        <v>11170114.189999999</v>
      </c>
      <c r="AP178" s="26" t="s">
        <v>554</v>
      </c>
      <c r="AQ178" s="26" t="s">
        <v>560</v>
      </c>
      <c r="AR178" s="26" t="s">
        <v>561</v>
      </c>
      <c r="AS178" s="26" t="s">
        <v>558</v>
      </c>
      <c r="AT178" s="26" t="s">
        <v>54</v>
      </c>
    </row>
    <row r="179" spans="1:46" ht="25.5" x14ac:dyDescent="0.15">
      <c r="A179" s="26" t="s">
        <v>562</v>
      </c>
      <c r="B179" s="34">
        <v>2015</v>
      </c>
      <c r="C179" s="26" t="s">
        <v>46</v>
      </c>
      <c r="D179" s="26" t="s">
        <v>47</v>
      </c>
      <c r="E179" s="26" t="s">
        <v>48</v>
      </c>
      <c r="F179" s="26" t="s">
        <v>545</v>
      </c>
      <c r="G179" s="26" t="s">
        <v>47</v>
      </c>
      <c r="H179" s="26" t="s">
        <v>47</v>
      </c>
      <c r="I179" s="26" t="s">
        <v>47</v>
      </c>
      <c r="J179" s="26" t="s">
        <v>47</v>
      </c>
      <c r="K179" s="26" t="s">
        <v>47</v>
      </c>
      <c r="L179" s="26" t="s">
        <v>47</v>
      </c>
      <c r="M179" s="34">
        <v>891680010</v>
      </c>
      <c r="N179" s="26" t="s">
        <v>564</v>
      </c>
      <c r="O179" s="26" t="s">
        <v>47</v>
      </c>
      <c r="P179" s="27">
        <v>0</v>
      </c>
      <c r="Q179" s="27">
        <v>0</v>
      </c>
      <c r="R179" s="27">
        <v>0</v>
      </c>
      <c r="S179" s="27">
        <v>100000000</v>
      </c>
      <c r="T179" s="27">
        <v>0</v>
      </c>
      <c r="U179" s="27">
        <v>0</v>
      </c>
      <c r="V179" s="27">
        <v>0</v>
      </c>
      <c r="W179" s="27">
        <v>0</v>
      </c>
      <c r="X179" s="27">
        <v>0</v>
      </c>
      <c r="Y179" s="27">
        <v>0</v>
      </c>
      <c r="Z179" s="27">
        <v>100000000</v>
      </c>
      <c r="AA179" s="27">
        <v>0</v>
      </c>
      <c r="AB179" s="27">
        <v>100000000</v>
      </c>
      <c r="AC179" s="27">
        <v>0</v>
      </c>
      <c r="AD179" s="27">
        <v>0</v>
      </c>
      <c r="AE179" s="27">
        <v>0</v>
      </c>
      <c r="AF179" s="27">
        <v>0</v>
      </c>
      <c r="AG179" s="27">
        <v>0</v>
      </c>
      <c r="AH179" s="27">
        <v>0</v>
      </c>
      <c r="AI179" s="27">
        <v>0</v>
      </c>
      <c r="AJ179" s="27">
        <v>0</v>
      </c>
      <c r="AK179" s="27">
        <v>9548537.3499999996</v>
      </c>
      <c r="AL179" s="27">
        <v>0</v>
      </c>
      <c r="AM179" s="27">
        <v>9548537.3499999996</v>
      </c>
      <c r="AN179" s="27">
        <v>0</v>
      </c>
      <c r="AO179" s="27">
        <v>9548537.3499999996</v>
      </c>
      <c r="AP179" s="26" t="s">
        <v>554</v>
      </c>
      <c r="AQ179" s="26" t="s">
        <v>565</v>
      </c>
      <c r="AR179" s="26" t="s">
        <v>566</v>
      </c>
      <c r="AS179" s="26" t="s">
        <v>563</v>
      </c>
      <c r="AT179" s="26" t="s">
        <v>54</v>
      </c>
    </row>
    <row r="180" spans="1:46" ht="25.5" x14ac:dyDescent="0.15">
      <c r="A180" s="26" t="s">
        <v>567</v>
      </c>
      <c r="B180" s="34">
        <v>2013</v>
      </c>
      <c r="C180" s="26" t="s">
        <v>46</v>
      </c>
      <c r="D180" s="26" t="s">
        <v>47</v>
      </c>
      <c r="E180" s="26" t="s">
        <v>48</v>
      </c>
      <c r="F180" s="26" t="s">
        <v>545</v>
      </c>
      <c r="G180" s="26" t="s">
        <v>47</v>
      </c>
      <c r="H180" s="26" t="s">
        <v>47</v>
      </c>
      <c r="I180" s="26" t="s">
        <v>47</v>
      </c>
      <c r="J180" s="26" t="s">
        <v>47</v>
      </c>
      <c r="K180" s="26" t="s">
        <v>47</v>
      </c>
      <c r="L180" s="26" t="s">
        <v>47</v>
      </c>
      <c r="M180" s="34">
        <v>800102504</v>
      </c>
      <c r="N180" s="26" t="s">
        <v>569</v>
      </c>
      <c r="O180" s="26" t="s">
        <v>47</v>
      </c>
      <c r="P180" s="27">
        <v>0</v>
      </c>
      <c r="Q180" s="27">
        <v>0</v>
      </c>
      <c r="R180" s="27">
        <v>0</v>
      </c>
      <c r="S180" s="27">
        <v>500000000</v>
      </c>
      <c r="T180" s="27">
        <v>0</v>
      </c>
      <c r="U180" s="27">
        <v>0</v>
      </c>
      <c r="V180" s="27">
        <v>0</v>
      </c>
      <c r="W180" s="27">
        <v>0</v>
      </c>
      <c r="X180" s="27">
        <v>0</v>
      </c>
      <c r="Y180" s="27">
        <v>0</v>
      </c>
      <c r="Z180" s="27">
        <v>450000000</v>
      </c>
      <c r="AA180" s="27">
        <v>0</v>
      </c>
      <c r="AB180" s="27">
        <v>450000000</v>
      </c>
      <c r="AC180" s="27">
        <v>0</v>
      </c>
      <c r="AD180" s="27">
        <v>0</v>
      </c>
      <c r="AE180" s="27">
        <v>0</v>
      </c>
      <c r="AF180" s="27">
        <v>0</v>
      </c>
      <c r="AG180" s="27">
        <v>50000000</v>
      </c>
      <c r="AH180" s="27">
        <v>0</v>
      </c>
      <c r="AI180" s="27">
        <v>50000000</v>
      </c>
      <c r="AJ180" s="27">
        <v>0</v>
      </c>
      <c r="AK180" s="27">
        <v>26664475.640000001</v>
      </c>
      <c r="AL180" s="27">
        <v>0</v>
      </c>
      <c r="AM180" s="27">
        <v>26664475.640000001</v>
      </c>
      <c r="AN180" s="27">
        <v>0</v>
      </c>
      <c r="AO180" s="27">
        <v>76664475.640000001</v>
      </c>
      <c r="AP180" s="26" t="s">
        <v>554</v>
      </c>
      <c r="AQ180" s="26" t="s">
        <v>570</v>
      </c>
      <c r="AR180" s="26" t="s">
        <v>571</v>
      </c>
      <c r="AS180" s="26" t="s">
        <v>568</v>
      </c>
      <c r="AT180" s="26" t="s">
        <v>54</v>
      </c>
    </row>
    <row r="181" spans="1:46" ht="25.5" x14ac:dyDescent="0.15">
      <c r="A181" s="26" t="s">
        <v>572</v>
      </c>
      <c r="B181" s="34">
        <v>2013</v>
      </c>
      <c r="C181" s="26" t="s">
        <v>46</v>
      </c>
      <c r="D181" s="26" t="s">
        <v>47</v>
      </c>
      <c r="E181" s="26" t="s">
        <v>48</v>
      </c>
      <c r="F181" s="26" t="s">
        <v>545</v>
      </c>
      <c r="G181" s="26" t="s">
        <v>47</v>
      </c>
      <c r="H181" s="26" t="s">
        <v>47</v>
      </c>
      <c r="I181" s="26" t="s">
        <v>47</v>
      </c>
      <c r="J181" s="26" t="s">
        <v>47</v>
      </c>
      <c r="K181" s="26" t="s">
        <v>47</v>
      </c>
      <c r="L181" s="26" t="s">
        <v>47</v>
      </c>
      <c r="M181" s="34">
        <v>800095728</v>
      </c>
      <c r="N181" s="26" t="s">
        <v>574</v>
      </c>
      <c r="O181" s="26" t="s">
        <v>47</v>
      </c>
      <c r="P181" s="27">
        <v>0</v>
      </c>
      <c r="Q181" s="27">
        <v>0</v>
      </c>
      <c r="R181" s="27">
        <v>0</v>
      </c>
      <c r="S181" s="27">
        <v>166999997</v>
      </c>
      <c r="T181" s="27">
        <v>0</v>
      </c>
      <c r="U181" s="27">
        <v>0</v>
      </c>
      <c r="V181" s="27">
        <v>0</v>
      </c>
      <c r="W181" s="27">
        <v>0</v>
      </c>
      <c r="X181" s="27">
        <v>0</v>
      </c>
      <c r="Y181" s="27">
        <v>0</v>
      </c>
      <c r="Z181" s="27">
        <v>166999997</v>
      </c>
      <c r="AA181" s="27">
        <v>0</v>
      </c>
      <c r="AB181" s="27">
        <v>166999997</v>
      </c>
      <c r="AC181" s="27">
        <v>0</v>
      </c>
      <c r="AD181" s="27">
        <v>0</v>
      </c>
      <c r="AE181" s="27">
        <v>0</v>
      </c>
      <c r="AF181" s="27">
        <v>0</v>
      </c>
      <c r="AG181" s="27">
        <v>0</v>
      </c>
      <c r="AH181" s="27">
        <v>0</v>
      </c>
      <c r="AI181" s="27">
        <v>0</v>
      </c>
      <c r="AJ181" s="27">
        <v>0</v>
      </c>
      <c r="AK181" s="27">
        <v>7777102.6500000004</v>
      </c>
      <c r="AL181" s="27">
        <v>0</v>
      </c>
      <c r="AM181" s="27">
        <v>7777102.6500000004</v>
      </c>
      <c r="AN181" s="27">
        <v>0</v>
      </c>
      <c r="AO181" s="27">
        <v>7777102.6500000004</v>
      </c>
      <c r="AP181" s="26" t="s">
        <v>554</v>
      </c>
      <c r="AQ181" s="26" t="s">
        <v>575</v>
      </c>
      <c r="AR181" s="26" t="s">
        <v>576</v>
      </c>
      <c r="AS181" s="26" t="s">
        <v>573</v>
      </c>
      <c r="AT181" s="26" t="s">
        <v>54</v>
      </c>
    </row>
    <row r="182" spans="1:46" ht="25.5" x14ac:dyDescent="0.15">
      <c r="A182" s="26" t="s">
        <v>577</v>
      </c>
      <c r="B182" s="34">
        <v>2012</v>
      </c>
      <c r="C182" s="26" t="s">
        <v>46</v>
      </c>
      <c r="D182" s="26" t="s">
        <v>47</v>
      </c>
      <c r="E182" s="26" t="s">
        <v>48</v>
      </c>
      <c r="F182" s="26" t="s">
        <v>545</v>
      </c>
      <c r="G182" s="26" t="s">
        <v>47</v>
      </c>
      <c r="H182" s="26" t="s">
        <v>47</v>
      </c>
      <c r="I182" s="26" t="s">
        <v>47</v>
      </c>
      <c r="J182" s="26" t="s">
        <v>47</v>
      </c>
      <c r="K182" s="26" t="s">
        <v>47</v>
      </c>
      <c r="L182" s="26" t="s">
        <v>47</v>
      </c>
      <c r="M182" s="34">
        <v>800094067</v>
      </c>
      <c r="N182" s="26" t="s">
        <v>579</v>
      </c>
      <c r="O182" s="26" t="s">
        <v>47</v>
      </c>
      <c r="P182" s="27">
        <v>0</v>
      </c>
      <c r="Q182" s="27">
        <v>0</v>
      </c>
      <c r="R182" s="27">
        <v>0</v>
      </c>
      <c r="S182" s="27">
        <v>500000000</v>
      </c>
      <c r="T182" s="27">
        <v>0</v>
      </c>
      <c r="U182" s="27">
        <v>0</v>
      </c>
      <c r="V182" s="27">
        <v>0</v>
      </c>
      <c r="W182" s="27">
        <v>0</v>
      </c>
      <c r="X182" s="27">
        <v>0</v>
      </c>
      <c r="Y182" s="27">
        <v>0</v>
      </c>
      <c r="Z182" s="27">
        <v>500000000</v>
      </c>
      <c r="AA182" s="27">
        <v>0</v>
      </c>
      <c r="AB182" s="27">
        <v>500000000</v>
      </c>
      <c r="AC182" s="27">
        <v>0</v>
      </c>
      <c r="AD182" s="27">
        <v>0</v>
      </c>
      <c r="AE182" s="27">
        <v>0</v>
      </c>
      <c r="AF182" s="27">
        <v>0</v>
      </c>
      <c r="AG182" s="27">
        <v>0</v>
      </c>
      <c r="AH182" s="27">
        <v>0</v>
      </c>
      <c r="AI182" s="27">
        <v>0</v>
      </c>
      <c r="AJ182" s="27">
        <v>0</v>
      </c>
      <c r="AK182" s="27">
        <v>19882429.82</v>
      </c>
      <c r="AL182" s="27">
        <v>0</v>
      </c>
      <c r="AM182" s="27">
        <v>19882429.82</v>
      </c>
      <c r="AN182" s="27">
        <v>0</v>
      </c>
      <c r="AO182" s="27">
        <v>19882429.82</v>
      </c>
      <c r="AP182" s="26" t="s">
        <v>554</v>
      </c>
      <c r="AQ182" s="26" t="s">
        <v>580</v>
      </c>
      <c r="AR182" s="26" t="s">
        <v>581</v>
      </c>
      <c r="AS182" s="26" t="s">
        <v>578</v>
      </c>
      <c r="AT182" s="26" t="s">
        <v>54</v>
      </c>
    </row>
    <row r="183" spans="1:46" ht="25.5" x14ac:dyDescent="0.15">
      <c r="A183" s="26" t="s">
        <v>582</v>
      </c>
      <c r="B183" s="34">
        <v>2012</v>
      </c>
      <c r="C183" s="26" t="s">
        <v>46</v>
      </c>
      <c r="D183" s="26" t="s">
        <v>47</v>
      </c>
      <c r="E183" s="26" t="s">
        <v>48</v>
      </c>
      <c r="F183" s="26" t="s">
        <v>545</v>
      </c>
      <c r="G183" s="26" t="s">
        <v>47</v>
      </c>
      <c r="H183" s="26" t="s">
        <v>47</v>
      </c>
      <c r="I183" s="26" t="s">
        <v>47</v>
      </c>
      <c r="J183" s="26" t="s">
        <v>47</v>
      </c>
      <c r="K183" s="26" t="s">
        <v>47</v>
      </c>
      <c r="L183" s="26" t="s">
        <v>47</v>
      </c>
      <c r="M183" s="34">
        <v>891480030</v>
      </c>
      <c r="N183" s="26" t="s">
        <v>584</v>
      </c>
      <c r="O183" s="26" t="s">
        <v>47</v>
      </c>
      <c r="P183" s="27">
        <v>0</v>
      </c>
      <c r="Q183" s="27">
        <v>0</v>
      </c>
      <c r="R183" s="27">
        <v>0</v>
      </c>
      <c r="S183" s="27">
        <v>856000000</v>
      </c>
      <c r="T183" s="27">
        <v>0</v>
      </c>
      <c r="U183" s="27">
        <v>0</v>
      </c>
      <c r="V183" s="27">
        <v>0</v>
      </c>
      <c r="W183" s="27">
        <v>0</v>
      </c>
      <c r="X183" s="27">
        <v>0</v>
      </c>
      <c r="Y183" s="27">
        <v>0</v>
      </c>
      <c r="Z183" s="27">
        <v>825000000</v>
      </c>
      <c r="AA183" s="27">
        <v>0</v>
      </c>
      <c r="AB183" s="27">
        <v>825000000</v>
      </c>
      <c r="AC183" s="27">
        <v>0</v>
      </c>
      <c r="AD183" s="27">
        <v>0</v>
      </c>
      <c r="AE183" s="27">
        <v>0</v>
      </c>
      <c r="AF183" s="27">
        <v>0</v>
      </c>
      <c r="AG183" s="27">
        <v>31000000</v>
      </c>
      <c r="AH183" s="27">
        <v>0</v>
      </c>
      <c r="AI183" s="27">
        <v>0</v>
      </c>
      <c r="AJ183" s="27">
        <v>0</v>
      </c>
      <c r="AK183" s="27">
        <v>39974630.409999996</v>
      </c>
      <c r="AL183" s="27">
        <v>0</v>
      </c>
      <c r="AM183" s="27">
        <v>39974630.409999996</v>
      </c>
      <c r="AN183" s="27">
        <v>0</v>
      </c>
      <c r="AO183" s="27">
        <v>39974630.409999996</v>
      </c>
      <c r="AP183" s="26" t="s">
        <v>554</v>
      </c>
      <c r="AQ183" s="26" t="s">
        <v>585</v>
      </c>
      <c r="AR183" s="26" t="s">
        <v>586</v>
      </c>
      <c r="AS183" s="26" t="s">
        <v>583</v>
      </c>
      <c r="AT183" s="26" t="s">
        <v>54</v>
      </c>
    </row>
    <row r="184" spans="1:46" ht="25.5" x14ac:dyDescent="0.15">
      <c r="A184" s="26" t="s">
        <v>587</v>
      </c>
      <c r="B184" s="34">
        <v>2015</v>
      </c>
      <c r="C184" s="26" t="s">
        <v>46</v>
      </c>
      <c r="D184" s="26" t="s">
        <v>47</v>
      </c>
      <c r="E184" s="26" t="s">
        <v>48</v>
      </c>
      <c r="F184" s="26" t="s">
        <v>545</v>
      </c>
      <c r="G184" s="26" t="s">
        <v>47</v>
      </c>
      <c r="H184" s="26" t="s">
        <v>47</v>
      </c>
      <c r="I184" s="26" t="s">
        <v>47</v>
      </c>
      <c r="J184" s="26" t="s">
        <v>47</v>
      </c>
      <c r="K184" s="26" t="s">
        <v>47</v>
      </c>
      <c r="L184" s="26" t="s">
        <v>47</v>
      </c>
      <c r="M184" s="34">
        <v>800113389</v>
      </c>
      <c r="N184" s="26" t="s">
        <v>589</v>
      </c>
      <c r="O184" s="26" t="s">
        <v>47</v>
      </c>
      <c r="P184" s="27">
        <v>0</v>
      </c>
      <c r="Q184" s="27">
        <v>0</v>
      </c>
      <c r="R184" s="27">
        <v>0</v>
      </c>
      <c r="S184" s="27">
        <v>332000000</v>
      </c>
      <c r="T184" s="27">
        <v>0</v>
      </c>
      <c r="U184" s="27">
        <v>0</v>
      </c>
      <c r="V184" s="27">
        <v>0</v>
      </c>
      <c r="W184" s="27">
        <v>0</v>
      </c>
      <c r="X184" s="27">
        <v>0</v>
      </c>
      <c r="Y184" s="27">
        <v>0</v>
      </c>
      <c r="Z184" s="27">
        <v>166000000</v>
      </c>
      <c r="AA184" s="27">
        <v>0</v>
      </c>
      <c r="AB184" s="27">
        <v>166000000</v>
      </c>
      <c r="AC184" s="27">
        <v>0</v>
      </c>
      <c r="AD184" s="27">
        <v>0</v>
      </c>
      <c r="AE184" s="27">
        <v>0</v>
      </c>
      <c r="AF184" s="27">
        <v>0</v>
      </c>
      <c r="AG184" s="27">
        <v>166000000</v>
      </c>
      <c r="AH184" s="27">
        <v>0</v>
      </c>
      <c r="AI184" s="27">
        <v>166000000</v>
      </c>
      <c r="AJ184" s="27">
        <v>0</v>
      </c>
      <c r="AK184" s="27">
        <v>26737902.059999999</v>
      </c>
      <c r="AL184" s="27">
        <v>0</v>
      </c>
      <c r="AM184" s="27">
        <v>26737902.059999999</v>
      </c>
      <c r="AN184" s="27">
        <v>0</v>
      </c>
      <c r="AO184" s="27">
        <v>192737902.06</v>
      </c>
      <c r="AP184" s="26" t="s">
        <v>554</v>
      </c>
      <c r="AQ184" s="26" t="s">
        <v>590</v>
      </c>
      <c r="AR184" s="26" t="s">
        <v>591</v>
      </c>
      <c r="AS184" s="26" t="s">
        <v>588</v>
      </c>
      <c r="AT184" s="26" t="s">
        <v>54</v>
      </c>
    </row>
    <row r="185" spans="1:46" ht="25.5" x14ac:dyDescent="0.15">
      <c r="A185" s="26" t="s">
        <v>592</v>
      </c>
      <c r="B185" s="34">
        <v>2015</v>
      </c>
      <c r="C185" s="26" t="s">
        <v>46</v>
      </c>
      <c r="D185" s="26" t="s">
        <v>47</v>
      </c>
      <c r="E185" s="26" t="s">
        <v>48</v>
      </c>
      <c r="F185" s="26" t="s">
        <v>545</v>
      </c>
      <c r="G185" s="26" t="s">
        <v>47</v>
      </c>
      <c r="H185" s="26" t="s">
        <v>47</v>
      </c>
      <c r="I185" s="26" t="s">
        <v>47</v>
      </c>
      <c r="J185" s="26" t="s">
        <v>47</v>
      </c>
      <c r="K185" s="26" t="s">
        <v>47</v>
      </c>
      <c r="L185" s="26" t="s">
        <v>47</v>
      </c>
      <c r="M185" s="34">
        <v>800102838</v>
      </c>
      <c r="N185" s="26" t="s">
        <v>594</v>
      </c>
      <c r="O185" s="26" t="s">
        <v>47</v>
      </c>
      <c r="P185" s="27">
        <v>0</v>
      </c>
      <c r="Q185" s="27">
        <v>0</v>
      </c>
      <c r="R185" s="27">
        <v>0</v>
      </c>
      <c r="S185" s="27">
        <v>223000000</v>
      </c>
      <c r="T185" s="27">
        <v>0</v>
      </c>
      <c r="U185" s="27">
        <v>0</v>
      </c>
      <c r="V185" s="27">
        <v>0</v>
      </c>
      <c r="W185" s="27">
        <v>0</v>
      </c>
      <c r="X185" s="27">
        <v>0</v>
      </c>
      <c r="Y185" s="27">
        <v>0</v>
      </c>
      <c r="Z185" s="27">
        <v>223000000</v>
      </c>
      <c r="AA185" s="27">
        <v>0</v>
      </c>
      <c r="AB185" s="27">
        <v>223000000</v>
      </c>
      <c r="AC185" s="27">
        <v>0</v>
      </c>
      <c r="AD185" s="27">
        <v>0</v>
      </c>
      <c r="AE185" s="27">
        <v>0</v>
      </c>
      <c r="AF185" s="27">
        <v>0</v>
      </c>
      <c r="AG185" s="27">
        <v>0</v>
      </c>
      <c r="AH185" s="27">
        <v>0</v>
      </c>
      <c r="AI185" s="27">
        <v>0</v>
      </c>
      <c r="AJ185" s="27">
        <v>0</v>
      </c>
      <c r="AK185" s="27">
        <v>8131800.8499999996</v>
      </c>
      <c r="AL185" s="27">
        <v>0</v>
      </c>
      <c r="AM185" s="27">
        <v>8131800.8499999996</v>
      </c>
      <c r="AN185" s="27">
        <v>0</v>
      </c>
      <c r="AO185" s="27">
        <v>8131800.8499999996</v>
      </c>
      <c r="AP185" s="26" t="s">
        <v>554</v>
      </c>
      <c r="AQ185" s="26" t="s">
        <v>595</v>
      </c>
      <c r="AR185" s="26" t="s">
        <v>596</v>
      </c>
      <c r="AS185" s="26" t="s">
        <v>593</v>
      </c>
      <c r="AT185" s="26" t="s">
        <v>54</v>
      </c>
    </row>
    <row r="186" spans="1:46" ht="38.25" x14ac:dyDescent="0.15">
      <c r="A186" s="26" t="s">
        <v>597</v>
      </c>
      <c r="B186" s="34">
        <v>2015</v>
      </c>
      <c r="C186" s="26" t="s">
        <v>46</v>
      </c>
      <c r="D186" s="26" t="s">
        <v>47</v>
      </c>
      <c r="E186" s="26" t="s">
        <v>48</v>
      </c>
      <c r="F186" s="26" t="s">
        <v>545</v>
      </c>
      <c r="G186" s="26" t="s">
        <v>47</v>
      </c>
      <c r="H186" s="26" t="s">
        <v>47</v>
      </c>
      <c r="I186" s="26" t="s">
        <v>47</v>
      </c>
      <c r="J186" s="26" t="s">
        <v>47</v>
      </c>
      <c r="K186" s="26" t="s">
        <v>47</v>
      </c>
      <c r="L186" s="26" t="s">
        <v>47</v>
      </c>
      <c r="M186" s="34">
        <v>891680089</v>
      </c>
      <c r="N186" s="26" t="s">
        <v>599</v>
      </c>
      <c r="O186" s="26" t="s">
        <v>47</v>
      </c>
      <c r="P186" s="27">
        <v>0</v>
      </c>
      <c r="Q186" s="27">
        <v>0</v>
      </c>
      <c r="R186" s="27">
        <v>0</v>
      </c>
      <c r="S186" s="27">
        <v>50000000</v>
      </c>
      <c r="T186" s="27">
        <v>0</v>
      </c>
      <c r="U186" s="27">
        <v>0</v>
      </c>
      <c r="V186" s="27">
        <v>0</v>
      </c>
      <c r="W186" s="27">
        <v>0</v>
      </c>
      <c r="X186" s="27">
        <v>0</v>
      </c>
      <c r="Y186" s="27">
        <v>0</v>
      </c>
      <c r="Z186" s="27">
        <v>50000000</v>
      </c>
      <c r="AA186" s="27">
        <v>0</v>
      </c>
      <c r="AB186" s="27">
        <v>50000000</v>
      </c>
      <c r="AC186" s="27">
        <v>0</v>
      </c>
      <c r="AD186" s="27">
        <v>0</v>
      </c>
      <c r="AE186" s="27">
        <v>0</v>
      </c>
      <c r="AF186" s="27">
        <v>0</v>
      </c>
      <c r="AG186" s="27">
        <v>0</v>
      </c>
      <c r="AH186" s="27">
        <v>0</v>
      </c>
      <c r="AI186" s="27">
        <v>0</v>
      </c>
      <c r="AJ186" s="27">
        <v>0</v>
      </c>
      <c r="AK186" s="27">
        <v>3936300.47</v>
      </c>
      <c r="AL186" s="27">
        <v>0</v>
      </c>
      <c r="AM186" s="27">
        <v>3936300.47</v>
      </c>
      <c r="AN186" s="27">
        <v>0</v>
      </c>
      <c r="AO186" s="27">
        <v>3936300.47</v>
      </c>
      <c r="AP186" s="26" t="s">
        <v>548</v>
      </c>
      <c r="AQ186" s="26" t="s">
        <v>565</v>
      </c>
      <c r="AR186" s="26" t="s">
        <v>600</v>
      </c>
      <c r="AS186" s="26" t="s">
        <v>563</v>
      </c>
      <c r="AT186" s="26" t="s">
        <v>54</v>
      </c>
    </row>
    <row r="187" spans="1:46" ht="25.5" x14ac:dyDescent="0.15">
      <c r="A187" s="26" t="s">
        <v>601</v>
      </c>
      <c r="B187" s="34">
        <v>2015</v>
      </c>
      <c r="C187" s="26" t="s">
        <v>46</v>
      </c>
      <c r="D187" s="26" t="s">
        <v>47</v>
      </c>
      <c r="E187" s="26" t="s">
        <v>48</v>
      </c>
      <c r="F187" s="26" t="s">
        <v>545</v>
      </c>
      <c r="G187" s="26" t="s">
        <v>47</v>
      </c>
      <c r="H187" s="26" t="s">
        <v>47</v>
      </c>
      <c r="I187" s="26" t="s">
        <v>47</v>
      </c>
      <c r="J187" s="26" t="s">
        <v>47</v>
      </c>
      <c r="K187" s="26" t="s">
        <v>47</v>
      </c>
      <c r="L187" s="26" t="s">
        <v>47</v>
      </c>
      <c r="M187" s="34">
        <v>800094067</v>
      </c>
      <c r="N187" s="26" t="s">
        <v>579</v>
      </c>
      <c r="O187" s="26" t="s">
        <v>47</v>
      </c>
      <c r="P187" s="27">
        <v>0</v>
      </c>
      <c r="Q187" s="27">
        <v>0</v>
      </c>
      <c r="R187" s="27">
        <v>0</v>
      </c>
      <c r="S187" s="27">
        <v>400000000</v>
      </c>
      <c r="T187" s="27">
        <v>0</v>
      </c>
      <c r="U187" s="27">
        <v>0</v>
      </c>
      <c r="V187" s="27">
        <v>0</v>
      </c>
      <c r="W187" s="27">
        <v>0</v>
      </c>
      <c r="X187" s="27">
        <v>0</v>
      </c>
      <c r="Y187" s="27">
        <v>0</v>
      </c>
      <c r="Z187" s="27">
        <v>400000000</v>
      </c>
      <c r="AA187" s="27">
        <v>0</v>
      </c>
      <c r="AB187" s="27">
        <v>400000000</v>
      </c>
      <c r="AC187" s="27">
        <v>0</v>
      </c>
      <c r="AD187" s="27">
        <v>0</v>
      </c>
      <c r="AE187" s="27">
        <v>0</v>
      </c>
      <c r="AF187" s="27">
        <v>0</v>
      </c>
      <c r="AG187" s="27">
        <v>0</v>
      </c>
      <c r="AH187" s="27">
        <v>0</v>
      </c>
      <c r="AI187" s="27">
        <v>0</v>
      </c>
      <c r="AJ187" s="27">
        <v>0</v>
      </c>
      <c r="AK187" s="27">
        <v>17071167.100000001</v>
      </c>
      <c r="AL187" s="27">
        <v>0</v>
      </c>
      <c r="AM187" s="27">
        <v>17071167.100000001</v>
      </c>
      <c r="AN187" s="27">
        <v>0</v>
      </c>
      <c r="AO187" s="27">
        <v>17071167.100000001</v>
      </c>
      <c r="AP187" s="26" t="s">
        <v>554</v>
      </c>
      <c r="AQ187" s="26" t="s">
        <v>602</v>
      </c>
      <c r="AR187" s="26" t="s">
        <v>603</v>
      </c>
      <c r="AS187" s="26" t="s">
        <v>578</v>
      </c>
      <c r="AT187" s="26" t="s">
        <v>54</v>
      </c>
    </row>
    <row r="188" spans="1:46" ht="51" x14ac:dyDescent="0.15">
      <c r="A188" s="26" t="s">
        <v>604</v>
      </c>
      <c r="B188" s="34">
        <v>2013</v>
      </c>
      <c r="C188" s="26" t="s">
        <v>46</v>
      </c>
      <c r="D188" s="26" t="s">
        <v>47</v>
      </c>
      <c r="E188" s="26" t="s">
        <v>48</v>
      </c>
      <c r="F188" s="26" t="s">
        <v>545</v>
      </c>
      <c r="G188" s="26" t="s">
        <v>47</v>
      </c>
      <c r="H188" s="26" t="s">
        <v>47</v>
      </c>
      <c r="I188" s="26" t="s">
        <v>47</v>
      </c>
      <c r="J188" s="26" t="s">
        <v>47</v>
      </c>
      <c r="K188" s="26" t="s">
        <v>47</v>
      </c>
      <c r="L188" s="26" t="s">
        <v>47</v>
      </c>
      <c r="M188" s="34">
        <v>860512780</v>
      </c>
      <c r="N188" s="26" t="s">
        <v>606</v>
      </c>
      <c r="O188" s="26" t="s">
        <v>47</v>
      </c>
      <c r="P188" s="27">
        <v>0</v>
      </c>
      <c r="Q188" s="27">
        <v>0</v>
      </c>
      <c r="R188" s="27">
        <v>0</v>
      </c>
      <c r="S188" s="27">
        <v>5550000</v>
      </c>
      <c r="T188" s="27">
        <v>0</v>
      </c>
      <c r="U188" s="27">
        <v>0</v>
      </c>
      <c r="V188" s="27">
        <v>0</v>
      </c>
      <c r="W188" s="27">
        <v>0</v>
      </c>
      <c r="X188" s="27">
        <v>0</v>
      </c>
      <c r="Y188" s="27">
        <v>0</v>
      </c>
      <c r="Z188" s="27">
        <v>2050000</v>
      </c>
      <c r="AA188" s="27">
        <v>0</v>
      </c>
      <c r="AB188" s="27">
        <v>2050000</v>
      </c>
      <c r="AC188" s="27">
        <v>0</v>
      </c>
      <c r="AD188" s="27">
        <v>0</v>
      </c>
      <c r="AE188" s="27">
        <v>0</v>
      </c>
      <c r="AF188" s="27">
        <v>0</v>
      </c>
      <c r="AG188" s="27">
        <v>3500000</v>
      </c>
      <c r="AH188" s="27">
        <v>0</v>
      </c>
      <c r="AI188" s="27">
        <v>0</v>
      </c>
      <c r="AJ188" s="27">
        <v>0</v>
      </c>
      <c r="AK188" s="27">
        <v>0</v>
      </c>
      <c r="AL188" s="27">
        <v>0</v>
      </c>
      <c r="AM188" s="27">
        <v>0</v>
      </c>
      <c r="AN188" s="27">
        <v>0</v>
      </c>
      <c r="AO188" s="27">
        <v>0</v>
      </c>
      <c r="AP188" s="26" t="s">
        <v>548</v>
      </c>
      <c r="AQ188" s="26" t="s">
        <v>575</v>
      </c>
      <c r="AR188" s="26" t="s">
        <v>607</v>
      </c>
      <c r="AS188" s="26" t="s">
        <v>605</v>
      </c>
      <c r="AT188" s="26" t="s">
        <v>54</v>
      </c>
    </row>
    <row r="189" spans="1:46" ht="38.25" x14ac:dyDescent="0.15">
      <c r="A189" s="26" t="s">
        <v>608</v>
      </c>
      <c r="B189" s="34">
        <v>2012</v>
      </c>
      <c r="C189" s="26" t="s">
        <v>46</v>
      </c>
      <c r="D189" s="26" t="s">
        <v>47</v>
      </c>
      <c r="E189" s="26" t="s">
        <v>48</v>
      </c>
      <c r="F189" s="26" t="s">
        <v>545</v>
      </c>
      <c r="G189" s="26" t="s">
        <v>47</v>
      </c>
      <c r="H189" s="26" t="s">
        <v>47</v>
      </c>
      <c r="I189" s="26" t="s">
        <v>47</v>
      </c>
      <c r="J189" s="26" t="s">
        <v>47</v>
      </c>
      <c r="K189" s="26" t="s">
        <v>47</v>
      </c>
      <c r="L189" s="26" t="s">
        <v>47</v>
      </c>
      <c r="M189" s="34">
        <v>860007538</v>
      </c>
      <c r="N189" s="26" t="s">
        <v>610</v>
      </c>
      <c r="O189" s="26" t="s">
        <v>47</v>
      </c>
      <c r="P189" s="27">
        <v>0</v>
      </c>
      <c r="Q189" s="27">
        <v>0</v>
      </c>
      <c r="R189" s="27">
        <v>0</v>
      </c>
      <c r="S189" s="27">
        <v>5000000</v>
      </c>
      <c r="T189" s="27">
        <v>0</v>
      </c>
      <c r="U189" s="27">
        <v>0</v>
      </c>
      <c r="V189" s="27">
        <v>0</v>
      </c>
      <c r="W189" s="27">
        <v>0</v>
      </c>
      <c r="X189" s="27">
        <v>0</v>
      </c>
      <c r="Y189" s="27">
        <v>0</v>
      </c>
      <c r="Z189" s="27">
        <v>4518000</v>
      </c>
      <c r="AA189" s="27">
        <v>18000</v>
      </c>
      <c r="AB189" s="27">
        <v>4500000</v>
      </c>
      <c r="AC189" s="27">
        <v>0</v>
      </c>
      <c r="AD189" s="27">
        <v>0</v>
      </c>
      <c r="AE189" s="27">
        <v>0</v>
      </c>
      <c r="AF189" s="27">
        <v>0</v>
      </c>
      <c r="AG189" s="27">
        <v>482000</v>
      </c>
      <c r="AH189" s="27">
        <v>0</v>
      </c>
      <c r="AI189" s="27">
        <v>482000</v>
      </c>
      <c r="AJ189" s="27">
        <v>0</v>
      </c>
      <c r="AK189" s="27">
        <v>220750.12</v>
      </c>
      <c r="AL189" s="27">
        <v>0</v>
      </c>
      <c r="AM189" s="27">
        <v>220750.12</v>
      </c>
      <c r="AN189" s="27">
        <v>0</v>
      </c>
      <c r="AO189" s="27">
        <v>702750.12</v>
      </c>
      <c r="AP189" s="26" t="s">
        <v>548</v>
      </c>
      <c r="AQ189" s="26" t="s">
        <v>549</v>
      </c>
      <c r="AR189" s="26" t="s">
        <v>611</v>
      </c>
      <c r="AS189" s="26" t="s">
        <v>609</v>
      </c>
      <c r="AT189" s="26" t="s">
        <v>54</v>
      </c>
    </row>
    <row r="190" spans="1:46" ht="25.5" x14ac:dyDescent="0.15">
      <c r="A190" s="26" t="s">
        <v>612</v>
      </c>
      <c r="B190" s="34">
        <v>2012</v>
      </c>
      <c r="C190" s="26" t="s">
        <v>46</v>
      </c>
      <c r="D190" s="26" t="s">
        <v>47</v>
      </c>
      <c r="E190" s="26" t="s">
        <v>48</v>
      </c>
      <c r="F190" s="26" t="s">
        <v>545</v>
      </c>
      <c r="G190" s="26" t="s">
        <v>47</v>
      </c>
      <c r="H190" s="26" t="s">
        <v>47</v>
      </c>
      <c r="I190" s="26" t="s">
        <v>47</v>
      </c>
      <c r="J190" s="26" t="s">
        <v>47</v>
      </c>
      <c r="K190" s="26" t="s">
        <v>47</v>
      </c>
      <c r="L190" s="26" t="s">
        <v>47</v>
      </c>
      <c r="M190" s="34">
        <v>800103923</v>
      </c>
      <c r="N190" s="26" t="s">
        <v>614</v>
      </c>
      <c r="O190" s="26" t="s">
        <v>47</v>
      </c>
      <c r="P190" s="27">
        <v>0</v>
      </c>
      <c r="Q190" s="27">
        <v>0</v>
      </c>
      <c r="R190" s="27">
        <v>0</v>
      </c>
      <c r="S190" s="27">
        <v>450000000</v>
      </c>
      <c r="T190" s="27">
        <v>0</v>
      </c>
      <c r="U190" s="27">
        <v>0</v>
      </c>
      <c r="V190" s="27">
        <v>0</v>
      </c>
      <c r="W190" s="27">
        <v>0</v>
      </c>
      <c r="X190" s="27">
        <v>0</v>
      </c>
      <c r="Y190" s="27">
        <v>0</v>
      </c>
      <c r="Z190" s="27">
        <v>405000000</v>
      </c>
      <c r="AA190" s="27">
        <v>0</v>
      </c>
      <c r="AB190" s="27">
        <v>405000000</v>
      </c>
      <c r="AC190" s="27">
        <v>0</v>
      </c>
      <c r="AD190" s="27">
        <v>0</v>
      </c>
      <c r="AE190" s="27">
        <v>0</v>
      </c>
      <c r="AF190" s="27">
        <v>0</v>
      </c>
      <c r="AG190" s="27">
        <v>45000000</v>
      </c>
      <c r="AH190" s="27">
        <v>0</v>
      </c>
      <c r="AI190" s="27">
        <v>42000000</v>
      </c>
      <c r="AJ190" s="27">
        <v>0</v>
      </c>
      <c r="AK190" s="27">
        <v>29286073.43</v>
      </c>
      <c r="AL190" s="27">
        <v>0</v>
      </c>
      <c r="AM190" s="27">
        <v>29286073.43</v>
      </c>
      <c r="AN190" s="27">
        <v>0</v>
      </c>
      <c r="AO190" s="27">
        <v>71286073.430000007</v>
      </c>
      <c r="AP190" s="26" t="s">
        <v>554</v>
      </c>
      <c r="AQ190" s="26" t="s">
        <v>549</v>
      </c>
      <c r="AR190" s="26" t="s">
        <v>615</v>
      </c>
      <c r="AS190" s="26" t="s">
        <v>583</v>
      </c>
      <c r="AT190" s="26" t="s">
        <v>54</v>
      </c>
    </row>
    <row r="191" spans="1:46" ht="25.5" x14ac:dyDescent="0.15">
      <c r="A191" s="26" t="s">
        <v>616</v>
      </c>
      <c r="B191" s="34">
        <v>2013</v>
      </c>
      <c r="C191" s="26" t="s">
        <v>46</v>
      </c>
      <c r="D191" s="26" t="s">
        <v>47</v>
      </c>
      <c r="E191" s="26" t="s">
        <v>48</v>
      </c>
      <c r="F191" s="26" t="s">
        <v>545</v>
      </c>
      <c r="G191" s="26" t="s">
        <v>47</v>
      </c>
      <c r="H191" s="26" t="s">
        <v>47</v>
      </c>
      <c r="I191" s="26" t="s">
        <v>47</v>
      </c>
      <c r="J191" s="26" t="s">
        <v>47</v>
      </c>
      <c r="K191" s="26" t="s">
        <v>47</v>
      </c>
      <c r="L191" s="26" t="s">
        <v>47</v>
      </c>
      <c r="M191" s="34">
        <v>800102838</v>
      </c>
      <c r="N191" s="26" t="s">
        <v>594</v>
      </c>
      <c r="O191" s="26" t="s">
        <v>47</v>
      </c>
      <c r="P191" s="27">
        <v>0</v>
      </c>
      <c r="Q191" s="27">
        <v>0</v>
      </c>
      <c r="R191" s="27">
        <v>0</v>
      </c>
      <c r="S191" s="27">
        <v>372942000</v>
      </c>
      <c r="T191" s="27">
        <v>0</v>
      </c>
      <c r="U191" s="27">
        <v>0</v>
      </c>
      <c r="V191" s="27">
        <v>0</v>
      </c>
      <c r="W191" s="27">
        <v>0</v>
      </c>
      <c r="X191" s="27">
        <v>0</v>
      </c>
      <c r="Y191" s="27">
        <v>0</v>
      </c>
      <c r="Z191" s="27">
        <v>372942000</v>
      </c>
      <c r="AA191" s="27">
        <v>0</v>
      </c>
      <c r="AB191" s="27">
        <v>372942000</v>
      </c>
      <c r="AC191" s="27">
        <v>0</v>
      </c>
      <c r="AD191" s="27">
        <v>0</v>
      </c>
      <c r="AE191" s="27">
        <v>0</v>
      </c>
      <c r="AF191" s="27">
        <v>0</v>
      </c>
      <c r="AG191" s="27">
        <v>0</v>
      </c>
      <c r="AH191" s="27">
        <v>0</v>
      </c>
      <c r="AI191" s="27">
        <v>0</v>
      </c>
      <c r="AJ191" s="27">
        <v>0</v>
      </c>
      <c r="AK191" s="27">
        <v>16541858.43</v>
      </c>
      <c r="AL191" s="27">
        <v>0</v>
      </c>
      <c r="AM191" s="27">
        <v>16541858.43</v>
      </c>
      <c r="AN191" s="27">
        <v>0</v>
      </c>
      <c r="AO191" s="27">
        <v>16541858.43</v>
      </c>
      <c r="AP191" s="26" t="s">
        <v>554</v>
      </c>
      <c r="AQ191" s="26" t="s">
        <v>617</v>
      </c>
      <c r="AR191" s="26" t="s">
        <v>618</v>
      </c>
      <c r="AS191" s="26" t="s">
        <v>593</v>
      </c>
      <c r="AT191" s="26" t="s">
        <v>54</v>
      </c>
    </row>
    <row r="192" spans="1:46" ht="63.75" x14ac:dyDescent="0.15">
      <c r="A192" s="26" t="s">
        <v>619</v>
      </c>
      <c r="B192" s="34">
        <v>2012</v>
      </c>
      <c r="C192" s="26" t="s">
        <v>46</v>
      </c>
      <c r="D192" s="26" t="s">
        <v>47</v>
      </c>
      <c r="E192" s="26" t="s">
        <v>48</v>
      </c>
      <c r="F192" s="26" t="s">
        <v>545</v>
      </c>
      <c r="G192" s="26" t="s">
        <v>47</v>
      </c>
      <c r="H192" s="26" t="s">
        <v>47</v>
      </c>
      <c r="I192" s="26" t="s">
        <v>47</v>
      </c>
      <c r="J192" s="26" t="s">
        <v>47</v>
      </c>
      <c r="K192" s="26" t="s">
        <v>47</v>
      </c>
      <c r="L192" s="26" t="s">
        <v>47</v>
      </c>
      <c r="M192" s="34">
        <v>800048884</v>
      </c>
      <c r="N192" s="26" t="s">
        <v>621</v>
      </c>
      <c r="O192" s="26" t="s">
        <v>47</v>
      </c>
      <c r="P192" s="27">
        <v>0</v>
      </c>
      <c r="Q192" s="27">
        <v>0</v>
      </c>
      <c r="R192" s="27">
        <v>0</v>
      </c>
      <c r="S192" s="27">
        <v>10000000</v>
      </c>
      <c r="T192" s="27">
        <v>0</v>
      </c>
      <c r="U192" s="27">
        <v>0</v>
      </c>
      <c r="V192" s="27">
        <v>0</v>
      </c>
      <c r="W192" s="27">
        <v>0</v>
      </c>
      <c r="X192" s="27">
        <v>0</v>
      </c>
      <c r="Y192" s="27">
        <v>0</v>
      </c>
      <c r="Z192" s="27">
        <v>0</v>
      </c>
      <c r="AA192" s="27">
        <v>0</v>
      </c>
      <c r="AB192" s="27">
        <v>0</v>
      </c>
      <c r="AC192" s="27">
        <v>0</v>
      </c>
      <c r="AD192" s="27">
        <v>0</v>
      </c>
      <c r="AE192" s="27">
        <v>0</v>
      </c>
      <c r="AF192" s="27">
        <v>0</v>
      </c>
      <c r="AG192" s="27">
        <v>10000000</v>
      </c>
      <c r="AH192" s="27">
        <v>0</v>
      </c>
      <c r="AI192" s="27">
        <v>0</v>
      </c>
      <c r="AJ192" s="27">
        <v>0</v>
      </c>
      <c r="AK192" s="27">
        <v>0</v>
      </c>
      <c r="AL192" s="27">
        <v>0</v>
      </c>
      <c r="AM192" s="27">
        <v>0</v>
      </c>
      <c r="AN192" s="27">
        <v>0</v>
      </c>
      <c r="AO192" s="27">
        <v>0</v>
      </c>
      <c r="AP192" s="26" t="s">
        <v>554</v>
      </c>
      <c r="AQ192" s="26" t="s">
        <v>622</v>
      </c>
      <c r="AR192" s="26" t="s">
        <v>623</v>
      </c>
      <c r="AS192" s="26" t="s">
        <v>620</v>
      </c>
      <c r="AT192" s="26" t="s">
        <v>54</v>
      </c>
    </row>
    <row r="193" spans="1:46" ht="25.5" x14ac:dyDescent="0.15">
      <c r="A193" s="26" t="s">
        <v>624</v>
      </c>
      <c r="B193" s="34">
        <v>2013</v>
      </c>
      <c r="C193" s="26" t="s">
        <v>46</v>
      </c>
      <c r="D193" s="26" t="s">
        <v>47</v>
      </c>
      <c r="E193" s="26" t="s">
        <v>48</v>
      </c>
      <c r="F193" s="26" t="s">
        <v>545</v>
      </c>
      <c r="G193" s="26" t="s">
        <v>47</v>
      </c>
      <c r="H193" s="26" t="s">
        <v>47</v>
      </c>
      <c r="I193" s="26" t="s">
        <v>47</v>
      </c>
      <c r="J193" s="26" t="s">
        <v>47</v>
      </c>
      <c r="K193" s="26" t="s">
        <v>47</v>
      </c>
      <c r="L193" s="26" t="s">
        <v>47</v>
      </c>
      <c r="M193" s="34">
        <v>891780009</v>
      </c>
      <c r="N193" s="26" t="s">
        <v>626</v>
      </c>
      <c r="O193" s="26" t="s">
        <v>47</v>
      </c>
      <c r="P193" s="27">
        <v>0</v>
      </c>
      <c r="Q193" s="27">
        <v>0</v>
      </c>
      <c r="R193" s="27">
        <v>0</v>
      </c>
      <c r="S193" s="27">
        <v>650000000</v>
      </c>
      <c r="T193" s="27">
        <v>0</v>
      </c>
      <c r="U193" s="27">
        <v>0</v>
      </c>
      <c r="V193" s="27">
        <v>0</v>
      </c>
      <c r="W193" s="27">
        <v>0</v>
      </c>
      <c r="X193" s="27">
        <v>0</v>
      </c>
      <c r="Y193" s="27">
        <v>0</v>
      </c>
      <c r="Z193" s="27">
        <v>628197000</v>
      </c>
      <c r="AA193" s="27">
        <v>0</v>
      </c>
      <c r="AB193" s="27">
        <v>628197000</v>
      </c>
      <c r="AC193" s="27">
        <v>0</v>
      </c>
      <c r="AD193" s="27">
        <v>0</v>
      </c>
      <c r="AE193" s="27">
        <v>0</v>
      </c>
      <c r="AF193" s="27">
        <v>0</v>
      </c>
      <c r="AG193" s="27">
        <v>21803000</v>
      </c>
      <c r="AH193" s="27">
        <v>0</v>
      </c>
      <c r="AI193" s="27">
        <v>21803000</v>
      </c>
      <c r="AJ193" s="27">
        <v>0</v>
      </c>
      <c r="AK193" s="27">
        <v>40202731.450000003</v>
      </c>
      <c r="AL193" s="27">
        <v>0</v>
      </c>
      <c r="AM193" s="27">
        <v>40202731.450000003</v>
      </c>
      <c r="AN193" s="27">
        <v>0</v>
      </c>
      <c r="AO193" s="27">
        <v>62005731.450000003</v>
      </c>
      <c r="AP193" s="26" t="s">
        <v>554</v>
      </c>
      <c r="AQ193" s="26" t="s">
        <v>627</v>
      </c>
      <c r="AR193" s="26" t="s">
        <v>628</v>
      </c>
      <c r="AS193" s="26" t="s">
        <v>625</v>
      </c>
      <c r="AT193" s="26" t="s">
        <v>54</v>
      </c>
    </row>
    <row r="194" spans="1:46" ht="25.5" x14ac:dyDescent="0.15">
      <c r="A194" s="26" t="s">
        <v>629</v>
      </c>
      <c r="B194" s="34">
        <v>2013</v>
      </c>
      <c r="C194" s="26" t="s">
        <v>46</v>
      </c>
      <c r="D194" s="26" t="s">
        <v>47</v>
      </c>
      <c r="E194" s="26" t="s">
        <v>48</v>
      </c>
      <c r="F194" s="26" t="s">
        <v>545</v>
      </c>
      <c r="G194" s="26" t="s">
        <v>47</v>
      </c>
      <c r="H194" s="26" t="s">
        <v>47</v>
      </c>
      <c r="I194" s="26" t="s">
        <v>47</v>
      </c>
      <c r="J194" s="26" t="s">
        <v>47</v>
      </c>
      <c r="K194" s="26" t="s">
        <v>47</v>
      </c>
      <c r="L194" s="26" t="s">
        <v>47</v>
      </c>
      <c r="M194" s="34">
        <v>800102891</v>
      </c>
      <c r="N194" s="26" t="s">
        <v>631</v>
      </c>
      <c r="O194" s="26" t="s">
        <v>47</v>
      </c>
      <c r="P194" s="27">
        <v>0</v>
      </c>
      <c r="Q194" s="27">
        <v>0</v>
      </c>
      <c r="R194" s="27">
        <v>0</v>
      </c>
      <c r="S194" s="27">
        <v>349093938</v>
      </c>
      <c r="T194" s="27">
        <v>0</v>
      </c>
      <c r="U194" s="27">
        <v>0</v>
      </c>
      <c r="V194" s="27">
        <v>0</v>
      </c>
      <c r="W194" s="27">
        <v>0</v>
      </c>
      <c r="X194" s="27">
        <v>0</v>
      </c>
      <c r="Y194" s="27">
        <v>0</v>
      </c>
      <c r="Z194" s="27">
        <v>349093938</v>
      </c>
      <c r="AA194" s="27">
        <v>0</v>
      </c>
      <c r="AB194" s="27">
        <v>349093938</v>
      </c>
      <c r="AC194" s="27">
        <v>0</v>
      </c>
      <c r="AD194" s="27">
        <v>0</v>
      </c>
      <c r="AE194" s="27">
        <v>0</v>
      </c>
      <c r="AF194" s="27">
        <v>0</v>
      </c>
      <c r="AG194" s="27">
        <v>0</v>
      </c>
      <c r="AH194" s="27">
        <v>0</v>
      </c>
      <c r="AI194" s="27">
        <v>0</v>
      </c>
      <c r="AJ194" s="27">
        <v>0</v>
      </c>
      <c r="AK194" s="27">
        <v>20544768.010000002</v>
      </c>
      <c r="AL194" s="27">
        <v>0</v>
      </c>
      <c r="AM194" s="27">
        <v>20544768.010000002</v>
      </c>
      <c r="AN194" s="27">
        <v>0</v>
      </c>
      <c r="AO194" s="27">
        <v>20544768.010000002</v>
      </c>
      <c r="AP194" s="26" t="s">
        <v>554</v>
      </c>
      <c r="AQ194" s="26" t="s">
        <v>632</v>
      </c>
      <c r="AR194" s="26" t="s">
        <v>633</v>
      </c>
      <c r="AS194" s="26" t="s">
        <v>630</v>
      </c>
      <c r="AT194" s="26" t="s">
        <v>54</v>
      </c>
    </row>
    <row r="195" spans="1:46" ht="51" x14ac:dyDescent="0.15">
      <c r="A195" s="26" t="s">
        <v>634</v>
      </c>
      <c r="B195" s="34">
        <v>2013</v>
      </c>
      <c r="C195" s="26" t="s">
        <v>46</v>
      </c>
      <c r="D195" s="26" t="s">
        <v>47</v>
      </c>
      <c r="E195" s="26" t="s">
        <v>48</v>
      </c>
      <c r="F195" s="26" t="s">
        <v>545</v>
      </c>
      <c r="G195" s="26" t="s">
        <v>47</v>
      </c>
      <c r="H195" s="26" t="s">
        <v>47</v>
      </c>
      <c r="I195" s="26" t="s">
        <v>47</v>
      </c>
      <c r="J195" s="26" t="s">
        <v>47</v>
      </c>
      <c r="K195" s="26" t="s">
        <v>47</v>
      </c>
      <c r="L195" s="26" t="s">
        <v>47</v>
      </c>
      <c r="M195" s="34">
        <v>892399989</v>
      </c>
      <c r="N195" s="26" t="s">
        <v>636</v>
      </c>
      <c r="O195" s="26" t="s">
        <v>47</v>
      </c>
      <c r="P195" s="27">
        <v>0</v>
      </c>
      <c r="Q195" s="27">
        <v>0</v>
      </c>
      <c r="R195" s="27">
        <v>0</v>
      </c>
      <c r="S195" s="27">
        <v>6500000</v>
      </c>
      <c r="T195" s="27">
        <v>0</v>
      </c>
      <c r="U195" s="27">
        <v>0</v>
      </c>
      <c r="V195" s="27">
        <v>0</v>
      </c>
      <c r="W195" s="27">
        <v>0</v>
      </c>
      <c r="X195" s="27">
        <v>0</v>
      </c>
      <c r="Y195" s="27">
        <v>0</v>
      </c>
      <c r="Z195" s="27">
        <v>0</v>
      </c>
      <c r="AA195" s="27">
        <v>0</v>
      </c>
      <c r="AB195" s="27">
        <v>0</v>
      </c>
      <c r="AC195" s="27">
        <v>0</v>
      </c>
      <c r="AD195" s="27">
        <v>0</v>
      </c>
      <c r="AE195" s="27">
        <v>0</v>
      </c>
      <c r="AF195" s="27">
        <v>0</v>
      </c>
      <c r="AG195" s="27">
        <v>6500000</v>
      </c>
      <c r="AH195" s="27">
        <v>0</v>
      </c>
      <c r="AI195" s="27">
        <v>0</v>
      </c>
      <c r="AJ195" s="27">
        <v>0</v>
      </c>
      <c r="AK195" s="27">
        <v>0</v>
      </c>
      <c r="AL195" s="27">
        <v>0</v>
      </c>
      <c r="AM195" s="27">
        <v>0</v>
      </c>
      <c r="AN195" s="27">
        <v>0</v>
      </c>
      <c r="AO195" s="27">
        <v>0</v>
      </c>
      <c r="AP195" s="26" t="s">
        <v>554</v>
      </c>
      <c r="AQ195" s="26" t="s">
        <v>637</v>
      </c>
      <c r="AR195" s="26" t="s">
        <v>638</v>
      </c>
      <c r="AS195" s="26" t="s">
        <v>635</v>
      </c>
      <c r="AT195" s="26" t="s">
        <v>54</v>
      </c>
    </row>
    <row r="196" spans="1:46" ht="25.5" x14ac:dyDescent="0.15">
      <c r="A196" s="26" t="s">
        <v>639</v>
      </c>
      <c r="B196" s="34">
        <v>2013</v>
      </c>
      <c r="C196" s="26" t="s">
        <v>46</v>
      </c>
      <c r="D196" s="26" t="s">
        <v>47</v>
      </c>
      <c r="E196" s="26" t="s">
        <v>48</v>
      </c>
      <c r="F196" s="26" t="s">
        <v>545</v>
      </c>
      <c r="G196" s="26" t="s">
        <v>47</v>
      </c>
      <c r="H196" s="26" t="s">
        <v>47</v>
      </c>
      <c r="I196" s="26" t="s">
        <v>47</v>
      </c>
      <c r="J196" s="26" t="s">
        <v>47</v>
      </c>
      <c r="K196" s="26" t="s">
        <v>47</v>
      </c>
      <c r="L196" s="26" t="s">
        <v>47</v>
      </c>
      <c r="M196" s="34">
        <v>900068796</v>
      </c>
      <c r="N196" s="26" t="s">
        <v>641</v>
      </c>
      <c r="O196" s="26" t="s">
        <v>47</v>
      </c>
      <c r="P196" s="27">
        <v>0</v>
      </c>
      <c r="Q196" s="27">
        <v>0</v>
      </c>
      <c r="R196" s="27">
        <v>0</v>
      </c>
      <c r="S196" s="27">
        <v>7000000</v>
      </c>
      <c r="T196" s="27">
        <v>0</v>
      </c>
      <c r="U196" s="27">
        <v>0</v>
      </c>
      <c r="V196" s="27">
        <v>0</v>
      </c>
      <c r="W196" s="27">
        <v>0</v>
      </c>
      <c r="X196" s="27">
        <v>0</v>
      </c>
      <c r="Y196" s="27">
        <v>0</v>
      </c>
      <c r="Z196" s="27">
        <v>0</v>
      </c>
      <c r="AA196" s="27">
        <v>0</v>
      </c>
      <c r="AB196" s="27">
        <v>0</v>
      </c>
      <c r="AC196" s="27">
        <v>0</v>
      </c>
      <c r="AD196" s="27">
        <v>0</v>
      </c>
      <c r="AE196" s="27">
        <v>0</v>
      </c>
      <c r="AF196" s="27">
        <v>0</v>
      </c>
      <c r="AG196" s="27">
        <v>7000000</v>
      </c>
      <c r="AH196" s="27">
        <v>0</v>
      </c>
      <c r="AI196" s="27">
        <v>0</v>
      </c>
      <c r="AJ196" s="27">
        <v>0</v>
      </c>
      <c r="AK196" s="27">
        <v>0</v>
      </c>
      <c r="AL196" s="27">
        <v>0</v>
      </c>
      <c r="AM196" s="27">
        <v>0</v>
      </c>
      <c r="AN196" s="27">
        <v>0</v>
      </c>
      <c r="AO196" s="27">
        <v>0</v>
      </c>
      <c r="AP196" s="26" t="s">
        <v>554</v>
      </c>
      <c r="AQ196" s="26" t="s">
        <v>632</v>
      </c>
      <c r="AR196" s="26" t="s">
        <v>642</v>
      </c>
      <c r="AS196" s="26" t="s">
        <v>640</v>
      </c>
      <c r="AT196" s="26" t="s">
        <v>54</v>
      </c>
    </row>
    <row r="197" spans="1:46" ht="25.5" x14ac:dyDescent="0.15">
      <c r="A197" s="26" t="s">
        <v>643</v>
      </c>
      <c r="B197" s="34">
        <v>2015</v>
      </c>
      <c r="C197" s="26" t="s">
        <v>46</v>
      </c>
      <c r="D197" s="26" t="s">
        <v>47</v>
      </c>
      <c r="E197" s="26" t="s">
        <v>48</v>
      </c>
      <c r="F197" s="26" t="s">
        <v>545</v>
      </c>
      <c r="G197" s="26" t="s">
        <v>47</v>
      </c>
      <c r="H197" s="26" t="s">
        <v>47</v>
      </c>
      <c r="I197" s="26" t="s">
        <v>47</v>
      </c>
      <c r="J197" s="26" t="s">
        <v>47</v>
      </c>
      <c r="K197" s="26" t="s">
        <v>47</v>
      </c>
      <c r="L197" s="26" t="s">
        <v>47</v>
      </c>
      <c r="M197" s="34">
        <v>892000148</v>
      </c>
      <c r="N197" s="26" t="s">
        <v>645</v>
      </c>
      <c r="O197" s="26" t="s">
        <v>47</v>
      </c>
      <c r="P197" s="27">
        <v>0</v>
      </c>
      <c r="Q197" s="27">
        <v>0</v>
      </c>
      <c r="R197" s="27">
        <v>0</v>
      </c>
      <c r="S197" s="27">
        <v>400361229</v>
      </c>
      <c r="T197" s="27">
        <v>0</v>
      </c>
      <c r="U197" s="27">
        <v>0</v>
      </c>
      <c r="V197" s="27">
        <v>0</v>
      </c>
      <c r="W197" s="27">
        <v>0</v>
      </c>
      <c r="X197" s="27">
        <v>0</v>
      </c>
      <c r="Y197" s="27">
        <v>0</v>
      </c>
      <c r="Z197" s="27">
        <v>400361229</v>
      </c>
      <c r="AA197" s="27">
        <v>0</v>
      </c>
      <c r="AB197" s="27">
        <v>400361229</v>
      </c>
      <c r="AC197" s="27">
        <v>0</v>
      </c>
      <c r="AD197" s="27">
        <v>0</v>
      </c>
      <c r="AE197" s="27">
        <v>0</v>
      </c>
      <c r="AF197" s="27">
        <v>0</v>
      </c>
      <c r="AG197" s="27">
        <v>0</v>
      </c>
      <c r="AH197" s="27">
        <v>0</v>
      </c>
      <c r="AI197" s="27">
        <v>0</v>
      </c>
      <c r="AJ197" s="27">
        <v>0</v>
      </c>
      <c r="AK197" s="27">
        <v>15908256</v>
      </c>
      <c r="AL197" s="27">
        <v>0</v>
      </c>
      <c r="AM197" s="27">
        <v>15908256</v>
      </c>
      <c r="AN197" s="27">
        <v>0</v>
      </c>
      <c r="AO197" s="27">
        <v>15908256</v>
      </c>
      <c r="AP197" s="26" t="s">
        <v>554</v>
      </c>
      <c r="AQ197" s="26" t="s">
        <v>646</v>
      </c>
      <c r="AR197" s="26" t="s">
        <v>647</v>
      </c>
      <c r="AS197" s="26" t="s">
        <v>644</v>
      </c>
      <c r="AT197" s="26" t="s">
        <v>54</v>
      </c>
    </row>
    <row r="198" spans="1:46" ht="25.5" x14ac:dyDescent="0.15">
      <c r="A198" s="26" t="s">
        <v>648</v>
      </c>
      <c r="B198" s="34">
        <v>2013</v>
      </c>
      <c r="C198" s="26" t="s">
        <v>46</v>
      </c>
      <c r="D198" s="26" t="s">
        <v>47</v>
      </c>
      <c r="E198" s="26" t="s">
        <v>48</v>
      </c>
      <c r="F198" s="26" t="s">
        <v>545</v>
      </c>
      <c r="G198" s="26" t="s">
        <v>47</v>
      </c>
      <c r="H198" s="26" t="s">
        <v>47</v>
      </c>
      <c r="I198" s="26" t="s">
        <v>47</v>
      </c>
      <c r="J198" s="26" t="s">
        <v>47</v>
      </c>
      <c r="K198" s="26" t="s">
        <v>47</v>
      </c>
      <c r="L198" s="26" t="s">
        <v>47</v>
      </c>
      <c r="M198" s="34">
        <v>890801150</v>
      </c>
      <c r="N198" s="26" t="s">
        <v>650</v>
      </c>
      <c r="O198" s="26" t="s">
        <v>47</v>
      </c>
      <c r="P198" s="27">
        <v>0</v>
      </c>
      <c r="Q198" s="27">
        <v>0</v>
      </c>
      <c r="R198" s="27">
        <v>0</v>
      </c>
      <c r="S198" s="27">
        <v>10000000</v>
      </c>
      <c r="T198" s="27">
        <v>0</v>
      </c>
      <c r="U198" s="27">
        <v>0</v>
      </c>
      <c r="V198" s="27">
        <v>0</v>
      </c>
      <c r="W198" s="27">
        <v>0</v>
      </c>
      <c r="X198" s="27">
        <v>0</v>
      </c>
      <c r="Y198" s="27">
        <v>0</v>
      </c>
      <c r="Z198" s="27">
        <v>10000000</v>
      </c>
      <c r="AA198" s="27">
        <v>0</v>
      </c>
      <c r="AB198" s="27">
        <v>10000000</v>
      </c>
      <c r="AC198" s="27">
        <v>0</v>
      </c>
      <c r="AD198" s="27">
        <v>0</v>
      </c>
      <c r="AE198" s="27">
        <v>0</v>
      </c>
      <c r="AF198" s="27">
        <v>0</v>
      </c>
      <c r="AG198" s="27">
        <v>0</v>
      </c>
      <c r="AH198" s="27">
        <v>0</v>
      </c>
      <c r="AI198" s="27">
        <v>0</v>
      </c>
      <c r="AJ198" s="27">
        <v>0</v>
      </c>
      <c r="AK198" s="27">
        <v>525453.42000000004</v>
      </c>
      <c r="AL198" s="27">
        <v>2148</v>
      </c>
      <c r="AM198" s="27">
        <v>523305.42</v>
      </c>
      <c r="AN198" s="27">
        <v>0</v>
      </c>
      <c r="AO198" s="27">
        <v>525453.42000000004</v>
      </c>
      <c r="AP198" s="26" t="s">
        <v>554</v>
      </c>
      <c r="AQ198" s="26" t="s">
        <v>651</v>
      </c>
      <c r="AR198" s="26" t="s">
        <v>652</v>
      </c>
      <c r="AS198" s="26" t="s">
        <v>649</v>
      </c>
      <c r="AT198" s="26" t="s">
        <v>54</v>
      </c>
    </row>
    <row r="199" spans="1:46" ht="63.75" x14ac:dyDescent="0.15">
      <c r="A199" s="26" t="s">
        <v>653</v>
      </c>
      <c r="B199" s="34">
        <v>2013</v>
      </c>
      <c r="C199" s="26" t="s">
        <v>46</v>
      </c>
      <c r="D199" s="26" t="s">
        <v>47</v>
      </c>
      <c r="E199" s="26" t="s">
        <v>48</v>
      </c>
      <c r="F199" s="26" t="s">
        <v>545</v>
      </c>
      <c r="G199" s="26" t="s">
        <v>47</v>
      </c>
      <c r="H199" s="26" t="s">
        <v>47</v>
      </c>
      <c r="I199" s="26" t="s">
        <v>47</v>
      </c>
      <c r="J199" s="26" t="s">
        <v>47</v>
      </c>
      <c r="K199" s="26" t="s">
        <v>47</v>
      </c>
      <c r="L199" s="26" t="s">
        <v>47</v>
      </c>
      <c r="M199" s="34">
        <v>800135729</v>
      </c>
      <c r="N199" s="26" t="s">
        <v>655</v>
      </c>
      <c r="O199" s="26" t="s">
        <v>47</v>
      </c>
      <c r="P199" s="27">
        <v>0</v>
      </c>
      <c r="Q199" s="27">
        <v>0</v>
      </c>
      <c r="R199" s="27">
        <v>0</v>
      </c>
      <c r="S199" s="27">
        <v>25000000</v>
      </c>
      <c r="T199" s="27">
        <v>0</v>
      </c>
      <c r="U199" s="27">
        <v>0</v>
      </c>
      <c r="V199" s="27">
        <v>0</v>
      </c>
      <c r="W199" s="27">
        <v>0</v>
      </c>
      <c r="X199" s="27">
        <v>0</v>
      </c>
      <c r="Y199" s="27">
        <v>0</v>
      </c>
      <c r="Z199" s="27">
        <v>15060000</v>
      </c>
      <c r="AA199" s="27">
        <v>60000</v>
      </c>
      <c r="AB199" s="27">
        <v>15000000</v>
      </c>
      <c r="AC199" s="27">
        <v>0</v>
      </c>
      <c r="AD199" s="27">
        <v>0</v>
      </c>
      <c r="AE199" s="27">
        <v>0</v>
      </c>
      <c r="AF199" s="27">
        <v>0</v>
      </c>
      <c r="AG199" s="27">
        <v>9940000</v>
      </c>
      <c r="AH199" s="27">
        <v>0</v>
      </c>
      <c r="AI199" s="27">
        <v>617517</v>
      </c>
      <c r="AJ199" s="27">
        <v>0</v>
      </c>
      <c r="AK199" s="27">
        <v>506888.27</v>
      </c>
      <c r="AL199" s="27">
        <v>0</v>
      </c>
      <c r="AM199" s="27">
        <v>506888.27</v>
      </c>
      <c r="AN199" s="27">
        <v>0</v>
      </c>
      <c r="AO199" s="27">
        <v>1124405.27</v>
      </c>
      <c r="AP199" s="26" t="s">
        <v>548</v>
      </c>
      <c r="AQ199" s="26" t="s">
        <v>656</v>
      </c>
      <c r="AR199" s="26" t="s">
        <v>657</v>
      </c>
      <c r="AS199" s="26" t="s">
        <v>654</v>
      </c>
      <c r="AT199" s="26" t="s">
        <v>54</v>
      </c>
    </row>
    <row r="200" spans="1:46" ht="25.5" x14ac:dyDescent="0.15">
      <c r="A200" s="26" t="s">
        <v>658</v>
      </c>
      <c r="B200" s="34">
        <v>2013</v>
      </c>
      <c r="C200" s="26" t="s">
        <v>46</v>
      </c>
      <c r="D200" s="26" t="s">
        <v>47</v>
      </c>
      <c r="E200" s="26" t="s">
        <v>48</v>
      </c>
      <c r="F200" s="26" t="s">
        <v>545</v>
      </c>
      <c r="G200" s="26" t="s">
        <v>47</v>
      </c>
      <c r="H200" s="26" t="s">
        <v>47</v>
      </c>
      <c r="I200" s="26" t="s">
        <v>47</v>
      </c>
      <c r="J200" s="26" t="s">
        <v>47</v>
      </c>
      <c r="K200" s="26" t="s">
        <v>47</v>
      </c>
      <c r="L200" s="26" t="s">
        <v>47</v>
      </c>
      <c r="M200" s="34">
        <v>890801130</v>
      </c>
      <c r="N200" s="26" t="s">
        <v>660</v>
      </c>
      <c r="O200" s="26" t="s">
        <v>47</v>
      </c>
      <c r="P200" s="27">
        <v>0</v>
      </c>
      <c r="Q200" s="27">
        <v>0</v>
      </c>
      <c r="R200" s="27">
        <v>0</v>
      </c>
      <c r="S200" s="27">
        <v>100000000</v>
      </c>
      <c r="T200" s="27">
        <v>0</v>
      </c>
      <c r="U200" s="27">
        <v>0</v>
      </c>
      <c r="V200" s="27">
        <v>0</v>
      </c>
      <c r="W200" s="27">
        <v>0</v>
      </c>
      <c r="X200" s="27">
        <v>0</v>
      </c>
      <c r="Y200" s="27">
        <v>0</v>
      </c>
      <c r="Z200" s="27">
        <v>100000000</v>
      </c>
      <c r="AA200" s="27">
        <v>0</v>
      </c>
      <c r="AB200" s="27">
        <v>100000000</v>
      </c>
      <c r="AC200" s="27">
        <v>0</v>
      </c>
      <c r="AD200" s="27">
        <v>0</v>
      </c>
      <c r="AE200" s="27">
        <v>0</v>
      </c>
      <c r="AF200" s="27">
        <v>0</v>
      </c>
      <c r="AG200" s="27">
        <v>0</v>
      </c>
      <c r="AH200" s="27">
        <v>0</v>
      </c>
      <c r="AI200" s="27">
        <v>0</v>
      </c>
      <c r="AJ200" s="27">
        <v>0</v>
      </c>
      <c r="AK200" s="27">
        <v>4803269.4800000004</v>
      </c>
      <c r="AL200" s="27">
        <v>21490</v>
      </c>
      <c r="AM200" s="27">
        <v>4781779.4800000004</v>
      </c>
      <c r="AN200" s="27">
        <v>0</v>
      </c>
      <c r="AO200" s="27">
        <v>4803269.4800000004</v>
      </c>
      <c r="AP200" s="26" t="s">
        <v>554</v>
      </c>
      <c r="AQ200" s="26" t="s">
        <v>651</v>
      </c>
      <c r="AR200" s="26" t="s">
        <v>661</v>
      </c>
      <c r="AS200" s="26" t="s">
        <v>659</v>
      </c>
      <c r="AT200" s="26" t="s">
        <v>54</v>
      </c>
    </row>
    <row r="201" spans="1:46" ht="25.5" x14ac:dyDescent="0.15">
      <c r="A201" s="26" t="s">
        <v>662</v>
      </c>
      <c r="B201" s="34">
        <v>2013</v>
      </c>
      <c r="C201" s="26" t="s">
        <v>46</v>
      </c>
      <c r="D201" s="26" t="s">
        <v>47</v>
      </c>
      <c r="E201" s="26" t="s">
        <v>48</v>
      </c>
      <c r="F201" s="26" t="s">
        <v>545</v>
      </c>
      <c r="G201" s="26" t="s">
        <v>47</v>
      </c>
      <c r="H201" s="26" t="s">
        <v>47</v>
      </c>
      <c r="I201" s="26" t="s">
        <v>47</v>
      </c>
      <c r="J201" s="26" t="s">
        <v>47</v>
      </c>
      <c r="K201" s="26" t="s">
        <v>47</v>
      </c>
      <c r="L201" s="26" t="s">
        <v>47</v>
      </c>
      <c r="M201" s="34">
        <v>890801132</v>
      </c>
      <c r="N201" s="26" t="s">
        <v>664</v>
      </c>
      <c r="O201" s="26" t="s">
        <v>47</v>
      </c>
      <c r="P201" s="27">
        <v>0</v>
      </c>
      <c r="Q201" s="27">
        <v>0</v>
      </c>
      <c r="R201" s="27">
        <v>0</v>
      </c>
      <c r="S201" s="27">
        <v>40000000</v>
      </c>
      <c r="T201" s="27">
        <v>0</v>
      </c>
      <c r="U201" s="27">
        <v>0</v>
      </c>
      <c r="V201" s="27">
        <v>0</v>
      </c>
      <c r="W201" s="27">
        <v>0</v>
      </c>
      <c r="X201" s="27">
        <v>0</v>
      </c>
      <c r="Y201" s="27">
        <v>0</v>
      </c>
      <c r="Z201" s="27">
        <v>40000000</v>
      </c>
      <c r="AA201" s="27">
        <v>0</v>
      </c>
      <c r="AB201" s="27">
        <v>40000000</v>
      </c>
      <c r="AC201" s="27">
        <v>0</v>
      </c>
      <c r="AD201" s="27">
        <v>0</v>
      </c>
      <c r="AE201" s="27">
        <v>0</v>
      </c>
      <c r="AF201" s="27">
        <v>0</v>
      </c>
      <c r="AG201" s="27">
        <v>0</v>
      </c>
      <c r="AH201" s="27">
        <v>0</v>
      </c>
      <c r="AI201" s="27">
        <v>0</v>
      </c>
      <c r="AJ201" s="27">
        <v>0</v>
      </c>
      <c r="AK201" s="27">
        <v>2048738.2</v>
      </c>
      <c r="AL201" s="27">
        <v>8596</v>
      </c>
      <c r="AM201" s="27">
        <v>2040142.2</v>
      </c>
      <c r="AN201" s="27">
        <v>0</v>
      </c>
      <c r="AO201" s="27">
        <v>2048738.2</v>
      </c>
      <c r="AP201" s="26" t="s">
        <v>554</v>
      </c>
      <c r="AQ201" s="26" t="s">
        <v>651</v>
      </c>
      <c r="AR201" s="26" t="s">
        <v>665</v>
      </c>
      <c r="AS201" s="26" t="s">
        <v>663</v>
      </c>
      <c r="AT201" s="26" t="s">
        <v>54</v>
      </c>
    </row>
    <row r="202" spans="1:46" ht="25.5" x14ac:dyDescent="0.15">
      <c r="A202" s="26" t="s">
        <v>666</v>
      </c>
      <c r="B202" s="34">
        <v>2013</v>
      </c>
      <c r="C202" s="26" t="s">
        <v>46</v>
      </c>
      <c r="D202" s="26" t="s">
        <v>47</v>
      </c>
      <c r="E202" s="26" t="s">
        <v>48</v>
      </c>
      <c r="F202" s="26" t="s">
        <v>545</v>
      </c>
      <c r="G202" s="26" t="s">
        <v>47</v>
      </c>
      <c r="H202" s="26" t="s">
        <v>47</v>
      </c>
      <c r="I202" s="26" t="s">
        <v>47</v>
      </c>
      <c r="J202" s="26" t="s">
        <v>47</v>
      </c>
      <c r="K202" s="26" t="s">
        <v>47</v>
      </c>
      <c r="L202" s="26" t="s">
        <v>47</v>
      </c>
      <c r="M202" s="34">
        <v>890801052</v>
      </c>
      <c r="N202" s="26" t="s">
        <v>668</v>
      </c>
      <c r="O202" s="26" t="s">
        <v>47</v>
      </c>
      <c r="P202" s="27">
        <v>0</v>
      </c>
      <c r="Q202" s="27">
        <v>0</v>
      </c>
      <c r="R202" s="27">
        <v>0</v>
      </c>
      <c r="S202" s="27">
        <v>725000000</v>
      </c>
      <c r="T202" s="27">
        <v>0</v>
      </c>
      <c r="U202" s="27">
        <v>0</v>
      </c>
      <c r="V202" s="27">
        <v>0</v>
      </c>
      <c r="W202" s="27">
        <v>0</v>
      </c>
      <c r="X202" s="27">
        <v>0</v>
      </c>
      <c r="Y202" s="27">
        <v>0</v>
      </c>
      <c r="Z202" s="27">
        <v>725000000</v>
      </c>
      <c r="AA202" s="27">
        <v>0</v>
      </c>
      <c r="AB202" s="27">
        <v>725000000</v>
      </c>
      <c r="AC202" s="27">
        <v>0</v>
      </c>
      <c r="AD202" s="27">
        <v>0</v>
      </c>
      <c r="AE202" s="27">
        <v>0</v>
      </c>
      <c r="AF202" s="27">
        <v>0</v>
      </c>
      <c r="AG202" s="27">
        <v>0</v>
      </c>
      <c r="AH202" s="27">
        <v>0</v>
      </c>
      <c r="AI202" s="27">
        <v>0</v>
      </c>
      <c r="AJ202" s="27">
        <v>0</v>
      </c>
      <c r="AK202" s="27">
        <v>32813089.32</v>
      </c>
      <c r="AL202" s="27">
        <v>0</v>
      </c>
      <c r="AM202" s="27">
        <v>32813089.32</v>
      </c>
      <c r="AN202" s="27">
        <v>0</v>
      </c>
      <c r="AO202" s="27">
        <v>32813089.32</v>
      </c>
      <c r="AP202" s="26" t="s">
        <v>554</v>
      </c>
      <c r="AQ202" s="26" t="s">
        <v>651</v>
      </c>
      <c r="AR202" s="26" t="s">
        <v>669</v>
      </c>
      <c r="AS202" s="26" t="s">
        <v>667</v>
      </c>
      <c r="AT202" s="26" t="s">
        <v>54</v>
      </c>
    </row>
    <row r="203" spans="1:46" ht="25.5" x14ac:dyDescent="0.15">
      <c r="A203" s="26" t="s">
        <v>670</v>
      </c>
      <c r="B203" s="34">
        <v>2012</v>
      </c>
      <c r="C203" s="26" t="s">
        <v>46</v>
      </c>
      <c r="D203" s="26" t="s">
        <v>47</v>
      </c>
      <c r="E203" s="26" t="s">
        <v>48</v>
      </c>
      <c r="F203" s="26" t="s">
        <v>545</v>
      </c>
      <c r="G203" s="26" t="s">
        <v>47</v>
      </c>
      <c r="H203" s="26" t="s">
        <v>47</v>
      </c>
      <c r="I203" s="26" t="s">
        <v>47</v>
      </c>
      <c r="J203" s="26" t="s">
        <v>47</v>
      </c>
      <c r="K203" s="26" t="s">
        <v>47</v>
      </c>
      <c r="L203" s="26" t="s">
        <v>47</v>
      </c>
      <c r="M203" s="34">
        <v>890000464</v>
      </c>
      <c r="N203" s="26" t="s">
        <v>672</v>
      </c>
      <c r="O203" s="26" t="s">
        <v>47</v>
      </c>
      <c r="P203" s="27">
        <v>0</v>
      </c>
      <c r="Q203" s="27">
        <v>0</v>
      </c>
      <c r="R203" s="27">
        <v>0</v>
      </c>
      <c r="S203" s="27">
        <v>500000000</v>
      </c>
      <c r="T203" s="27">
        <v>0</v>
      </c>
      <c r="U203" s="27">
        <v>0</v>
      </c>
      <c r="V203" s="27">
        <v>0</v>
      </c>
      <c r="W203" s="27">
        <v>0</v>
      </c>
      <c r="X203" s="27">
        <v>0</v>
      </c>
      <c r="Y203" s="27">
        <v>0</v>
      </c>
      <c r="Z203" s="27">
        <v>500000000</v>
      </c>
      <c r="AA203" s="27">
        <v>0</v>
      </c>
      <c r="AB203" s="27">
        <v>500000000</v>
      </c>
      <c r="AC203" s="27">
        <v>0</v>
      </c>
      <c r="AD203" s="27">
        <v>0</v>
      </c>
      <c r="AE203" s="27">
        <v>0</v>
      </c>
      <c r="AF203" s="27">
        <v>0</v>
      </c>
      <c r="AG203" s="27">
        <v>0</v>
      </c>
      <c r="AH203" s="27">
        <v>0</v>
      </c>
      <c r="AI203" s="27">
        <v>2</v>
      </c>
      <c r="AJ203" s="27">
        <v>0</v>
      </c>
      <c r="AK203" s="27">
        <v>21210487.27</v>
      </c>
      <c r="AL203" s="27">
        <v>0</v>
      </c>
      <c r="AM203" s="27">
        <v>21210487.27</v>
      </c>
      <c r="AN203" s="27">
        <v>0</v>
      </c>
      <c r="AO203" s="27">
        <v>21210489.27</v>
      </c>
      <c r="AP203" s="26" t="s">
        <v>554</v>
      </c>
      <c r="AQ203" s="26" t="s">
        <v>622</v>
      </c>
      <c r="AR203" s="26" t="s">
        <v>673</v>
      </c>
      <c r="AS203" s="26" t="s">
        <v>671</v>
      </c>
      <c r="AT203" s="26" t="s">
        <v>54</v>
      </c>
    </row>
    <row r="204" spans="1:46" ht="38.25" x14ac:dyDescent="0.15">
      <c r="A204" s="26" t="s">
        <v>674</v>
      </c>
      <c r="B204" s="34">
        <v>2013</v>
      </c>
      <c r="C204" s="26" t="s">
        <v>46</v>
      </c>
      <c r="D204" s="26" t="s">
        <v>47</v>
      </c>
      <c r="E204" s="26" t="s">
        <v>48</v>
      </c>
      <c r="F204" s="26" t="s">
        <v>545</v>
      </c>
      <c r="G204" s="26" t="s">
        <v>47</v>
      </c>
      <c r="H204" s="26" t="s">
        <v>47</v>
      </c>
      <c r="I204" s="26" t="s">
        <v>47</v>
      </c>
      <c r="J204" s="26" t="s">
        <v>47</v>
      </c>
      <c r="K204" s="26" t="s">
        <v>47</v>
      </c>
      <c r="L204" s="26" t="s">
        <v>47</v>
      </c>
      <c r="M204" s="34">
        <v>890399029</v>
      </c>
      <c r="N204" s="26" t="s">
        <v>676</v>
      </c>
      <c r="O204" s="26" t="s">
        <v>47</v>
      </c>
      <c r="P204" s="27">
        <v>0</v>
      </c>
      <c r="Q204" s="27">
        <v>0</v>
      </c>
      <c r="R204" s="27">
        <v>0</v>
      </c>
      <c r="S204" s="27">
        <v>575000000</v>
      </c>
      <c r="T204" s="27">
        <v>0</v>
      </c>
      <c r="U204" s="27">
        <v>0</v>
      </c>
      <c r="V204" s="27">
        <v>0</v>
      </c>
      <c r="W204" s="27">
        <v>0</v>
      </c>
      <c r="X204" s="27">
        <v>0</v>
      </c>
      <c r="Y204" s="27">
        <v>0</v>
      </c>
      <c r="Z204" s="27">
        <v>405000000</v>
      </c>
      <c r="AA204" s="27">
        <v>0</v>
      </c>
      <c r="AB204" s="27">
        <v>405000000</v>
      </c>
      <c r="AC204" s="27">
        <v>0</v>
      </c>
      <c r="AD204" s="27">
        <v>0</v>
      </c>
      <c r="AE204" s="27">
        <v>0</v>
      </c>
      <c r="AF204" s="27">
        <v>0</v>
      </c>
      <c r="AG204" s="27">
        <v>170000000</v>
      </c>
      <c r="AH204" s="27">
        <v>0</v>
      </c>
      <c r="AI204" s="27">
        <v>155625000</v>
      </c>
      <c r="AJ204" s="27">
        <v>0</v>
      </c>
      <c r="AK204" s="27">
        <v>48616452.590000004</v>
      </c>
      <c r="AL204" s="27">
        <v>0</v>
      </c>
      <c r="AM204" s="27">
        <v>48616452.590000004</v>
      </c>
      <c r="AN204" s="27">
        <v>0</v>
      </c>
      <c r="AO204" s="27">
        <v>204241452.59</v>
      </c>
      <c r="AP204" s="26" t="s">
        <v>554</v>
      </c>
      <c r="AQ204" s="26" t="s">
        <v>656</v>
      </c>
      <c r="AR204" s="26" t="s">
        <v>677</v>
      </c>
      <c r="AS204" s="26" t="s">
        <v>675</v>
      </c>
      <c r="AT204" s="26" t="s">
        <v>54</v>
      </c>
    </row>
    <row r="205" spans="1:46" ht="25.5" x14ac:dyDescent="0.15">
      <c r="A205" s="26" t="s">
        <v>678</v>
      </c>
      <c r="B205" s="34">
        <v>2013</v>
      </c>
      <c r="C205" s="26" t="s">
        <v>46</v>
      </c>
      <c r="D205" s="26" t="s">
        <v>47</v>
      </c>
      <c r="E205" s="26" t="s">
        <v>48</v>
      </c>
      <c r="F205" s="26" t="s">
        <v>545</v>
      </c>
      <c r="G205" s="26" t="s">
        <v>47</v>
      </c>
      <c r="H205" s="26" t="s">
        <v>47</v>
      </c>
      <c r="I205" s="26" t="s">
        <v>47</v>
      </c>
      <c r="J205" s="26" t="s">
        <v>47</v>
      </c>
      <c r="K205" s="26" t="s">
        <v>47</v>
      </c>
      <c r="L205" s="26" t="s">
        <v>47</v>
      </c>
      <c r="M205" s="34">
        <v>891580006</v>
      </c>
      <c r="N205" s="26" t="s">
        <v>680</v>
      </c>
      <c r="O205" s="26" t="s">
        <v>47</v>
      </c>
      <c r="P205" s="27">
        <v>0</v>
      </c>
      <c r="Q205" s="27">
        <v>0</v>
      </c>
      <c r="R205" s="27">
        <v>0</v>
      </c>
      <c r="S205" s="27">
        <v>170000000</v>
      </c>
      <c r="T205" s="27">
        <v>0</v>
      </c>
      <c r="U205" s="27">
        <v>0</v>
      </c>
      <c r="V205" s="27">
        <v>0</v>
      </c>
      <c r="W205" s="27">
        <v>0</v>
      </c>
      <c r="X205" s="27">
        <v>0</v>
      </c>
      <c r="Y205" s="27">
        <v>0</v>
      </c>
      <c r="Z205" s="27">
        <v>153000000</v>
      </c>
      <c r="AA205" s="27">
        <v>0</v>
      </c>
      <c r="AB205" s="27">
        <v>153000000</v>
      </c>
      <c r="AC205" s="27">
        <v>0</v>
      </c>
      <c r="AD205" s="27">
        <v>0</v>
      </c>
      <c r="AE205" s="27">
        <v>0</v>
      </c>
      <c r="AF205" s="27">
        <v>0</v>
      </c>
      <c r="AG205" s="27">
        <v>17000000</v>
      </c>
      <c r="AH205" s="27">
        <v>0</v>
      </c>
      <c r="AI205" s="27">
        <v>17000000</v>
      </c>
      <c r="AJ205" s="27">
        <v>0</v>
      </c>
      <c r="AK205" s="27">
        <v>14298813.1</v>
      </c>
      <c r="AL205" s="27">
        <v>88028.33</v>
      </c>
      <c r="AM205" s="27">
        <v>14210784.77</v>
      </c>
      <c r="AN205" s="27">
        <v>0</v>
      </c>
      <c r="AO205" s="27">
        <v>31298813.100000001</v>
      </c>
      <c r="AP205" s="26" t="s">
        <v>554</v>
      </c>
      <c r="AQ205" s="26" t="s">
        <v>681</v>
      </c>
      <c r="AR205" s="26" t="s">
        <v>682</v>
      </c>
      <c r="AS205" s="26" t="s">
        <v>679</v>
      </c>
      <c r="AT205" s="26" t="s">
        <v>54</v>
      </c>
    </row>
    <row r="206" spans="1:46" ht="38.25" x14ac:dyDescent="0.15">
      <c r="A206" s="26" t="s">
        <v>683</v>
      </c>
      <c r="B206" s="34">
        <v>2012</v>
      </c>
      <c r="C206" s="26" t="s">
        <v>46</v>
      </c>
      <c r="D206" s="26" t="s">
        <v>47</v>
      </c>
      <c r="E206" s="26" t="s">
        <v>48</v>
      </c>
      <c r="F206" s="26" t="s">
        <v>545</v>
      </c>
      <c r="G206" s="26" t="s">
        <v>47</v>
      </c>
      <c r="H206" s="26" t="s">
        <v>47</v>
      </c>
      <c r="I206" s="26" t="s">
        <v>47</v>
      </c>
      <c r="J206" s="26" t="s">
        <v>47</v>
      </c>
      <c r="K206" s="26" t="s">
        <v>47</v>
      </c>
      <c r="L206" s="26" t="s">
        <v>47</v>
      </c>
      <c r="M206" s="34">
        <v>890201235</v>
      </c>
      <c r="N206" s="26" t="s">
        <v>685</v>
      </c>
      <c r="O206" s="26" t="s">
        <v>47</v>
      </c>
      <c r="P206" s="27">
        <v>0</v>
      </c>
      <c r="Q206" s="27">
        <v>0</v>
      </c>
      <c r="R206" s="27">
        <v>0</v>
      </c>
      <c r="S206" s="27">
        <v>555000000</v>
      </c>
      <c r="T206" s="27">
        <v>0</v>
      </c>
      <c r="U206" s="27">
        <v>0</v>
      </c>
      <c r="V206" s="27">
        <v>0</v>
      </c>
      <c r="W206" s="27">
        <v>0</v>
      </c>
      <c r="X206" s="27">
        <v>0</v>
      </c>
      <c r="Y206" s="27">
        <v>0</v>
      </c>
      <c r="Z206" s="27">
        <v>555000000</v>
      </c>
      <c r="AA206" s="27">
        <v>0</v>
      </c>
      <c r="AB206" s="27">
        <v>555000000</v>
      </c>
      <c r="AC206" s="27">
        <v>0</v>
      </c>
      <c r="AD206" s="27">
        <v>0</v>
      </c>
      <c r="AE206" s="27">
        <v>0</v>
      </c>
      <c r="AF206" s="27">
        <v>0</v>
      </c>
      <c r="AG206" s="27">
        <v>0</v>
      </c>
      <c r="AH206" s="27">
        <v>0</v>
      </c>
      <c r="AI206" s="27">
        <v>0</v>
      </c>
      <c r="AJ206" s="27">
        <v>0</v>
      </c>
      <c r="AK206" s="27">
        <v>26079306.140000001</v>
      </c>
      <c r="AL206" s="27">
        <v>0</v>
      </c>
      <c r="AM206" s="27">
        <v>26079306.140000001</v>
      </c>
      <c r="AN206" s="27">
        <v>0</v>
      </c>
      <c r="AO206" s="27">
        <v>26079306.140000001</v>
      </c>
      <c r="AP206" s="26" t="s">
        <v>554</v>
      </c>
      <c r="AQ206" s="26" t="s">
        <v>686</v>
      </c>
      <c r="AR206" s="26" t="s">
        <v>687</v>
      </c>
      <c r="AS206" s="26" t="s">
        <v>684</v>
      </c>
      <c r="AT206" s="26" t="s">
        <v>54</v>
      </c>
    </row>
    <row r="207" spans="1:46" ht="25.5" x14ac:dyDescent="0.15">
      <c r="A207" s="26" t="s">
        <v>688</v>
      </c>
      <c r="B207" s="34">
        <v>2013</v>
      </c>
      <c r="C207" s="26" t="s">
        <v>46</v>
      </c>
      <c r="D207" s="26" t="s">
        <v>47</v>
      </c>
      <c r="E207" s="26" t="s">
        <v>48</v>
      </c>
      <c r="F207" s="26" t="s">
        <v>545</v>
      </c>
      <c r="G207" s="26" t="s">
        <v>47</v>
      </c>
      <c r="H207" s="26" t="s">
        <v>47</v>
      </c>
      <c r="I207" s="26" t="s">
        <v>47</v>
      </c>
      <c r="J207" s="26" t="s">
        <v>47</v>
      </c>
      <c r="K207" s="26" t="s">
        <v>47</v>
      </c>
      <c r="L207" s="26" t="s">
        <v>47</v>
      </c>
      <c r="M207" s="34">
        <v>891855017</v>
      </c>
      <c r="N207" s="26" t="s">
        <v>690</v>
      </c>
      <c r="O207" s="26" t="s">
        <v>47</v>
      </c>
      <c r="P207" s="27">
        <v>0</v>
      </c>
      <c r="Q207" s="27">
        <v>0</v>
      </c>
      <c r="R207" s="27">
        <v>0</v>
      </c>
      <c r="S207" s="27">
        <v>373000000</v>
      </c>
      <c r="T207" s="27">
        <v>0</v>
      </c>
      <c r="U207" s="27">
        <v>0</v>
      </c>
      <c r="V207" s="27">
        <v>0</v>
      </c>
      <c r="W207" s="27">
        <v>0</v>
      </c>
      <c r="X207" s="27">
        <v>0</v>
      </c>
      <c r="Y207" s="27">
        <v>0</v>
      </c>
      <c r="Z207" s="27">
        <v>373000000</v>
      </c>
      <c r="AA207" s="27">
        <v>0</v>
      </c>
      <c r="AB207" s="27">
        <v>373000000</v>
      </c>
      <c r="AC207" s="27">
        <v>0</v>
      </c>
      <c r="AD207" s="27">
        <v>0</v>
      </c>
      <c r="AE207" s="27">
        <v>0</v>
      </c>
      <c r="AF207" s="27">
        <v>0</v>
      </c>
      <c r="AG207" s="27">
        <v>0</v>
      </c>
      <c r="AH207" s="27">
        <v>0</v>
      </c>
      <c r="AI207" s="27">
        <v>0</v>
      </c>
      <c r="AJ207" s="27">
        <v>0</v>
      </c>
      <c r="AK207" s="27">
        <v>17136658.510000002</v>
      </c>
      <c r="AL207" s="27">
        <v>0</v>
      </c>
      <c r="AM207" s="27">
        <v>17136658.510000002</v>
      </c>
      <c r="AN207" s="27">
        <v>0</v>
      </c>
      <c r="AO207" s="27">
        <v>17136658.510000002</v>
      </c>
      <c r="AP207" s="26" t="s">
        <v>554</v>
      </c>
      <c r="AQ207" s="26" t="s">
        <v>691</v>
      </c>
      <c r="AR207" s="26" t="s">
        <v>692</v>
      </c>
      <c r="AS207" s="26" t="s">
        <v>689</v>
      </c>
      <c r="AT207" s="26" t="s">
        <v>54</v>
      </c>
    </row>
    <row r="208" spans="1:46" ht="25.5" x14ac:dyDescent="0.15">
      <c r="A208" s="26" t="s">
        <v>693</v>
      </c>
      <c r="B208" s="34">
        <v>2013</v>
      </c>
      <c r="C208" s="26" t="s">
        <v>46</v>
      </c>
      <c r="D208" s="26" t="s">
        <v>47</v>
      </c>
      <c r="E208" s="26" t="s">
        <v>48</v>
      </c>
      <c r="F208" s="26" t="s">
        <v>545</v>
      </c>
      <c r="G208" s="26" t="s">
        <v>47</v>
      </c>
      <c r="H208" s="26" t="s">
        <v>47</v>
      </c>
      <c r="I208" s="26" t="s">
        <v>47</v>
      </c>
      <c r="J208" s="26" t="s">
        <v>47</v>
      </c>
      <c r="K208" s="26" t="s">
        <v>47</v>
      </c>
      <c r="L208" s="26" t="s">
        <v>47</v>
      </c>
      <c r="M208" s="34">
        <v>890001639</v>
      </c>
      <c r="N208" s="26" t="s">
        <v>695</v>
      </c>
      <c r="O208" s="26" t="s">
        <v>47</v>
      </c>
      <c r="P208" s="27">
        <v>0</v>
      </c>
      <c r="Q208" s="27">
        <v>0</v>
      </c>
      <c r="R208" s="27">
        <v>0</v>
      </c>
      <c r="S208" s="27">
        <v>1000000000</v>
      </c>
      <c r="T208" s="27">
        <v>0</v>
      </c>
      <c r="U208" s="27">
        <v>0</v>
      </c>
      <c r="V208" s="27">
        <v>0</v>
      </c>
      <c r="W208" s="27">
        <v>0</v>
      </c>
      <c r="X208" s="27">
        <v>0</v>
      </c>
      <c r="Y208" s="27">
        <v>0</v>
      </c>
      <c r="Z208" s="27">
        <v>900000000</v>
      </c>
      <c r="AA208" s="27">
        <v>0</v>
      </c>
      <c r="AB208" s="27">
        <v>900000000</v>
      </c>
      <c r="AC208" s="27">
        <v>0</v>
      </c>
      <c r="AD208" s="27">
        <v>0</v>
      </c>
      <c r="AE208" s="27">
        <v>0</v>
      </c>
      <c r="AF208" s="27">
        <v>0</v>
      </c>
      <c r="AG208" s="27">
        <v>100000000</v>
      </c>
      <c r="AH208" s="27">
        <v>0</v>
      </c>
      <c r="AI208" s="27">
        <v>100000000</v>
      </c>
      <c r="AJ208" s="27">
        <v>0</v>
      </c>
      <c r="AK208" s="27">
        <v>64249648.289999999</v>
      </c>
      <c r="AL208" s="27">
        <v>0</v>
      </c>
      <c r="AM208" s="27">
        <v>64249648.289999999</v>
      </c>
      <c r="AN208" s="27">
        <v>0</v>
      </c>
      <c r="AO208" s="27">
        <v>164249648.28999999</v>
      </c>
      <c r="AP208" s="26" t="s">
        <v>554</v>
      </c>
      <c r="AQ208" s="26" t="s">
        <v>696</v>
      </c>
      <c r="AR208" s="26" t="s">
        <v>697</v>
      </c>
      <c r="AS208" s="26" t="s">
        <v>694</v>
      </c>
      <c r="AT208" s="26" t="s">
        <v>54</v>
      </c>
    </row>
    <row r="209" spans="1:46" ht="25.5" x14ac:dyDescent="0.15">
      <c r="A209" s="26" t="s">
        <v>698</v>
      </c>
      <c r="B209" s="34">
        <v>2013</v>
      </c>
      <c r="C209" s="26" t="s">
        <v>46</v>
      </c>
      <c r="D209" s="26" t="s">
        <v>47</v>
      </c>
      <c r="E209" s="26" t="s">
        <v>48</v>
      </c>
      <c r="F209" s="26" t="s">
        <v>545</v>
      </c>
      <c r="G209" s="26" t="s">
        <v>47</v>
      </c>
      <c r="H209" s="26" t="s">
        <v>47</v>
      </c>
      <c r="I209" s="26" t="s">
        <v>47</v>
      </c>
      <c r="J209" s="26" t="s">
        <v>47</v>
      </c>
      <c r="K209" s="26" t="s">
        <v>47</v>
      </c>
      <c r="L209" s="26" t="s">
        <v>47</v>
      </c>
      <c r="M209" s="34">
        <v>891800498</v>
      </c>
      <c r="N209" s="26" t="s">
        <v>700</v>
      </c>
      <c r="O209" s="26" t="s">
        <v>47</v>
      </c>
      <c r="P209" s="27">
        <v>0</v>
      </c>
      <c r="Q209" s="27">
        <v>0</v>
      </c>
      <c r="R209" s="27">
        <v>0</v>
      </c>
      <c r="S209" s="27">
        <v>1000000000</v>
      </c>
      <c r="T209" s="27">
        <v>0</v>
      </c>
      <c r="U209" s="27">
        <v>0</v>
      </c>
      <c r="V209" s="27">
        <v>0</v>
      </c>
      <c r="W209" s="27">
        <v>0</v>
      </c>
      <c r="X209" s="27">
        <v>0</v>
      </c>
      <c r="Y209" s="27">
        <v>0</v>
      </c>
      <c r="Z209" s="27">
        <v>1000000000</v>
      </c>
      <c r="AA209" s="27">
        <v>0</v>
      </c>
      <c r="AB209" s="27">
        <v>1000000000</v>
      </c>
      <c r="AC209" s="27">
        <v>0</v>
      </c>
      <c r="AD209" s="27">
        <v>0</v>
      </c>
      <c r="AE209" s="27">
        <v>0</v>
      </c>
      <c r="AF209" s="27">
        <v>0</v>
      </c>
      <c r="AG209" s="27">
        <v>0</v>
      </c>
      <c r="AH209" s="27">
        <v>0</v>
      </c>
      <c r="AI209" s="27">
        <v>0</v>
      </c>
      <c r="AJ209" s="27">
        <v>0</v>
      </c>
      <c r="AK209" s="27">
        <v>25190740.620000001</v>
      </c>
      <c r="AL209" s="27">
        <v>0</v>
      </c>
      <c r="AM209" s="27">
        <v>25190740.620000001</v>
      </c>
      <c r="AN209" s="27">
        <v>0</v>
      </c>
      <c r="AO209" s="27">
        <v>25190740.620000001</v>
      </c>
      <c r="AP209" s="26" t="s">
        <v>554</v>
      </c>
      <c r="AQ209" s="26" t="s">
        <v>701</v>
      </c>
      <c r="AR209" s="26" t="s">
        <v>702</v>
      </c>
      <c r="AS209" s="26" t="s">
        <v>699</v>
      </c>
      <c r="AT209" s="26" t="s">
        <v>54</v>
      </c>
    </row>
    <row r="210" spans="1:46" ht="25.5" x14ac:dyDescent="0.15">
      <c r="A210" s="26" t="s">
        <v>703</v>
      </c>
      <c r="B210" s="34">
        <v>2012</v>
      </c>
      <c r="C210" s="26" t="s">
        <v>46</v>
      </c>
      <c r="D210" s="26" t="s">
        <v>47</v>
      </c>
      <c r="E210" s="26" t="s">
        <v>48</v>
      </c>
      <c r="F210" s="26" t="s">
        <v>545</v>
      </c>
      <c r="G210" s="26" t="s">
        <v>47</v>
      </c>
      <c r="H210" s="26" t="s">
        <v>47</v>
      </c>
      <c r="I210" s="26" t="s">
        <v>47</v>
      </c>
      <c r="J210" s="26" t="s">
        <v>47</v>
      </c>
      <c r="K210" s="26" t="s">
        <v>47</v>
      </c>
      <c r="L210" s="26" t="s">
        <v>47</v>
      </c>
      <c r="M210" s="34">
        <v>800196299</v>
      </c>
      <c r="N210" s="26" t="s">
        <v>705</v>
      </c>
      <c r="O210" s="26" t="s">
        <v>47</v>
      </c>
      <c r="P210" s="27">
        <v>0</v>
      </c>
      <c r="Q210" s="27">
        <v>0</v>
      </c>
      <c r="R210" s="27">
        <v>0</v>
      </c>
      <c r="S210" s="27">
        <v>70200000</v>
      </c>
      <c r="T210" s="27">
        <v>0</v>
      </c>
      <c r="U210" s="27">
        <v>0</v>
      </c>
      <c r="V210" s="27">
        <v>0</v>
      </c>
      <c r="W210" s="27">
        <v>0</v>
      </c>
      <c r="X210" s="27">
        <v>0</v>
      </c>
      <c r="Y210" s="27">
        <v>0</v>
      </c>
      <c r="Z210" s="27">
        <v>0</v>
      </c>
      <c r="AA210" s="27">
        <v>0</v>
      </c>
      <c r="AB210" s="27">
        <v>0</v>
      </c>
      <c r="AC210" s="27">
        <v>0</v>
      </c>
      <c r="AD210" s="27">
        <v>0</v>
      </c>
      <c r="AE210" s="27">
        <v>0</v>
      </c>
      <c r="AF210" s="27">
        <v>0</v>
      </c>
      <c r="AG210" s="27">
        <v>70200000</v>
      </c>
      <c r="AH210" s="27">
        <v>0</v>
      </c>
      <c r="AI210" s="27">
        <v>70200000</v>
      </c>
      <c r="AJ210" s="27">
        <v>0</v>
      </c>
      <c r="AK210" s="27">
        <v>10744678.23</v>
      </c>
      <c r="AL210" s="27">
        <v>0</v>
      </c>
      <c r="AM210" s="27">
        <v>10744678.23</v>
      </c>
      <c r="AN210" s="27">
        <v>0</v>
      </c>
      <c r="AO210" s="27">
        <v>80944678.230000004</v>
      </c>
      <c r="AP210" s="26" t="s">
        <v>548</v>
      </c>
      <c r="AQ210" s="26" t="s">
        <v>706</v>
      </c>
      <c r="AR210" s="26" t="s">
        <v>707</v>
      </c>
      <c r="AS210" s="26" t="s">
        <v>704</v>
      </c>
      <c r="AT210" s="26" t="s">
        <v>54</v>
      </c>
    </row>
    <row r="211" spans="1:46" ht="51" x14ac:dyDescent="0.15">
      <c r="A211" s="26" t="s">
        <v>708</v>
      </c>
      <c r="B211" s="34">
        <v>2012</v>
      </c>
      <c r="C211" s="26" t="s">
        <v>46</v>
      </c>
      <c r="D211" s="26" t="s">
        <v>47</v>
      </c>
      <c r="E211" s="26" t="s">
        <v>48</v>
      </c>
      <c r="F211" s="26" t="s">
        <v>545</v>
      </c>
      <c r="G211" s="26" t="s">
        <v>47</v>
      </c>
      <c r="H211" s="26" t="s">
        <v>47</v>
      </c>
      <c r="I211" s="26" t="s">
        <v>47</v>
      </c>
      <c r="J211" s="26" t="s">
        <v>47</v>
      </c>
      <c r="K211" s="26" t="s">
        <v>47</v>
      </c>
      <c r="L211" s="26" t="s">
        <v>47</v>
      </c>
      <c r="M211" s="34">
        <v>899999114</v>
      </c>
      <c r="N211" s="26" t="s">
        <v>710</v>
      </c>
      <c r="O211" s="26" t="s">
        <v>47</v>
      </c>
      <c r="P211" s="27">
        <v>0</v>
      </c>
      <c r="Q211" s="27">
        <v>0</v>
      </c>
      <c r="R211" s="27">
        <v>0</v>
      </c>
      <c r="S211" s="27">
        <v>850000000</v>
      </c>
      <c r="T211" s="27">
        <v>0</v>
      </c>
      <c r="U211" s="27">
        <v>0</v>
      </c>
      <c r="V211" s="27">
        <v>0</v>
      </c>
      <c r="W211" s="27">
        <v>0</v>
      </c>
      <c r="X211" s="27">
        <v>0</v>
      </c>
      <c r="Y211" s="27">
        <v>0</v>
      </c>
      <c r="Z211" s="27">
        <v>765000000</v>
      </c>
      <c r="AA211" s="27">
        <v>0</v>
      </c>
      <c r="AB211" s="27">
        <v>765000000</v>
      </c>
      <c r="AC211" s="27">
        <v>0</v>
      </c>
      <c r="AD211" s="27">
        <v>0</v>
      </c>
      <c r="AE211" s="27">
        <v>0</v>
      </c>
      <c r="AF211" s="27">
        <v>0</v>
      </c>
      <c r="AG211" s="27">
        <v>85000000</v>
      </c>
      <c r="AH211" s="27">
        <v>0</v>
      </c>
      <c r="AI211" s="27">
        <v>85000000</v>
      </c>
      <c r="AJ211" s="27">
        <v>0</v>
      </c>
      <c r="AK211" s="27">
        <v>64109820.009999998</v>
      </c>
      <c r="AL211" s="27">
        <v>0</v>
      </c>
      <c r="AM211" s="27">
        <v>64109820.009999998</v>
      </c>
      <c r="AN211" s="27">
        <v>0</v>
      </c>
      <c r="AO211" s="27">
        <v>149109820.00999999</v>
      </c>
      <c r="AP211" s="26" t="s">
        <v>554</v>
      </c>
      <c r="AQ211" s="26" t="s">
        <v>706</v>
      </c>
      <c r="AR211" s="26" t="s">
        <v>711</v>
      </c>
      <c r="AS211" s="26" t="s">
        <v>709</v>
      </c>
      <c r="AT211" s="26" t="s">
        <v>54</v>
      </c>
    </row>
    <row r="212" spans="1:46" ht="25.5" x14ac:dyDescent="0.15">
      <c r="A212" s="26" t="s">
        <v>712</v>
      </c>
      <c r="B212" s="34">
        <v>2013</v>
      </c>
      <c r="C212" s="26" t="s">
        <v>46</v>
      </c>
      <c r="D212" s="26" t="s">
        <v>47</v>
      </c>
      <c r="E212" s="26" t="s">
        <v>48</v>
      </c>
      <c r="F212" s="26" t="s">
        <v>545</v>
      </c>
      <c r="G212" s="26" t="s">
        <v>47</v>
      </c>
      <c r="H212" s="26" t="s">
        <v>47</v>
      </c>
      <c r="I212" s="26" t="s">
        <v>47</v>
      </c>
      <c r="J212" s="26" t="s">
        <v>47</v>
      </c>
      <c r="K212" s="26" t="s">
        <v>47</v>
      </c>
      <c r="L212" s="26" t="s">
        <v>47</v>
      </c>
      <c r="M212" s="34">
        <v>892399999</v>
      </c>
      <c r="N212" s="26" t="s">
        <v>714</v>
      </c>
      <c r="O212" s="26" t="s">
        <v>47</v>
      </c>
      <c r="P212" s="27">
        <v>0</v>
      </c>
      <c r="Q212" s="27">
        <v>0</v>
      </c>
      <c r="R212" s="27">
        <v>0</v>
      </c>
      <c r="S212" s="27">
        <v>700000000</v>
      </c>
      <c r="T212" s="27">
        <v>0</v>
      </c>
      <c r="U212" s="27">
        <v>0</v>
      </c>
      <c r="V212" s="27">
        <v>0</v>
      </c>
      <c r="W212" s="27">
        <v>0</v>
      </c>
      <c r="X212" s="27">
        <v>0</v>
      </c>
      <c r="Y212" s="27">
        <v>0</v>
      </c>
      <c r="Z212" s="27">
        <v>700000000</v>
      </c>
      <c r="AA212" s="27">
        <v>0</v>
      </c>
      <c r="AB212" s="27">
        <v>700000000</v>
      </c>
      <c r="AC212" s="27">
        <v>0</v>
      </c>
      <c r="AD212" s="27">
        <v>0</v>
      </c>
      <c r="AE212" s="27">
        <v>0</v>
      </c>
      <c r="AF212" s="27">
        <v>0</v>
      </c>
      <c r="AG212" s="27">
        <v>0</v>
      </c>
      <c r="AH212" s="27">
        <v>0</v>
      </c>
      <c r="AI212" s="27">
        <v>0</v>
      </c>
      <c r="AJ212" s="27">
        <v>0</v>
      </c>
      <c r="AK212" s="27">
        <v>25707194.199999999</v>
      </c>
      <c r="AL212" s="27">
        <v>0</v>
      </c>
      <c r="AM212" s="27">
        <v>25707194.199999999</v>
      </c>
      <c r="AN212" s="27">
        <v>0</v>
      </c>
      <c r="AO212" s="27">
        <v>25707194.199999999</v>
      </c>
      <c r="AP212" s="26" t="s">
        <v>554</v>
      </c>
      <c r="AQ212" s="26" t="s">
        <v>637</v>
      </c>
      <c r="AR212" s="26" t="s">
        <v>715</v>
      </c>
      <c r="AS212" s="26" t="s">
        <v>713</v>
      </c>
      <c r="AT212" s="26" t="s">
        <v>54</v>
      </c>
    </row>
    <row r="213" spans="1:46" ht="38.25" x14ac:dyDescent="0.15">
      <c r="A213" s="26" t="s">
        <v>716</v>
      </c>
      <c r="B213" s="34">
        <v>2013</v>
      </c>
      <c r="C213" s="26" t="s">
        <v>46</v>
      </c>
      <c r="D213" s="26" t="s">
        <v>47</v>
      </c>
      <c r="E213" s="26" t="s">
        <v>48</v>
      </c>
      <c r="F213" s="26" t="s">
        <v>545</v>
      </c>
      <c r="G213" s="26" t="s">
        <v>47</v>
      </c>
      <c r="H213" s="26" t="s">
        <v>47</v>
      </c>
      <c r="I213" s="26" t="s">
        <v>47</v>
      </c>
      <c r="J213" s="26" t="s">
        <v>47</v>
      </c>
      <c r="K213" s="26" t="s">
        <v>47</v>
      </c>
      <c r="L213" s="26" t="s">
        <v>47</v>
      </c>
      <c r="M213" s="34">
        <v>891800238</v>
      </c>
      <c r="N213" s="26" t="s">
        <v>718</v>
      </c>
      <c r="O213" s="26" t="s">
        <v>47</v>
      </c>
      <c r="P213" s="27">
        <v>0</v>
      </c>
      <c r="Q213" s="27">
        <v>0</v>
      </c>
      <c r="R213" s="27">
        <v>0</v>
      </c>
      <c r="S213" s="27">
        <v>30000000</v>
      </c>
      <c r="T213" s="27">
        <v>0</v>
      </c>
      <c r="U213" s="27">
        <v>0</v>
      </c>
      <c r="V213" s="27">
        <v>0</v>
      </c>
      <c r="W213" s="27">
        <v>0</v>
      </c>
      <c r="X213" s="27">
        <v>0</v>
      </c>
      <c r="Y213" s="27">
        <v>0</v>
      </c>
      <c r="Z213" s="27">
        <v>30000000</v>
      </c>
      <c r="AA213" s="27">
        <v>0</v>
      </c>
      <c r="AB213" s="27">
        <v>30000000</v>
      </c>
      <c r="AC213" s="27">
        <v>0</v>
      </c>
      <c r="AD213" s="27">
        <v>0</v>
      </c>
      <c r="AE213" s="27">
        <v>0</v>
      </c>
      <c r="AF213" s="27">
        <v>0</v>
      </c>
      <c r="AG213" s="27">
        <v>0</v>
      </c>
      <c r="AH213" s="27">
        <v>0</v>
      </c>
      <c r="AI213" s="27">
        <v>0</v>
      </c>
      <c r="AJ213" s="27">
        <v>0</v>
      </c>
      <c r="AK213" s="27">
        <v>854339.75</v>
      </c>
      <c r="AL213" s="27">
        <v>0</v>
      </c>
      <c r="AM213" s="27">
        <v>854339.75</v>
      </c>
      <c r="AN213" s="27">
        <v>0</v>
      </c>
      <c r="AO213" s="27">
        <v>854339.75</v>
      </c>
      <c r="AP213" s="26" t="s">
        <v>548</v>
      </c>
      <c r="AQ213" s="26" t="s">
        <v>719</v>
      </c>
      <c r="AR213" s="26" t="s">
        <v>720</v>
      </c>
      <c r="AS213" s="26" t="s">
        <v>717</v>
      </c>
      <c r="AT213" s="26" t="s">
        <v>54</v>
      </c>
    </row>
    <row r="214" spans="1:46" ht="25.5" x14ac:dyDescent="0.15">
      <c r="A214" s="26" t="s">
        <v>721</v>
      </c>
      <c r="B214" s="34">
        <v>2013</v>
      </c>
      <c r="C214" s="26" t="s">
        <v>46</v>
      </c>
      <c r="D214" s="26" t="s">
        <v>47</v>
      </c>
      <c r="E214" s="26" t="s">
        <v>48</v>
      </c>
      <c r="F214" s="26" t="s">
        <v>545</v>
      </c>
      <c r="G214" s="26" t="s">
        <v>47</v>
      </c>
      <c r="H214" s="26" t="s">
        <v>47</v>
      </c>
      <c r="I214" s="26" t="s">
        <v>47</v>
      </c>
      <c r="J214" s="26" t="s">
        <v>47</v>
      </c>
      <c r="K214" s="26" t="s">
        <v>47</v>
      </c>
      <c r="L214" s="26" t="s">
        <v>47</v>
      </c>
      <c r="M214" s="34">
        <v>891800846</v>
      </c>
      <c r="N214" s="26" t="s">
        <v>723</v>
      </c>
      <c r="O214" s="26" t="s">
        <v>47</v>
      </c>
      <c r="P214" s="27">
        <v>0</v>
      </c>
      <c r="Q214" s="27">
        <v>0</v>
      </c>
      <c r="R214" s="27">
        <v>0</v>
      </c>
      <c r="S214" s="27">
        <v>300000000</v>
      </c>
      <c r="T214" s="27">
        <v>0</v>
      </c>
      <c r="U214" s="27">
        <v>0</v>
      </c>
      <c r="V214" s="27">
        <v>0</v>
      </c>
      <c r="W214" s="27">
        <v>0</v>
      </c>
      <c r="X214" s="27">
        <v>0</v>
      </c>
      <c r="Y214" s="27">
        <v>0</v>
      </c>
      <c r="Z214" s="27">
        <v>300000000</v>
      </c>
      <c r="AA214" s="27">
        <v>0</v>
      </c>
      <c r="AB214" s="27">
        <v>300000000</v>
      </c>
      <c r="AC214" s="27">
        <v>0</v>
      </c>
      <c r="AD214" s="27">
        <v>0</v>
      </c>
      <c r="AE214" s="27">
        <v>0</v>
      </c>
      <c r="AF214" s="27">
        <v>0</v>
      </c>
      <c r="AG214" s="27">
        <v>0</v>
      </c>
      <c r="AH214" s="27">
        <v>0</v>
      </c>
      <c r="AI214" s="27">
        <v>0</v>
      </c>
      <c r="AJ214" s="27">
        <v>0</v>
      </c>
      <c r="AK214" s="27">
        <v>13657104.82</v>
      </c>
      <c r="AL214" s="27">
        <v>0</v>
      </c>
      <c r="AM214" s="27">
        <v>13657104.82</v>
      </c>
      <c r="AN214" s="27">
        <v>0</v>
      </c>
      <c r="AO214" s="27">
        <v>13657104.82</v>
      </c>
      <c r="AP214" s="26" t="s">
        <v>554</v>
      </c>
      <c r="AQ214" s="26" t="s">
        <v>719</v>
      </c>
      <c r="AR214" s="26" t="s">
        <v>724</v>
      </c>
      <c r="AS214" s="26" t="s">
        <v>722</v>
      </c>
      <c r="AT214" s="26" t="s">
        <v>54</v>
      </c>
    </row>
    <row r="215" spans="1:46" ht="25.5" x14ac:dyDescent="0.15">
      <c r="A215" s="26" t="s">
        <v>725</v>
      </c>
      <c r="B215" s="34">
        <v>2013</v>
      </c>
      <c r="C215" s="26" t="s">
        <v>46</v>
      </c>
      <c r="D215" s="26" t="s">
        <v>47</v>
      </c>
      <c r="E215" s="26" t="s">
        <v>48</v>
      </c>
      <c r="F215" s="26" t="s">
        <v>545</v>
      </c>
      <c r="G215" s="26" t="s">
        <v>47</v>
      </c>
      <c r="H215" s="26" t="s">
        <v>47</v>
      </c>
      <c r="I215" s="26" t="s">
        <v>47</v>
      </c>
      <c r="J215" s="26" t="s">
        <v>47</v>
      </c>
      <c r="K215" s="26" t="s">
        <v>47</v>
      </c>
      <c r="L215" s="26" t="s">
        <v>47</v>
      </c>
      <c r="M215" s="34">
        <v>800204278</v>
      </c>
      <c r="N215" s="26" t="s">
        <v>727</v>
      </c>
      <c r="O215" s="26" t="s">
        <v>47</v>
      </c>
      <c r="P215" s="27">
        <v>0</v>
      </c>
      <c r="Q215" s="27">
        <v>0</v>
      </c>
      <c r="R215" s="27">
        <v>0</v>
      </c>
      <c r="S215" s="27">
        <v>4500000</v>
      </c>
      <c r="T215" s="27">
        <v>0</v>
      </c>
      <c r="U215" s="27">
        <v>0</v>
      </c>
      <c r="V215" s="27">
        <v>0</v>
      </c>
      <c r="W215" s="27">
        <v>0</v>
      </c>
      <c r="X215" s="27">
        <v>0</v>
      </c>
      <c r="Y215" s="27">
        <v>0</v>
      </c>
      <c r="Z215" s="27">
        <v>0</v>
      </c>
      <c r="AA215" s="27">
        <v>0</v>
      </c>
      <c r="AB215" s="27">
        <v>0</v>
      </c>
      <c r="AC215" s="27">
        <v>0</v>
      </c>
      <c r="AD215" s="27">
        <v>0</v>
      </c>
      <c r="AE215" s="27">
        <v>0</v>
      </c>
      <c r="AF215" s="27">
        <v>0</v>
      </c>
      <c r="AG215" s="27">
        <v>4500000</v>
      </c>
      <c r="AH215" s="27">
        <v>0</v>
      </c>
      <c r="AI215" s="27">
        <v>0</v>
      </c>
      <c r="AJ215" s="27">
        <v>0</v>
      </c>
      <c r="AK215" s="27">
        <v>0</v>
      </c>
      <c r="AL215" s="27">
        <v>0</v>
      </c>
      <c r="AM215" s="27">
        <v>0</v>
      </c>
      <c r="AN215" s="27">
        <v>0</v>
      </c>
      <c r="AO215" s="27">
        <v>0</v>
      </c>
      <c r="AP215" s="26" t="s">
        <v>554</v>
      </c>
      <c r="AQ215" s="26" t="s">
        <v>728</v>
      </c>
      <c r="AR215" s="26" t="s">
        <v>729</v>
      </c>
      <c r="AS215" s="26" t="s">
        <v>726</v>
      </c>
      <c r="AT215" s="26" t="s">
        <v>54</v>
      </c>
    </row>
    <row r="216" spans="1:46" ht="25.5" x14ac:dyDescent="0.15">
      <c r="A216" s="26" t="s">
        <v>730</v>
      </c>
      <c r="B216" s="34">
        <v>2012</v>
      </c>
      <c r="C216" s="26" t="s">
        <v>46</v>
      </c>
      <c r="D216" s="26" t="s">
        <v>47</v>
      </c>
      <c r="E216" s="26" t="s">
        <v>48</v>
      </c>
      <c r="F216" s="26" t="s">
        <v>545</v>
      </c>
      <c r="G216" s="26" t="s">
        <v>47</v>
      </c>
      <c r="H216" s="26" t="s">
        <v>47</v>
      </c>
      <c r="I216" s="26" t="s">
        <v>47</v>
      </c>
      <c r="J216" s="26" t="s">
        <v>47</v>
      </c>
      <c r="K216" s="26" t="s">
        <v>47</v>
      </c>
      <c r="L216" s="26" t="s">
        <v>47</v>
      </c>
      <c r="M216" s="34">
        <v>892115015</v>
      </c>
      <c r="N216" s="26" t="s">
        <v>732</v>
      </c>
      <c r="O216" s="26" t="s">
        <v>47</v>
      </c>
      <c r="P216" s="27">
        <v>0</v>
      </c>
      <c r="Q216" s="27">
        <v>0</v>
      </c>
      <c r="R216" s="27">
        <v>0</v>
      </c>
      <c r="S216" s="27">
        <v>600000000</v>
      </c>
      <c r="T216" s="27">
        <v>0</v>
      </c>
      <c r="U216" s="27">
        <v>0</v>
      </c>
      <c r="V216" s="27">
        <v>0</v>
      </c>
      <c r="W216" s="27">
        <v>0</v>
      </c>
      <c r="X216" s="27">
        <v>0</v>
      </c>
      <c r="Y216" s="27">
        <v>0</v>
      </c>
      <c r="Z216" s="27">
        <v>600000000</v>
      </c>
      <c r="AA216" s="27">
        <v>0</v>
      </c>
      <c r="AB216" s="27">
        <v>600000000</v>
      </c>
      <c r="AC216" s="27">
        <v>0</v>
      </c>
      <c r="AD216" s="27">
        <v>0</v>
      </c>
      <c r="AE216" s="27">
        <v>0</v>
      </c>
      <c r="AF216" s="27">
        <v>0</v>
      </c>
      <c r="AG216" s="27">
        <v>0</v>
      </c>
      <c r="AH216" s="27">
        <v>0</v>
      </c>
      <c r="AI216" s="27">
        <v>0</v>
      </c>
      <c r="AJ216" s="27">
        <v>0</v>
      </c>
      <c r="AK216" s="27">
        <v>31883925.850000001</v>
      </c>
      <c r="AL216" s="27">
        <v>0</v>
      </c>
      <c r="AM216" s="27">
        <v>31883925.850000001</v>
      </c>
      <c r="AN216" s="27">
        <v>0</v>
      </c>
      <c r="AO216" s="27">
        <v>31883925.850000001</v>
      </c>
      <c r="AP216" s="26" t="s">
        <v>554</v>
      </c>
      <c r="AQ216" s="26" t="s">
        <v>733</v>
      </c>
      <c r="AR216" s="26" t="s">
        <v>734</v>
      </c>
      <c r="AS216" s="26" t="s">
        <v>731</v>
      </c>
      <c r="AT216" s="26" t="s">
        <v>54</v>
      </c>
    </row>
    <row r="217" spans="1:46" ht="63.75" x14ac:dyDescent="0.15">
      <c r="A217" s="26" t="s">
        <v>735</v>
      </c>
      <c r="B217" s="34">
        <v>2012</v>
      </c>
      <c r="C217" s="26" t="s">
        <v>46</v>
      </c>
      <c r="D217" s="26" t="s">
        <v>47</v>
      </c>
      <c r="E217" s="26" t="s">
        <v>48</v>
      </c>
      <c r="F217" s="26" t="s">
        <v>545</v>
      </c>
      <c r="G217" s="26" t="s">
        <v>47</v>
      </c>
      <c r="H217" s="26" t="s">
        <v>47</v>
      </c>
      <c r="I217" s="26" t="s">
        <v>47</v>
      </c>
      <c r="J217" s="26" t="s">
        <v>47</v>
      </c>
      <c r="K217" s="26" t="s">
        <v>47</v>
      </c>
      <c r="L217" s="26" t="s">
        <v>47</v>
      </c>
      <c r="M217" s="34">
        <v>800229393</v>
      </c>
      <c r="N217" s="26" t="s">
        <v>737</v>
      </c>
      <c r="O217" s="26" t="s">
        <v>47</v>
      </c>
      <c r="P217" s="27">
        <v>0</v>
      </c>
      <c r="Q217" s="27">
        <v>0</v>
      </c>
      <c r="R217" s="27">
        <v>0</v>
      </c>
      <c r="S217" s="27">
        <v>6000000</v>
      </c>
      <c r="T217" s="27">
        <v>0</v>
      </c>
      <c r="U217" s="27">
        <v>0</v>
      </c>
      <c r="V217" s="27">
        <v>0</v>
      </c>
      <c r="W217" s="27">
        <v>0</v>
      </c>
      <c r="X217" s="27">
        <v>0</v>
      </c>
      <c r="Y217" s="27">
        <v>0</v>
      </c>
      <c r="Z217" s="27">
        <v>0</v>
      </c>
      <c r="AA217" s="27">
        <v>0</v>
      </c>
      <c r="AB217" s="27">
        <v>0</v>
      </c>
      <c r="AC217" s="27">
        <v>0</v>
      </c>
      <c r="AD217" s="27">
        <v>0</v>
      </c>
      <c r="AE217" s="27">
        <v>0</v>
      </c>
      <c r="AF217" s="27">
        <v>0</v>
      </c>
      <c r="AG217" s="27">
        <v>6000000</v>
      </c>
      <c r="AH217" s="27">
        <v>0</v>
      </c>
      <c r="AI217" s="27">
        <v>0</v>
      </c>
      <c r="AJ217" s="27">
        <v>0</v>
      </c>
      <c r="AK217" s="27">
        <v>0</v>
      </c>
      <c r="AL217" s="27">
        <v>0</v>
      </c>
      <c r="AM217" s="27">
        <v>0</v>
      </c>
      <c r="AN217" s="27">
        <v>0</v>
      </c>
      <c r="AO217" s="27">
        <v>0</v>
      </c>
      <c r="AP217" s="26" t="s">
        <v>554</v>
      </c>
      <c r="AQ217" s="26" t="s">
        <v>733</v>
      </c>
      <c r="AR217" s="26" t="s">
        <v>738</v>
      </c>
      <c r="AS217" s="26" t="s">
        <v>736</v>
      </c>
      <c r="AT217" s="26" t="s">
        <v>54</v>
      </c>
    </row>
    <row r="218" spans="1:46" ht="25.5" x14ac:dyDescent="0.15">
      <c r="A218" s="26" t="s">
        <v>739</v>
      </c>
      <c r="B218" s="34">
        <v>2012</v>
      </c>
      <c r="C218" s="26" t="s">
        <v>46</v>
      </c>
      <c r="D218" s="26" t="s">
        <v>47</v>
      </c>
      <c r="E218" s="26" t="s">
        <v>48</v>
      </c>
      <c r="F218" s="26" t="s">
        <v>545</v>
      </c>
      <c r="G218" s="26" t="s">
        <v>47</v>
      </c>
      <c r="H218" s="26" t="s">
        <v>47</v>
      </c>
      <c r="I218" s="26" t="s">
        <v>47</v>
      </c>
      <c r="J218" s="26" t="s">
        <v>47</v>
      </c>
      <c r="K218" s="26" t="s">
        <v>47</v>
      </c>
      <c r="L218" s="26" t="s">
        <v>47</v>
      </c>
      <c r="M218" s="34">
        <v>900068796</v>
      </c>
      <c r="N218" s="26" t="s">
        <v>641</v>
      </c>
      <c r="O218" s="26" t="s">
        <v>47</v>
      </c>
      <c r="P218" s="27">
        <v>0</v>
      </c>
      <c r="Q218" s="27">
        <v>0</v>
      </c>
      <c r="R218" s="27">
        <v>0</v>
      </c>
      <c r="S218" s="27">
        <v>7000000</v>
      </c>
      <c r="T218" s="27">
        <v>0</v>
      </c>
      <c r="U218" s="27">
        <v>0</v>
      </c>
      <c r="V218" s="27">
        <v>0</v>
      </c>
      <c r="W218" s="27">
        <v>0</v>
      </c>
      <c r="X218" s="27">
        <v>0</v>
      </c>
      <c r="Y218" s="27">
        <v>0</v>
      </c>
      <c r="Z218" s="27">
        <v>0</v>
      </c>
      <c r="AA218" s="27">
        <v>0</v>
      </c>
      <c r="AB218" s="27">
        <v>0</v>
      </c>
      <c r="AC218" s="27">
        <v>0</v>
      </c>
      <c r="AD218" s="27">
        <v>0</v>
      </c>
      <c r="AE218" s="27">
        <v>0</v>
      </c>
      <c r="AF218" s="27">
        <v>0</v>
      </c>
      <c r="AG218" s="27">
        <v>7000000</v>
      </c>
      <c r="AH218" s="27">
        <v>0</v>
      </c>
      <c r="AI218" s="27">
        <v>0</v>
      </c>
      <c r="AJ218" s="27">
        <v>0</v>
      </c>
      <c r="AK218" s="27">
        <v>0</v>
      </c>
      <c r="AL218" s="27">
        <v>0</v>
      </c>
      <c r="AM218" s="27">
        <v>0</v>
      </c>
      <c r="AN218" s="27">
        <v>0</v>
      </c>
      <c r="AO218" s="27">
        <v>0</v>
      </c>
      <c r="AP218" s="26" t="s">
        <v>554</v>
      </c>
      <c r="AQ218" s="26" t="s">
        <v>740</v>
      </c>
      <c r="AR218" s="26" t="s">
        <v>741</v>
      </c>
      <c r="AS218" s="26" t="s">
        <v>640</v>
      </c>
      <c r="AT218" s="26" t="s">
        <v>54</v>
      </c>
    </row>
    <row r="219" spans="1:46" ht="38.25" x14ac:dyDescent="0.15">
      <c r="A219" s="26" t="s">
        <v>742</v>
      </c>
      <c r="B219" s="34">
        <v>2012</v>
      </c>
      <c r="C219" s="26" t="s">
        <v>46</v>
      </c>
      <c r="D219" s="26" t="s">
        <v>47</v>
      </c>
      <c r="E219" s="26" t="s">
        <v>48</v>
      </c>
      <c r="F219" s="26" t="s">
        <v>545</v>
      </c>
      <c r="G219" s="26" t="s">
        <v>47</v>
      </c>
      <c r="H219" s="26" t="s">
        <v>47</v>
      </c>
      <c r="I219" s="26" t="s">
        <v>47</v>
      </c>
      <c r="J219" s="26" t="s">
        <v>47</v>
      </c>
      <c r="K219" s="26" t="s">
        <v>47</v>
      </c>
      <c r="L219" s="26" t="s">
        <v>47</v>
      </c>
      <c r="M219" s="34">
        <v>899999336</v>
      </c>
      <c r="N219" s="26" t="s">
        <v>744</v>
      </c>
      <c r="O219" s="26" t="s">
        <v>47</v>
      </c>
      <c r="P219" s="27">
        <v>0</v>
      </c>
      <c r="Q219" s="27">
        <v>0</v>
      </c>
      <c r="R219" s="27">
        <v>0</v>
      </c>
      <c r="S219" s="27">
        <v>500000000</v>
      </c>
      <c r="T219" s="27">
        <v>0</v>
      </c>
      <c r="U219" s="27">
        <v>0</v>
      </c>
      <c r="V219" s="27">
        <v>0</v>
      </c>
      <c r="W219" s="27">
        <v>0</v>
      </c>
      <c r="X219" s="27">
        <v>0</v>
      </c>
      <c r="Y219" s="27">
        <v>0</v>
      </c>
      <c r="Z219" s="27">
        <v>500000000</v>
      </c>
      <c r="AA219" s="27">
        <v>0</v>
      </c>
      <c r="AB219" s="27">
        <v>500000000</v>
      </c>
      <c r="AC219" s="27">
        <v>0</v>
      </c>
      <c r="AD219" s="27">
        <v>0</v>
      </c>
      <c r="AE219" s="27">
        <v>0</v>
      </c>
      <c r="AF219" s="27">
        <v>0</v>
      </c>
      <c r="AG219" s="27">
        <v>0</v>
      </c>
      <c r="AH219" s="27">
        <v>0</v>
      </c>
      <c r="AI219" s="27">
        <v>0</v>
      </c>
      <c r="AJ219" s="27">
        <v>0</v>
      </c>
      <c r="AK219" s="27">
        <v>24480986.32</v>
      </c>
      <c r="AL219" s="27">
        <v>0</v>
      </c>
      <c r="AM219" s="27">
        <v>24480986.32</v>
      </c>
      <c r="AN219" s="27">
        <v>0</v>
      </c>
      <c r="AO219" s="27">
        <v>24480986.32</v>
      </c>
      <c r="AP219" s="26" t="s">
        <v>554</v>
      </c>
      <c r="AQ219" s="26" t="s">
        <v>740</v>
      </c>
      <c r="AR219" s="26" t="s">
        <v>745</v>
      </c>
      <c r="AS219" s="26" t="s">
        <v>743</v>
      </c>
      <c r="AT219" s="26" t="s">
        <v>54</v>
      </c>
    </row>
    <row r="220" spans="1:46" ht="25.5" x14ac:dyDescent="0.15">
      <c r="A220" s="26" t="s">
        <v>746</v>
      </c>
      <c r="B220" s="34">
        <v>2013</v>
      </c>
      <c r="C220" s="26" t="s">
        <v>46</v>
      </c>
      <c r="D220" s="26" t="s">
        <v>47</v>
      </c>
      <c r="E220" s="26" t="s">
        <v>48</v>
      </c>
      <c r="F220" s="26" t="s">
        <v>545</v>
      </c>
      <c r="G220" s="26" t="s">
        <v>47</v>
      </c>
      <c r="H220" s="26" t="s">
        <v>47</v>
      </c>
      <c r="I220" s="26" t="s">
        <v>47</v>
      </c>
      <c r="J220" s="26" t="s">
        <v>47</v>
      </c>
      <c r="K220" s="26" t="s">
        <v>47</v>
      </c>
      <c r="L220" s="26" t="s">
        <v>47</v>
      </c>
      <c r="M220" s="34">
        <v>890102018</v>
      </c>
      <c r="N220" s="26" t="s">
        <v>748</v>
      </c>
      <c r="O220" s="26" t="s">
        <v>47</v>
      </c>
      <c r="P220" s="27">
        <v>0</v>
      </c>
      <c r="Q220" s="27">
        <v>0</v>
      </c>
      <c r="R220" s="27">
        <v>0</v>
      </c>
      <c r="S220" s="27">
        <v>471770816</v>
      </c>
      <c r="T220" s="27">
        <v>0</v>
      </c>
      <c r="U220" s="27">
        <v>0</v>
      </c>
      <c r="V220" s="27">
        <v>0</v>
      </c>
      <c r="W220" s="27">
        <v>0</v>
      </c>
      <c r="X220" s="27">
        <v>0</v>
      </c>
      <c r="Y220" s="27">
        <v>0</v>
      </c>
      <c r="Z220" s="27">
        <v>471770816</v>
      </c>
      <c r="AA220" s="27">
        <v>0</v>
      </c>
      <c r="AB220" s="27">
        <v>471770816</v>
      </c>
      <c r="AC220" s="27">
        <v>0</v>
      </c>
      <c r="AD220" s="27">
        <v>0</v>
      </c>
      <c r="AE220" s="27">
        <v>0</v>
      </c>
      <c r="AF220" s="27">
        <v>0</v>
      </c>
      <c r="AG220" s="27">
        <v>0</v>
      </c>
      <c r="AH220" s="27">
        <v>0</v>
      </c>
      <c r="AI220" s="27">
        <v>0</v>
      </c>
      <c r="AJ220" s="27">
        <v>0</v>
      </c>
      <c r="AK220" s="27">
        <v>31128471.190000001</v>
      </c>
      <c r="AL220" s="27">
        <v>0</v>
      </c>
      <c r="AM220" s="27">
        <v>31128471.190000001</v>
      </c>
      <c r="AN220" s="27">
        <v>0</v>
      </c>
      <c r="AO220" s="27">
        <v>31128471.190000001</v>
      </c>
      <c r="AP220" s="26" t="s">
        <v>554</v>
      </c>
      <c r="AQ220" s="26" t="s">
        <v>728</v>
      </c>
      <c r="AR220" s="26" t="s">
        <v>749</v>
      </c>
      <c r="AS220" s="26" t="s">
        <v>747</v>
      </c>
      <c r="AT220" s="26" t="s">
        <v>54</v>
      </c>
    </row>
    <row r="221" spans="1:46" ht="25.5" x14ac:dyDescent="0.15">
      <c r="A221" s="26" t="s">
        <v>750</v>
      </c>
      <c r="B221" s="34">
        <v>2012</v>
      </c>
      <c r="C221" s="26" t="s">
        <v>46</v>
      </c>
      <c r="D221" s="26" t="s">
        <v>47</v>
      </c>
      <c r="E221" s="26" t="s">
        <v>48</v>
      </c>
      <c r="F221" s="26" t="s">
        <v>545</v>
      </c>
      <c r="G221" s="26" t="s">
        <v>47</v>
      </c>
      <c r="H221" s="26" t="s">
        <v>47</v>
      </c>
      <c r="I221" s="26" t="s">
        <v>47</v>
      </c>
      <c r="J221" s="26" t="s">
        <v>47</v>
      </c>
      <c r="K221" s="26" t="s">
        <v>47</v>
      </c>
      <c r="L221" s="26" t="s">
        <v>47</v>
      </c>
      <c r="M221" s="34">
        <v>892200323</v>
      </c>
      <c r="N221" s="26" t="s">
        <v>752</v>
      </c>
      <c r="O221" s="26" t="s">
        <v>47</v>
      </c>
      <c r="P221" s="27">
        <v>0</v>
      </c>
      <c r="Q221" s="27">
        <v>0</v>
      </c>
      <c r="R221" s="27">
        <v>0</v>
      </c>
      <c r="S221" s="27">
        <v>20000000</v>
      </c>
      <c r="T221" s="27">
        <v>0</v>
      </c>
      <c r="U221" s="27">
        <v>0</v>
      </c>
      <c r="V221" s="27">
        <v>0</v>
      </c>
      <c r="W221" s="27">
        <v>0</v>
      </c>
      <c r="X221" s="27">
        <v>0</v>
      </c>
      <c r="Y221" s="27">
        <v>0</v>
      </c>
      <c r="Z221" s="27">
        <v>13565165</v>
      </c>
      <c r="AA221" s="27">
        <v>0</v>
      </c>
      <c r="AB221" s="27">
        <v>13565165</v>
      </c>
      <c r="AC221" s="27">
        <v>0</v>
      </c>
      <c r="AD221" s="27">
        <v>0</v>
      </c>
      <c r="AE221" s="27">
        <v>0</v>
      </c>
      <c r="AF221" s="27">
        <v>0</v>
      </c>
      <c r="AG221" s="27">
        <v>6434835</v>
      </c>
      <c r="AH221" s="27">
        <v>0</v>
      </c>
      <c r="AI221" s="27">
        <v>0</v>
      </c>
      <c r="AJ221" s="27">
        <v>0</v>
      </c>
      <c r="AK221" s="27">
        <v>156281.85999999999</v>
      </c>
      <c r="AL221" s="27">
        <v>0</v>
      </c>
      <c r="AM221" s="27">
        <v>156281.85999999999</v>
      </c>
      <c r="AN221" s="27">
        <v>0</v>
      </c>
      <c r="AO221" s="27">
        <v>156281.85999999999</v>
      </c>
      <c r="AP221" s="26" t="s">
        <v>548</v>
      </c>
      <c r="AQ221" s="26" t="s">
        <v>753</v>
      </c>
      <c r="AR221" s="26" t="s">
        <v>754</v>
      </c>
      <c r="AS221" s="26" t="s">
        <v>751</v>
      </c>
      <c r="AT221" s="26" t="s">
        <v>54</v>
      </c>
    </row>
    <row r="222" spans="1:46" ht="25.5" x14ac:dyDescent="0.15">
      <c r="A222" s="26" t="s">
        <v>755</v>
      </c>
      <c r="B222" s="34">
        <v>2013</v>
      </c>
      <c r="C222" s="26" t="s">
        <v>46</v>
      </c>
      <c r="D222" s="26" t="s">
        <v>47</v>
      </c>
      <c r="E222" s="26" t="s">
        <v>48</v>
      </c>
      <c r="F222" s="26" t="s">
        <v>545</v>
      </c>
      <c r="G222" s="26" t="s">
        <v>47</v>
      </c>
      <c r="H222" s="26" t="s">
        <v>47</v>
      </c>
      <c r="I222" s="26" t="s">
        <v>47</v>
      </c>
      <c r="J222" s="26" t="s">
        <v>47</v>
      </c>
      <c r="K222" s="26" t="s">
        <v>47</v>
      </c>
      <c r="L222" s="26" t="s">
        <v>47</v>
      </c>
      <c r="M222" s="34">
        <v>890801150</v>
      </c>
      <c r="N222" s="26" t="s">
        <v>650</v>
      </c>
      <c r="O222" s="26" t="s">
        <v>47</v>
      </c>
      <c r="P222" s="27">
        <v>0</v>
      </c>
      <c r="Q222" s="27">
        <v>0</v>
      </c>
      <c r="R222" s="27">
        <v>0</v>
      </c>
      <c r="S222" s="27">
        <v>7000000</v>
      </c>
      <c r="T222" s="27">
        <v>0</v>
      </c>
      <c r="U222" s="27">
        <v>0</v>
      </c>
      <c r="V222" s="27">
        <v>0</v>
      </c>
      <c r="W222" s="27">
        <v>0</v>
      </c>
      <c r="X222" s="27">
        <v>0</v>
      </c>
      <c r="Y222" s="27">
        <v>0</v>
      </c>
      <c r="Z222" s="27">
        <v>7000000</v>
      </c>
      <c r="AA222" s="27">
        <v>0</v>
      </c>
      <c r="AB222" s="27">
        <v>7000000</v>
      </c>
      <c r="AC222" s="27">
        <v>0</v>
      </c>
      <c r="AD222" s="27">
        <v>0</v>
      </c>
      <c r="AE222" s="27">
        <v>0</v>
      </c>
      <c r="AF222" s="27">
        <v>0</v>
      </c>
      <c r="AG222" s="27">
        <v>0</v>
      </c>
      <c r="AH222" s="27">
        <v>0</v>
      </c>
      <c r="AI222" s="27">
        <v>0</v>
      </c>
      <c r="AJ222" s="27">
        <v>0</v>
      </c>
      <c r="AK222" s="27">
        <v>371628.13</v>
      </c>
      <c r="AL222" s="27">
        <v>1504</v>
      </c>
      <c r="AM222" s="27">
        <v>370124.13</v>
      </c>
      <c r="AN222" s="27">
        <v>0</v>
      </c>
      <c r="AO222" s="27">
        <v>371628.13</v>
      </c>
      <c r="AP222" s="26" t="s">
        <v>554</v>
      </c>
      <c r="AQ222" s="26" t="s">
        <v>756</v>
      </c>
      <c r="AR222" s="26" t="s">
        <v>757</v>
      </c>
      <c r="AS222" s="26" t="s">
        <v>649</v>
      </c>
      <c r="AT222" s="26" t="s">
        <v>54</v>
      </c>
    </row>
    <row r="223" spans="1:46" ht="25.5" x14ac:dyDescent="0.15">
      <c r="A223" s="26" t="s">
        <v>758</v>
      </c>
      <c r="B223" s="34">
        <v>2013</v>
      </c>
      <c r="C223" s="26" t="s">
        <v>46</v>
      </c>
      <c r="D223" s="26" t="s">
        <v>47</v>
      </c>
      <c r="E223" s="26" t="s">
        <v>48</v>
      </c>
      <c r="F223" s="26" t="s">
        <v>545</v>
      </c>
      <c r="G223" s="26" t="s">
        <v>47</v>
      </c>
      <c r="H223" s="26" t="s">
        <v>47</v>
      </c>
      <c r="I223" s="26" t="s">
        <v>47</v>
      </c>
      <c r="J223" s="26" t="s">
        <v>47</v>
      </c>
      <c r="K223" s="26" t="s">
        <v>47</v>
      </c>
      <c r="L223" s="26" t="s">
        <v>47</v>
      </c>
      <c r="M223" s="34">
        <v>890801150</v>
      </c>
      <c r="N223" s="26" t="s">
        <v>650</v>
      </c>
      <c r="O223" s="26" t="s">
        <v>47</v>
      </c>
      <c r="P223" s="27">
        <v>0</v>
      </c>
      <c r="Q223" s="27">
        <v>0</v>
      </c>
      <c r="R223" s="27">
        <v>0</v>
      </c>
      <c r="S223" s="27">
        <v>3000000</v>
      </c>
      <c r="T223" s="27">
        <v>0</v>
      </c>
      <c r="U223" s="27">
        <v>0</v>
      </c>
      <c r="V223" s="27">
        <v>0</v>
      </c>
      <c r="W223" s="27">
        <v>0</v>
      </c>
      <c r="X223" s="27">
        <v>0</v>
      </c>
      <c r="Y223" s="27">
        <v>0</v>
      </c>
      <c r="Z223" s="27">
        <v>0</v>
      </c>
      <c r="AA223" s="27">
        <v>0</v>
      </c>
      <c r="AB223" s="27">
        <v>0</v>
      </c>
      <c r="AC223" s="27">
        <v>0</v>
      </c>
      <c r="AD223" s="27">
        <v>0</v>
      </c>
      <c r="AE223" s="27">
        <v>0</v>
      </c>
      <c r="AF223" s="27">
        <v>0</v>
      </c>
      <c r="AG223" s="27">
        <v>3000000</v>
      </c>
      <c r="AH223" s="27">
        <v>0</v>
      </c>
      <c r="AI223" s="27">
        <v>0</v>
      </c>
      <c r="AJ223" s="27">
        <v>0</v>
      </c>
      <c r="AK223" s="27">
        <v>0</v>
      </c>
      <c r="AL223" s="27">
        <v>0</v>
      </c>
      <c r="AM223" s="27">
        <v>0</v>
      </c>
      <c r="AN223" s="27">
        <v>0</v>
      </c>
      <c r="AO223" s="27">
        <v>0</v>
      </c>
      <c r="AP223" s="26" t="s">
        <v>554</v>
      </c>
      <c r="AQ223" s="26" t="s">
        <v>756</v>
      </c>
      <c r="AR223" s="26" t="s">
        <v>759</v>
      </c>
      <c r="AS223" s="26" t="s">
        <v>649</v>
      </c>
      <c r="AT223" s="26" t="s">
        <v>54</v>
      </c>
    </row>
    <row r="224" spans="1:46" ht="25.5" x14ac:dyDescent="0.15">
      <c r="A224" s="26" t="s">
        <v>760</v>
      </c>
      <c r="B224" s="34">
        <v>2012</v>
      </c>
      <c r="C224" s="26" t="s">
        <v>46</v>
      </c>
      <c r="D224" s="26" t="s">
        <v>47</v>
      </c>
      <c r="E224" s="26" t="s">
        <v>48</v>
      </c>
      <c r="F224" s="26" t="s">
        <v>545</v>
      </c>
      <c r="G224" s="26" t="s">
        <v>47</v>
      </c>
      <c r="H224" s="26" t="s">
        <v>47</v>
      </c>
      <c r="I224" s="26" t="s">
        <v>47</v>
      </c>
      <c r="J224" s="26" t="s">
        <v>47</v>
      </c>
      <c r="K224" s="26" t="s">
        <v>47</v>
      </c>
      <c r="L224" s="26" t="s">
        <v>47</v>
      </c>
      <c r="M224" s="34">
        <v>800104062</v>
      </c>
      <c r="N224" s="26" t="s">
        <v>762</v>
      </c>
      <c r="O224" s="26" t="s">
        <v>47</v>
      </c>
      <c r="P224" s="27">
        <v>0</v>
      </c>
      <c r="Q224" s="27">
        <v>0</v>
      </c>
      <c r="R224" s="27">
        <v>0</v>
      </c>
      <c r="S224" s="27">
        <v>220000000</v>
      </c>
      <c r="T224" s="27">
        <v>0</v>
      </c>
      <c r="U224" s="27">
        <v>0</v>
      </c>
      <c r="V224" s="27">
        <v>0</v>
      </c>
      <c r="W224" s="27">
        <v>0</v>
      </c>
      <c r="X224" s="27">
        <v>0</v>
      </c>
      <c r="Y224" s="27">
        <v>0</v>
      </c>
      <c r="Z224" s="27">
        <v>198495000</v>
      </c>
      <c r="AA224" s="27">
        <v>0</v>
      </c>
      <c r="AB224" s="27">
        <v>198495000</v>
      </c>
      <c r="AC224" s="27">
        <v>0</v>
      </c>
      <c r="AD224" s="27">
        <v>0</v>
      </c>
      <c r="AE224" s="27">
        <v>0</v>
      </c>
      <c r="AF224" s="27">
        <v>0</v>
      </c>
      <c r="AG224" s="27">
        <v>21505000</v>
      </c>
      <c r="AH224" s="27">
        <v>0</v>
      </c>
      <c r="AI224" s="27">
        <v>21505000</v>
      </c>
      <c r="AJ224" s="27">
        <v>-21505000</v>
      </c>
      <c r="AK224" s="27">
        <v>-12142167.810000001</v>
      </c>
      <c r="AL224" s="27">
        <v>0</v>
      </c>
      <c r="AM224" s="27">
        <v>9362832.1899999995</v>
      </c>
      <c r="AN224" s="27">
        <v>0</v>
      </c>
      <c r="AO224" s="27">
        <v>9362832.1899999995</v>
      </c>
      <c r="AP224" s="26" t="s">
        <v>554</v>
      </c>
      <c r="AQ224" s="26" t="s">
        <v>753</v>
      </c>
      <c r="AR224" s="26" t="s">
        <v>763</v>
      </c>
      <c r="AS224" s="26" t="s">
        <v>761</v>
      </c>
      <c r="AT224" s="26" t="s">
        <v>54</v>
      </c>
    </row>
    <row r="225" spans="1:46" ht="25.5" x14ac:dyDescent="0.15">
      <c r="A225" s="26" t="s">
        <v>764</v>
      </c>
      <c r="B225" s="34">
        <v>2013</v>
      </c>
      <c r="C225" s="26" t="s">
        <v>46</v>
      </c>
      <c r="D225" s="26" t="s">
        <v>47</v>
      </c>
      <c r="E225" s="26" t="s">
        <v>48</v>
      </c>
      <c r="F225" s="26" t="s">
        <v>545</v>
      </c>
      <c r="G225" s="26" t="s">
        <v>47</v>
      </c>
      <c r="H225" s="26" t="s">
        <v>47</v>
      </c>
      <c r="I225" s="26" t="s">
        <v>47</v>
      </c>
      <c r="J225" s="26" t="s">
        <v>47</v>
      </c>
      <c r="K225" s="26" t="s">
        <v>47</v>
      </c>
      <c r="L225" s="26" t="s">
        <v>47</v>
      </c>
      <c r="M225" s="34">
        <v>892280021</v>
      </c>
      <c r="N225" s="26" t="s">
        <v>766</v>
      </c>
      <c r="O225" s="26" t="s">
        <v>47</v>
      </c>
      <c r="P225" s="27">
        <v>0</v>
      </c>
      <c r="Q225" s="27">
        <v>0</v>
      </c>
      <c r="R225" s="27">
        <v>0</v>
      </c>
      <c r="S225" s="27">
        <v>600000000</v>
      </c>
      <c r="T225" s="27">
        <v>0</v>
      </c>
      <c r="U225" s="27">
        <v>0</v>
      </c>
      <c r="V225" s="27">
        <v>0</v>
      </c>
      <c r="W225" s="27">
        <v>0</v>
      </c>
      <c r="X225" s="27">
        <v>0</v>
      </c>
      <c r="Y225" s="27">
        <v>0</v>
      </c>
      <c r="Z225" s="27">
        <v>600000000</v>
      </c>
      <c r="AA225" s="27">
        <v>0</v>
      </c>
      <c r="AB225" s="27">
        <v>600000000</v>
      </c>
      <c r="AC225" s="27">
        <v>0</v>
      </c>
      <c r="AD225" s="27">
        <v>0</v>
      </c>
      <c r="AE225" s="27">
        <v>0</v>
      </c>
      <c r="AF225" s="27">
        <v>0</v>
      </c>
      <c r="AG225" s="27">
        <v>0</v>
      </c>
      <c r="AH225" s="27">
        <v>0</v>
      </c>
      <c r="AI225" s="27">
        <v>0</v>
      </c>
      <c r="AJ225" s="27">
        <v>0</v>
      </c>
      <c r="AK225" s="27">
        <v>31511145.850000001</v>
      </c>
      <c r="AL225" s="27">
        <v>1097010</v>
      </c>
      <c r="AM225" s="27">
        <v>30414135.850000001</v>
      </c>
      <c r="AN225" s="27">
        <v>0</v>
      </c>
      <c r="AO225" s="27">
        <v>31511145.850000001</v>
      </c>
      <c r="AP225" s="26" t="s">
        <v>554</v>
      </c>
      <c r="AQ225" s="26" t="s">
        <v>767</v>
      </c>
      <c r="AR225" s="26" t="s">
        <v>768</v>
      </c>
      <c r="AS225" s="26" t="s">
        <v>765</v>
      </c>
      <c r="AT225" s="26" t="s">
        <v>54</v>
      </c>
    </row>
    <row r="226" spans="1:46" ht="51" x14ac:dyDescent="0.15">
      <c r="A226" s="26" t="s">
        <v>769</v>
      </c>
      <c r="B226" s="34">
        <v>2013</v>
      </c>
      <c r="C226" s="26" t="s">
        <v>46</v>
      </c>
      <c r="D226" s="26" t="s">
        <v>47</v>
      </c>
      <c r="E226" s="26" t="s">
        <v>48</v>
      </c>
      <c r="F226" s="26" t="s">
        <v>545</v>
      </c>
      <c r="G226" s="26" t="s">
        <v>47</v>
      </c>
      <c r="H226" s="26" t="s">
        <v>47</v>
      </c>
      <c r="I226" s="26" t="s">
        <v>47</v>
      </c>
      <c r="J226" s="26" t="s">
        <v>47</v>
      </c>
      <c r="K226" s="26" t="s">
        <v>47</v>
      </c>
      <c r="L226" s="26" t="s">
        <v>47</v>
      </c>
      <c r="M226" s="34">
        <v>900505014</v>
      </c>
      <c r="N226" s="26" t="s">
        <v>770</v>
      </c>
      <c r="O226" s="26" t="s">
        <v>47</v>
      </c>
      <c r="P226" s="27">
        <v>0</v>
      </c>
      <c r="Q226" s="27">
        <v>0</v>
      </c>
      <c r="R226" s="27">
        <v>0</v>
      </c>
      <c r="S226" s="27">
        <v>2000000</v>
      </c>
      <c r="T226" s="27">
        <v>0</v>
      </c>
      <c r="U226" s="27">
        <v>0</v>
      </c>
      <c r="V226" s="27">
        <v>0</v>
      </c>
      <c r="W226" s="27">
        <v>0</v>
      </c>
      <c r="X226" s="27">
        <v>0</v>
      </c>
      <c r="Y226" s="27">
        <v>0</v>
      </c>
      <c r="Z226" s="27">
        <v>2000000</v>
      </c>
      <c r="AA226" s="27">
        <v>0</v>
      </c>
      <c r="AB226" s="27">
        <v>2000000</v>
      </c>
      <c r="AC226" s="27">
        <v>0</v>
      </c>
      <c r="AD226" s="27">
        <v>0</v>
      </c>
      <c r="AE226" s="27">
        <v>0</v>
      </c>
      <c r="AF226" s="27">
        <v>0</v>
      </c>
      <c r="AG226" s="27">
        <v>0</v>
      </c>
      <c r="AH226" s="27">
        <v>0</v>
      </c>
      <c r="AI226" s="27">
        <v>0</v>
      </c>
      <c r="AJ226" s="27">
        <v>0</v>
      </c>
      <c r="AK226" s="27">
        <v>35132.79</v>
      </c>
      <c r="AL226" s="27">
        <v>0</v>
      </c>
      <c r="AM226" s="27">
        <v>35132.79</v>
      </c>
      <c r="AN226" s="27">
        <v>0</v>
      </c>
      <c r="AO226" s="27">
        <v>35132.79</v>
      </c>
      <c r="AP226" s="26" t="s">
        <v>548</v>
      </c>
      <c r="AQ226" s="26" t="s">
        <v>771</v>
      </c>
      <c r="AR226" s="26" t="s">
        <v>772</v>
      </c>
      <c r="AS226" s="26" t="s">
        <v>773</v>
      </c>
      <c r="AT226" s="26" t="s">
        <v>54</v>
      </c>
    </row>
    <row r="227" spans="1:46" ht="38.25" x14ac:dyDescent="0.15">
      <c r="A227" s="26" t="s">
        <v>774</v>
      </c>
      <c r="B227" s="34">
        <v>2012</v>
      </c>
      <c r="C227" s="26" t="s">
        <v>46</v>
      </c>
      <c r="D227" s="26" t="s">
        <v>47</v>
      </c>
      <c r="E227" s="26" t="s">
        <v>48</v>
      </c>
      <c r="F227" s="26" t="s">
        <v>545</v>
      </c>
      <c r="G227" s="26" t="s">
        <v>47</v>
      </c>
      <c r="H227" s="26" t="s">
        <v>47</v>
      </c>
      <c r="I227" s="26" t="s">
        <v>47</v>
      </c>
      <c r="J227" s="26" t="s">
        <v>47</v>
      </c>
      <c r="K227" s="26" t="s">
        <v>47</v>
      </c>
      <c r="L227" s="26" t="s">
        <v>47</v>
      </c>
      <c r="M227" s="34">
        <v>890700622</v>
      </c>
      <c r="N227" s="26" t="s">
        <v>775</v>
      </c>
      <c r="O227" s="26" t="s">
        <v>47</v>
      </c>
      <c r="P227" s="27">
        <v>0</v>
      </c>
      <c r="Q227" s="27">
        <v>0</v>
      </c>
      <c r="R227" s="27">
        <v>0</v>
      </c>
      <c r="S227" s="27">
        <v>50000000</v>
      </c>
      <c r="T227" s="27">
        <v>0</v>
      </c>
      <c r="U227" s="27">
        <v>0</v>
      </c>
      <c r="V227" s="27">
        <v>0</v>
      </c>
      <c r="W227" s="27">
        <v>0</v>
      </c>
      <c r="X227" s="27">
        <v>0</v>
      </c>
      <c r="Y227" s="27">
        <v>0</v>
      </c>
      <c r="Z227" s="27">
        <v>50000000</v>
      </c>
      <c r="AA227" s="27">
        <v>0</v>
      </c>
      <c r="AB227" s="27">
        <v>50000000</v>
      </c>
      <c r="AC227" s="27">
        <v>0</v>
      </c>
      <c r="AD227" s="27">
        <v>0</v>
      </c>
      <c r="AE227" s="27">
        <v>0</v>
      </c>
      <c r="AF227" s="27">
        <v>0</v>
      </c>
      <c r="AG227" s="27">
        <v>0</v>
      </c>
      <c r="AH227" s="27">
        <v>0</v>
      </c>
      <c r="AI227" s="27">
        <v>0</v>
      </c>
      <c r="AJ227" s="27">
        <v>0</v>
      </c>
      <c r="AK227" s="27">
        <v>1997993.36</v>
      </c>
      <c r="AL227" s="27">
        <v>0</v>
      </c>
      <c r="AM227" s="27">
        <v>1997993.36</v>
      </c>
      <c r="AN227" s="27">
        <v>0</v>
      </c>
      <c r="AO227" s="27">
        <v>1997993.36</v>
      </c>
      <c r="AP227" s="26" t="s">
        <v>548</v>
      </c>
      <c r="AQ227" s="26" t="s">
        <v>776</v>
      </c>
      <c r="AR227" s="26" t="s">
        <v>777</v>
      </c>
      <c r="AS227" s="26" t="s">
        <v>778</v>
      </c>
      <c r="AT227" s="26" t="s">
        <v>54</v>
      </c>
    </row>
    <row r="228" spans="1:46" ht="25.5" x14ac:dyDescent="0.15">
      <c r="A228" s="26" t="s">
        <v>779</v>
      </c>
      <c r="B228" s="34">
        <v>2013</v>
      </c>
      <c r="C228" s="26" t="s">
        <v>46</v>
      </c>
      <c r="D228" s="26" t="s">
        <v>47</v>
      </c>
      <c r="E228" s="26" t="s">
        <v>48</v>
      </c>
      <c r="F228" s="26" t="s">
        <v>545</v>
      </c>
      <c r="G228" s="26" t="s">
        <v>47</v>
      </c>
      <c r="H228" s="26" t="s">
        <v>47</v>
      </c>
      <c r="I228" s="26" t="s">
        <v>47</v>
      </c>
      <c r="J228" s="26" t="s">
        <v>47</v>
      </c>
      <c r="K228" s="26" t="s">
        <v>47</v>
      </c>
      <c r="L228" s="26" t="s">
        <v>47</v>
      </c>
      <c r="M228" s="34">
        <v>800091594</v>
      </c>
      <c r="N228" s="26" t="s">
        <v>780</v>
      </c>
      <c r="O228" s="26" t="s">
        <v>47</v>
      </c>
      <c r="P228" s="27">
        <v>0</v>
      </c>
      <c r="Q228" s="27">
        <v>0</v>
      </c>
      <c r="R228" s="27">
        <v>0</v>
      </c>
      <c r="S228" s="27">
        <v>390000000</v>
      </c>
      <c r="T228" s="27">
        <v>0</v>
      </c>
      <c r="U228" s="27">
        <v>0</v>
      </c>
      <c r="V228" s="27">
        <v>0</v>
      </c>
      <c r="W228" s="27">
        <v>0</v>
      </c>
      <c r="X228" s="27">
        <v>0</v>
      </c>
      <c r="Y228" s="27">
        <v>0</v>
      </c>
      <c r="Z228" s="27">
        <v>276800000</v>
      </c>
      <c r="AA228" s="27">
        <v>0</v>
      </c>
      <c r="AB228" s="27">
        <v>276800000</v>
      </c>
      <c r="AC228" s="27">
        <v>0</v>
      </c>
      <c r="AD228" s="27">
        <v>0</v>
      </c>
      <c r="AE228" s="27">
        <v>0</v>
      </c>
      <c r="AF228" s="27">
        <v>0</v>
      </c>
      <c r="AG228" s="27">
        <v>113200000</v>
      </c>
      <c r="AH228" s="27">
        <v>0</v>
      </c>
      <c r="AI228" s="27">
        <v>113200000</v>
      </c>
      <c r="AJ228" s="27">
        <v>0</v>
      </c>
      <c r="AK228" s="27">
        <v>46044145</v>
      </c>
      <c r="AL228" s="27">
        <v>0</v>
      </c>
      <c r="AM228" s="27">
        <v>46044145</v>
      </c>
      <c r="AN228" s="27">
        <v>0</v>
      </c>
      <c r="AO228" s="27">
        <v>159244145</v>
      </c>
      <c r="AP228" s="26" t="s">
        <v>554</v>
      </c>
      <c r="AQ228" s="26" t="s">
        <v>771</v>
      </c>
      <c r="AR228" s="26" t="s">
        <v>781</v>
      </c>
      <c r="AS228" s="26" t="s">
        <v>773</v>
      </c>
      <c r="AT228" s="26" t="s">
        <v>54</v>
      </c>
    </row>
    <row r="229" spans="1:46" ht="25.5" x14ac:dyDescent="0.15">
      <c r="A229" s="26" t="s">
        <v>782</v>
      </c>
      <c r="B229" s="34">
        <v>2012</v>
      </c>
      <c r="C229" s="26" t="s">
        <v>46</v>
      </c>
      <c r="D229" s="26" t="s">
        <v>47</v>
      </c>
      <c r="E229" s="26" t="s">
        <v>48</v>
      </c>
      <c r="F229" s="26" t="s">
        <v>545</v>
      </c>
      <c r="G229" s="26" t="s">
        <v>47</v>
      </c>
      <c r="H229" s="26" t="s">
        <v>47</v>
      </c>
      <c r="I229" s="26" t="s">
        <v>47</v>
      </c>
      <c r="J229" s="26" t="s">
        <v>47</v>
      </c>
      <c r="K229" s="26" t="s">
        <v>47</v>
      </c>
      <c r="L229" s="26" t="s">
        <v>47</v>
      </c>
      <c r="M229" s="34">
        <v>800113672</v>
      </c>
      <c r="N229" s="26" t="s">
        <v>783</v>
      </c>
      <c r="O229" s="26" t="s">
        <v>47</v>
      </c>
      <c r="P229" s="27">
        <v>0</v>
      </c>
      <c r="Q229" s="27">
        <v>0</v>
      </c>
      <c r="R229" s="27">
        <v>0</v>
      </c>
      <c r="S229" s="27">
        <v>500000000</v>
      </c>
      <c r="T229" s="27">
        <v>0</v>
      </c>
      <c r="U229" s="27">
        <v>0</v>
      </c>
      <c r="V229" s="27">
        <v>0</v>
      </c>
      <c r="W229" s="27">
        <v>0</v>
      </c>
      <c r="X229" s="27">
        <v>0</v>
      </c>
      <c r="Y229" s="27">
        <v>0</v>
      </c>
      <c r="Z229" s="27">
        <v>500000000</v>
      </c>
      <c r="AA229" s="27">
        <v>0</v>
      </c>
      <c r="AB229" s="27">
        <v>500000000</v>
      </c>
      <c r="AC229" s="27">
        <v>0</v>
      </c>
      <c r="AD229" s="27">
        <v>0</v>
      </c>
      <c r="AE229" s="27">
        <v>0</v>
      </c>
      <c r="AF229" s="27">
        <v>0</v>
      </c>
      <c r="AG229" s="27">
        <v>0</v>
      </c>
      <c r="AH229" s="27">
        <v>0</v>
      </c>
      <c r="AI229" s="27">
        <v>0</v>
      </c>
      <c r="AJ229" s="27">
        <v>0</v>
      </c>
      <c r="AK229" s="27">
        <v>24810564.18</v>
      </c>
      <c r="AL229" s="27">
        <v>0</v>
      </c>
      <c r="AM229" s="27">
        <v>24810564.18</v>
      </c>
      <c r="AN229" s="27">
        <v>0</v>
      </c>
      <c r="AO229" s="27">
        <v>24810564.18</v>
      </c>
      <c r="AP229" s="26" t="s">
        <v>554</v>
      </c>
      <c r="AQ229" s="26" t="s">
        <v>776</v>
      </c>
      <c r="AR229" s="26" t="s">
        <v>784</v>
      </c>
      <c r="AS229" s="26" t="s">
        <v>778</v>
      </c>
      <c r="AT229" s="26" t="s">
        <v>54</v>
      </c>
    </row>
    <row r="230" spans="1:46" ht="38.25" x14ac:dyDescent="0.15">
      <c r="A230" s="26" t="s">
        <v>785</v>
      </c>
      <c r="B230" s="34">
        <v>2013</v>
      </c>
      <c r="C230" s="26" t="s">
        <v>46</v>
      </c>
      <c r="D230" s="26" t="s">
        <v>47</v>
      </c>
      <c r="E230" s="26" t="s">
        <v>48</v>
      </c>
      <c r="F230" s="26" t="s">
        <v>545</v>
      </c>
      <c r="G230" s="26" t="s">
        <v>47</v>
      </c>
      <c r="H230" s="26" t="s">
        <v>47</v>
      </c>
      <c r="I230" s="26" t="s">
        <v>47</v>
      </c>
      <c r="J230" s="26" t="s">
        <v>47</v>
      </c>
      <c r="K230" s="26" t="s">
        <v>47</v>
      </c>
      <c r="L230" s="26" t="s">
        <v>47</v>
      </c>
      <c r="M230" s="34">
        <v>892280013</v>
      </c>
      <c r="N230" s="26" t="s">
        <v>787</v>
      </c>
      <c r="O230" s="26" t="s">
        <v>47</v>
      </c>
      <c r="P230" s="27">
        <v>0</v>
      </c>
      <c r="Q230" s="27">
        <v>0</v>
      </c>
      <c r="R230" s="27">
        <v>0</v>
      </c>
      <c r="S230" s="27">
        <v>25000000</v>
      </c>
      <c r="T230" s="27">
        <v>0</v>
      </c>
      <c r="U230" s="27">
        <v>0</v>
      </c>
      <c r="V230" s="27">
        <v>0</v>
      </c>
      <c r="W230" s="27">
        <v>0</v>
      </c>
      <c r="X230" s="27">
        <v>0</v>
      </c>
      <c r="Y230" s="27">
        <v>0</v>
      </c>
      <c r="Z230" s="27">
        <v>4652125</v>
      </c>
      <c r="AA230" s="27">
        <v>0</v>
      </c>
      <c r="AB230" s="27">
        <v>4652125</v>
      </c>
      <c r="AC230" s="27">
        <v>0</v>
      </c>
      <c r="AD230" s="27">
        <v>0</v>
      </c>
      <c r="AE230" s="27">
        <v>0</v>
      </c>
      <c r="AF230" s="27">
        <v>0</v>
      </c>
      <c r="AG230" s="27">
        <v>20347875</v>
      </c>
      <c r="AH230" s="27">
        <v>0</v>
      </c>
      <c r="AI230" s="27">
        <v>0</v>
      </c>
      <c r="AJ230" s="27">
        <v>0</v>
      </c>
      <c r="AK230" s="27">
        <v>74187.78</v>
      </c>
      <c r="AL230" s="27">
        <v>0</v>
      </c>
      <c r="AM230" s="27">
        <v>74187.78</v>
      </c>
      <c r="AN230" s="27">
        <v>0</v>
      </c>
      <c r="AO230" s="27">
        <v>74187.78</v>
      </c>
      <c r="AP230" s="26" t="s">
        <v>548</v>
      </c>
      <c r="AQ230" s="26" t="s">
        <v>767</v>
      </c>
      <c r="AR230" s="26" t="s">
        <v>788</v>
      </c>
      <c r="AS230" s="26" t="s">
        <v>786</v>
      </c>
      <c r="AT230" s="26" t="s">
        <v>54</v>
      </c>
    </row>
    <row r="231" spans="1:46" ht="38.25" x14ac:dyDescent="0.15">
      <c r="A231" s="26" t="s">
        <v>789</v>
      </c>
      <c r="B231" s="34">
        <v>2012</v>
      </c>
      <c r="C231" s="26" t="s">
        <v>46</v>
      </c>
      <c r="D231" s="26" t="s">
        <v>47</v>
      </c>
      <c r="E231" s="26" t="s">
        <v>48</v>
      </c>
      <c r="F231" s="26" t="s">
        <v>545</v>
      </c>
      <c r="G231" s="26" t="s">
        <v>47</v>
      </c>
      <c r="H231" s="26" t="s">
        <v>47</v>
      </c>
      <c r="I231" s="26" t="s">
        <v>47</v>
      </c>
      <c r="J231" s="26" t="s">
        <v>47</v>
      </c>
      <c r="K231" s="26" t="s">
        <v>47</v>
      </c>
      <c r="L231" s="26" t="s">
        <v>47</v>
      </c>
      <c r="M231" s="34">
        <v>890705453</v>
      </c>
      <c r="N231" s="26" t="s">
        <v>790</v>
      </c>
      <c r="O231" s="26" t="s">
        <v>47</v>
      </c>
      <c r="P231" s="27">
        <v>0</v>
      </c>
      <c r="Q231" s="27">
        <v>0</v>
      </c>
      <c r="R231" s="27">
        <v>0</v>
      </c>
      <c r="S231" s="27">
        <v>6000000</v>
      </c>
      <c r="T231" s="27">
        <v>0</v>
      </c>
      <c r="U231" s="27">
        <v>0</v>
      </c>
      <c r="V231" s="27">
        <v>0</v>
      </c>
      <c r="W231" s="27">
        <v>0</v>
      </c>
      <c r="X231" s="27">
        <v>0</v>
      </c>
      <c r="Y231" s="27">
        <v>0</v>
      </c>
      <c r="Z231" s="27">
        <v>6000000</v>
      </c>
      <c r="AA231" s="27">
        <v>0</v>
      </c>
      <c r="AB231" s="27">
        <v>6000000</v>
      </c>
      <c r="AC231" s="27">
        <v>0</v>
      </c>
      <c r="AD231" s="27">
        <v>0</v>
      </c>
      <c r="AE231" s="27">
        <v>0</v>
      </c>
      <c r="AF231" s="27">
        <v>0</v>
      </c>
      <c r="AG231" s="27">
        <v>0</v>
      </c>
      <c r="AH231" s="27">
        <v>0</v>
      </c>
      <c r="AI231" s="27">
        <v>0</v>
      </c>
      <c r="AJ231" s="27">
        <v>0</v>
      </c>
      <c r="AK231" s="27">
        <v>194813.76</v>
      </c>
      <c r="AL231" s="27">
        <v>0</v>
      </c>
      <c r="AM231" s="27">
        <v>194813.76</v>
      </c>
      <c r="AN231" s="27">
        <v>0</v>
      </c>
      <c r="AO231" s="27">
        <v>194813.76</v>
      </c>
      <c r="AP231" s="26" t="s">
        <v>548</v>
      </c>
      <c r="AQ231" s="26" t="s">
        <v>776</v>
      </c>
      <c r="AR231" s="26" t="s">
        <v>791</v>
      </c>
      <c r="AS231" s="26" t="s">
        <v>778</v>
      </c>
      <c r="AT231" s="26" t="s">
        <v>54</v>
      </c>
    </row>
    <row r="232" spans="1:46" ht="25.5" x14ac:dyDescent="0.15">
      <c r="A232" s="26" t="s">
        <v>792</v>
      </c>
      <c r="B232" s="34">
        <v>2012</v>
      </c>
      <c r="C232" s="26" t="s">
        <v>46</v>
      </c>
      <c r="D232" s="26" t="s">
        <v>47</v>
      </c>
      <c r="E232" s="26" t="s">
        <v>48</v>
      </c>
      <c r="F232" s="26" t="s">
        <v>545</v>
      </c>
      <c r="G232" s="26" t="s">
        <v>47</v>
      </c>
      <c r="H232" s="26" t="s">
        <v>47</v>
      </c>
      <c r="I232" s="26" t="s">
        <v>47</v>
      </c>
      <c r="J232" s="26" t="s">
        <v>47</v>
      </c>
      <c r="K232" s="26" t="s">
        <v>47</v>
      </c>
      <c r="L232" s="26" t="s">
        <v>47</v>
      </c>
      <c r="M232" s="34">
        <v>891680011</v>
      </c>
      <c r="N232" s="26" t="s">
        <v>794</v>
      </c>
      <c r="O232" s="26" t="s">
        <v>47</v>
      </c>
      <c r="P232" s="27">
        <v>0</v>
      </c>
      <c r="Q232" s="27">
        <v>0</v>
      </c>
      <c r="R232" s="27">
        <v>0</v>
      </c>
      <c r="S232" s="27">
        <v>150000000</v>
      </c>
      <c r="T232" s="27">
        <v>0</v>
      </c>
      <c r="U232" s="27">
        <v>0</v>
      </c>
      <c r="V232" s="27">
        <v>0</v>
      </c>
      <c r="W232" s="27">
        <v>0</v>
      </c>
      <c r="X232" s="27">
        <v>0</v>
      </c>
      <c r="Y232" s="27">
        <v>0</v>
      </c>
      <c r="Z232" s="27">
        <v>150000000</v>
      </c>
      <c r="AA232" s="27">
        <v>0</v>
      </c>
      <c r="AB232" s="27">
        <v>150000000</v>
      </c>
      <c r="AC232" s="27">
        <v>0</v>
      </c>
      <c r="AD232" s="27">
        <v>0</v>
      </c>
      <c r="AE232" s="27">
        <v>0</v>
      </c>
      <c r="AF232" s="27">
        <v>0</v>
      </c>
      <c r="AG232" s="27">
        <v>0</v>
      </c>
      <c r="AH232" s="27">
        <v>0</v>
      </c>
      <c r="AI232" s="27">
        <v>0</v>
      </c>
      <c r="AJ232" s="27">
        <v>0</v>
      </c>
      <c r="AK232" s="27">
        <v>9218352.5600000005</v>
      </c>
      <c r="AL232" s="27">
        <v>0</v>
      </c>
      <c r="AM232" s="27">
        <v>9218352.5600000005</v>
      </c>
      <c r="AN232" s="27">
        <v>0</v>
      </c>
      <c r="AO232" s="27">
        <v>9218352.5600000005</v>
      </c>
      <c r="AP232" s="26" t="s">
        <v>554</v>
      </c>
      <c r="AQ232" s="26" t="s">
        <v>795</v>
      </c>
      <c r="AR232" s="26" t="s">
        <v>796</v>
      </c>
      <c r="AS232" s="26" t="s">
        <v>793</v>
      </c>
      <c r="AT232" s="26" t="s">
        <v>54</v>
      </c>
    </row>
    <row r="233" spans="1:46" ht="38.25" x14ac:dyDescent="0.15">
      <c r="A233" s="26" t="s">
        <v>797</v>
      </c>
      <c r="B233" s="34">
        <v>2012</v>
      </c>
      <c r="C233" s="26" t="s">
        <v>46</v>
      </c>
      <c r="D233" s="26" t="s">
        <v>47</v>
      </c>
      <c r="E233" s="26" t="s">
        <v>48</v>
      </c>
      <c r="F233" s="26" t="s">
        <v>545</v>
      </c>
      <c r="G233" s="26" t="s">
        <v>47</v>
      </c>
      <c r="H233" s="26" t="s">
        <v>47</v>
      </c>
      <c r="I233" s="26" t="s">
        <v>47</v>
      </c>
      <c r="J233" s="26" t="s">
        <v>47</v>
      </c>
      <c r="K233" s="26" t="s">
        <v>47</v>
      </c>
      <c r="L233" s="26" t="s">
        <v>47</v>
      </c>
      <c r="M233" s="34">
        <v>891680089</v>
      </c>
      <c r="N233" s="26" t="s">
        <v>599</v>
      </c>
      <c r="O233" s="26" t="s">
        <v>47</v>
      </c>
      <c r="P233" s="27">
        <v>0</v>
      </c>
      <c r="Q233" s="27">
        <v>0</v>
      </c>
      <c r="R233" s="27">
        <v>0</v>
      </c>
      <c r="S233" s="27">
        <v>100000000</v>
      </c>
      <c r="T233" s="27">
        <v>0</v>
      </c>
      <c r="U233" s="27">
        <v>0</v>
      </c>
      <c r="V233" s="27">
        <v>0</v>
      </c>
      <c r="W233" s="27">
        <v>0</v>
      </c>
      <c r="X233" s="27">
        <v>0</v>
      </c>
      <c r="Y233" s="27">
        <v>0</v>
      </c>
      <c r="Z233" s="27">
        <v>99879999.370000005</v>
      </c>
      <c r="AA233" s="27">
        <v>278406.37</v>
      </c>
      <c r="AB233" s="27">
        <v>99601593</v>
      </c>
      <c r="AC233" s="27">
        <v>0</v>
      </c>
      <c r="AD233" s="27">
        <v>0</v>
      </c>
      <c r="AE233" s="27">
        <v>0</v>
      </c>
      <c r="AF233" s="27">
        <v>0</v>
      </c>
      <c r="AG233" s="27">
        <v>120000.63</v>
      </c>
      <c r="AH233" s="27">
        <v>0</v>
      </c>
      <c r="AI233" s="27">
        <v>120000.63</v>
      </c>
      <c r="AJ233" s="27">
        <v>0</v>
      </c>
      <c r="AK233" s="27">
        <v>5108606.99</v>
      </c>
      <c r="AL233" s="27">
        <v>0</v>
      </c>
      <c r="AM233" s="27">
        <v>5108606.99</v>
      </c>
      <c r="AN233" s="27">
        <v>0</v>
      </c>
      <c r="AO233" s="27">
        <v>5228607.62</v>
      </c>
      <c r="AP233" s="26" t="s">
        <v>548</v>
      </c>
      <c r="AQ233" s="26" t="s">
        <v>795</v>
      </c>
      <c r="AR233" s="26" t="s">
        <v>798</v>
      </c>
      <c r="AS233" s="26" t="s">
        <v>598</v>
      </c>
      <c r="AT233" s="26" t="s">
        <v>54</v>
      </c>
    </row>
    <row r="234" spans="1:46" ht="38.25" x14ac:dyDescent="0.15">
      <c r="A234" s="26" t="s">
        <v>799</v>
      </c>
      <c r="B234" s="34">
        <v>2012</v>
      </c>
      <c r="C234" s="26" t="s">
        <v>46</v>
      </c>
      <c r="D234" s="26" t="s">
        <v>47</v>
      </c>
      <c r="E234" s="26" t="s">
        <v>48</v>
      </c>
      <c r="F234" s="26" t="s">
        <v>545</v>
      </c>
      <c r="G234" s="26" t="s">
        <v>47</v>
      </c>
      <c r="H234" s="26" t="s">
        <v>47</v>
      </c>
      <c r="I234" s="26" t="s">
        <v>47</v>
      </c>
      <c r="J234" s="26" t="s">
        <v>47</v>
      </c>
      <c r="K234" s="26" t="s">
        <v>47</v>
      </c>
      <c r="L234" s="26" t="s">
        <v>47</v>
      </c>
      <c r="M234" s="34">
        <v>890399011</v>
      </c>
      <c r="N234" s="26" t="s">
        <v>801</v>
      </c>
      <c r="O234" s="26" t="s">
        <v>47</v>
      </c>
      <c r="P234" s="27">
        <v>0</v>
      </c>
      <c r="Q234" s="27">
        <v>0</v>
      </c>
      <c r="R234" s="27">
        <v>0</v>
      </c>
      <c r="S234" s="27">
        <v>675000000</v>
      </c>
      <c r="T234" s="27">
        <v>0</v>
      </c>
      <c r="U234" s="27">
        <v>0</v>
      </c>
      <c r="V234" s="27">
        <v>0</v>
      </c>
      <c r="W234" s="27">
        <v>0</v>
      </c>
      <c r="X234" s="27">
        <v>0</v>
      </c>
      <c r="Y234" s="27">
        <v>0</v>
      </c>
      <c r="Z234" s="27">
        <v>675000000</v>
      </c>
      <c r="AA234" s="27">
        <v>0</v>
      </c>
      <c r="AB234" s="27">
        <v>675000000</v>
      </c>
      <c r="AC234" s="27">
        <v>0</v>
      </c>
      <c r="AD234" s="27">
        <v>0</v>
      </c>
      <c r="AE234" s="27">
        <v>0</v>
      </c>
      <c r="AF234" s="27">
        <v>0</v>
      </c>
      <c r="AG234" s="27">
        <v>0</v>
      </c>
      <c r="AH234" s="27">
        <v>0</v>
      </c>
      <c r="AI234" s="27">
        <v>0</v>
      </c>
      <c r="AJ234" s="27">
        <v>0</v>
      </c>
      <c r="AK234" s="27">
        <v>43378081.490000002</v>
      </c>
      <c r="AL234" s="27">
        <v>0</v>
      </c>
      <c r="AM234" s="27">
        <v>43378081.490000002</v>
      </c>
      <c r="AN234" s="27">
        <v>0</v>
      </c>
      <c r="AO234" s="27">
        <v>43378081.490000002</v>
      </c>
      <c r="AP234" s="26" t="s">
        <v>554</v>
      </c>
      <c r="AQ234" s="26" t="s">
        <v>802</v>
      </c>
      <c r="AR234" s="26" t="s">
        <v>803</v>
      </c>
      <c r="AS234" s="26" t="s">
        <v>800</v>
      </c>
      <c r="AT234" s="26" t="s">
        <v>54</v>
      </c>
    </row>
    <row r="235" spans="1:46" ht="38.25" x14ac:dyDescent="0.15">
      <c r="A235" s="26" t="s">
        <v>804</v>
      </c>
      <c r="B235" s="34">
        <v>2012</v>
      </c>
      <c r="C235" s="26" t="s">
        <v>46</v>
      </c>
      <c r="D235" s="26" t="s">
        <v>47</v>
      </c>
      <c r="E235" s="26" t="s">
        <v>48</v>
      </c>
      <c r="F235" s="26" t="s">
        <v>545</v>
      </c>
      <c r="G235" s="26" t="s">
        <v>47</v>
      </c>
      <c r="H235" s="26" t="s">
        <v>47</v>
      </c>
      <c r="I235" s="26" t="s">
        <v>47</v>
      </c>
      <c r="J235" s="26" t="s">
        <v>47</v>
      </c>
      <c r="K235" s="26" t="s">
        <v>47</v>
      </c>
      <c r="L235" s="26" t="s">
        <v>47</v>
      </c>
      <c r="M235" s="34">
        <v>890700642</v>
      </c>
      <c r="N235" s="26" t="s">
        <v>805</v>
      </c>
      <c r="O235" s="26" t="s">
        <v>47</v>
      </c>
      <c r="P235" s="27">
        <v>0</v>
      </c>
      <c r="Q235" s="27">
        <v>0</v>
      </c>
      <c r="R235" s="27">
        <v>0</v>
      </c>
      <c r="S235" s="27">
        <v>4000000</v>
      </c>
      <c r="T235" s="27">
        <v>0</v>
      </c>
      <c r="U235" s="27">
        <v>0</v>
      </c>
      <c r="V235" s="27">
        <v>0</v>
      </c>
      <c r="W235" s="27">
        <v>0</v>
      </c>
      <c r="X235" s="27">
        <v>0</v>
      </c>
      <c r="Y235" s="27">
        <v>0</v>
      </c>
      <c r="Z235" s="27">
        <v>4000000</v>
      </c>
      <c r="AA235" s="27">
        <v>0</v>
      </c>
      <c r="AB235" s="27">
        <v>4000000</v>
      </c>
      <c r="AC235" s="27">
        <v>0</v>
      </c>
      <c r="AD235" s="27">
        <v>0</v>
      </c>
      <c r="AE235" s="27">
        <v>0</v>
      </c>
      <c r="AF235" s="27">
        <v>0</v>
      </c>
      <c r="AG235" s="27">
        <v>0</v>
      </c>
      <c r="AH235" s="27">
        <v>0</v>
      </c>
      <c r="AI235" s="27">
        <v>0</v>
      </c>
      <c r="AJ235" s="27">
        <v>0</v>
      </c>
      <c r="AK235" s="27">
        <v>115543.63</v>
      </c>
      <c r="AL235" s="27">
        <v>0</v>
      </c>
      <c r="AM235" s="27">
        <v>115543.63</v>
      </c>
      <c r="AN235" s="27">
        <v>0</v>
      </c>
      <c r="AO235" s="27">
        <v>115543.63</v>
      </c>
      <c r="AP235" s="26" t="s">
        <v>548</v>
      </c>
      <c r="AQ235" s="26" t="s">
        <v>776</v>
      </c>
      <c r="AR235" s="26" t="s">
        <v>806</v>
      </c>
      <c r="AS235" s="26" t="s">
        <v>778</v>
      </c>
      <c r="AT235" s="26" t="s">
        <v>54</v>
      </c>
    </row>
    <row r="236" spans="1:46" ht="25.5" x14ac:dyDescent="0.15">
      <c r="A236" s="26" t="s">
        <v>807</v>
      </c>
      <c r="B236" s="34">
        <v>2012</v>
      </c>
      <c r="C236" s="26" t="s">
        <v>46</v>
      </c>
      <c r="D236" s="26" t="s">
        <v>47</v>
      </c>
      <c r="E236" s="26" t="s">
        <v>48</v>
      </c>
      <c r="F236" s="26" t="s">
        <v>545</v>
      </c>
      <c r="G236" s="26" t="s">
        <v>47</v>
      </c>
      <c r="H236" s="26" t="s">
        <v>47</v>
      </c>
      <c r="I236" s="26" t="s">
        <v>47</v>
      </c>
      <c r="J236" s="26" t="s">
        <v>47</v>
      </c>
      <c r="K236" s="26" t="s">
        <v>47</v>
      </c>
      <c r="L236" s="26" t="s">
        <v>47</v>
      </c>
      <c r="M236" s="34">
        <v>891180009</v>
      </c>
      <c r="N236" s="26" t="s">
        <v>559</v>
      </c>
      <c r="O236" s="26" t="s">
        <v>47</v>
      </c>
      <c r="P236" s="27">
        <v>0</v>
      </c>
      <c r="Q236" s="27">
        <v>0</v>
      </c>
      <c r="R236" s="27">
        <v>0</v>
      </c>
      <c r="S236" s="27">
        <v>150000000</v>
      </c>
      <c r="T236" s="27">
        <v>0</v>
      </c>
      <c r="U236" s="27">
        <v>0</v>
      </c>
      <c r="V236" s="27">
        <v>0</v>
      </c>
      <c r="W236" s="27">
        <v>0</v>
      </c>
      <c r="X236" s="27">
        <v>0</v>
      </c>
      <c r="Y236" s="27">
        <v>0</v>
      </c>
      <c r="Z236" s="27">
        <v>150000000</v>
      </c>
      <c r="AA236" s="27">
        <v>0</v>
      </c>
      <c r="AB236" s="27">
        <v>150000000</v>
      </c>
      <c r="AC236" s="27">
        <v>0</v>
      </c>
      <c r="AD236" s="27">
        <v>0</v>
      </c>
      <c r="AE236" s="27">
        <v>0</v>
      </c>
      <c r="AF236" s="27">
        <v>0</v>
      </c>
      <c r="AG236" s="27">
        <v>0</v>
      </c>
      <c r="AH236" s="27">
        <v>0</v>
      </c>
      <c r="AI236" s="27">
        <v>0</v>
      </c>
      <c r="AJ236" s="27">
        <v>0</v>
      </c>
      <c r="AK236" s="27">
        <v>9976104.1400000006</v>
      </c>
      <c r="AL236" s="27">
        <v>311556.40000000002</v>
      </c>
      <c r="AM236" s="27">
        <v>9664547.7400000002</v>
      </c>
      <c r="AN236" s="27">
        <v>0</v>
      </c>
      <c r="AO236" s="27">
        <v>9976104.1400000006</v>
      </c>
      <c r="AP236" s="26" t="s">
        <v>554</v>
      </c>
      <c r="AQ236" s="26" t="s">
        <v>808</v>
      </c>
      <c r="AR236" s="26" t="s">
        <v>809</v>
      </c>
      <c r="AS236" s="26" t="s">
        <v>558</v>
      </c>
      <c r="AT236" s="26" t="s">
        <v>54</v>
      </c>
    </row>
    <row r="237" spans="1:46" ht="25.5" x14ac:dyDescent="0.15">
      <c r="A237" s="26" t="s">
        <v>810</v>
      </c>
      <c r="B237" s="34">
        <v>2012</v>
      </c>
      <c r="C237" s="26" t="s">
        <v>46</v>
      </c>
      <c r="D237" s="26" t="s">
        <v>47</v>
      </c>
      <c r="E237" s="26" t="s">
        <v>48</v>
      </c>
      <c r="F237" s="26" t="s">
        <v>545</v>
      </c>
      <c r="G237" s="26" t="s">
        <v>47</v>
      </c>
      <c r="H237" s="26" t="s">
        <v>47</v>
      </c>
      <c r="I237" s="26" t="s">
        <v>47</v>
      </c>
      <c r="J237" s="26" t="s">
        <v>47</v>
      </c>
      <c r="K237" s="26" t="s">
        <v>47</v>
      </c>
      <c r="L237" s="26" t="s">
        <v>47</v>
      </c>
      <c r="M237" s="34">
        <v>891680010</v>
      </c>
      <c r="N237" s="26" t="s">
        <v>564</v>
      </c>
      <c r="O237" s="26" t="s">
        <v>47</v>
      </c>
      <c r="P237" s="27">
        <v>0</v>
      </c>
      <c r="Q237" s="27">
        <v>0</v>
      </c>
      <c r="R237" s="27">
        <v>0</v>
      </c>
      <c r="S237" s="27">
        <v>310000000</v>
      </c>
      <c r="T237" s="27">
        <v>0</v>
      </c>
      <c r="U237" s="27">
        <v>0</v>
      </c>
      <c r="V237" s="27">
        <v>0</v>
      </c>
      <c r="W237" s="27">
        <v>0</v>
      </c>
      <c r="X237" s="27">
        <v>0</v>
      </c>
      <c r="Y237" s="27">
        <v>0</v>
      </c>
      <c r="Z237" s="27">
        <v>310000000</v>
      </c>
      <c r="AA237" s="27">
        <v>0</v>
      </c>
      <c r="AB237" s="27">
        <v>310000000</v>
      </c>
      <c r="AC237" s="27">
        <v>0</v>
      </c>
      <c r="AD237" s="27">
        <v>0</v>
      </c>
      <c r="AE237" s="27">
        <v>0</v>
      </c>
      <c r="AF237" s="27">
        <v>0</v>
      </c>
      <c r="AG237" s="27">
        <v>0</v>
      </c>
      <c r="AH237" s="27">
        <v>0</v>
      </c>
      <c r="AI237" s="27">
        <v>0</v>
      </c>
      <c r="AJ237" s="27">
        <v>0</v>
      </c>
      <c r="AK237" s="27">
        <v>17765268.41</v>
      </c>
      <c r="AL237" s="27">
        <v>0</v>
      </c>
      <c r="AM237" s="27">
        <v>17765268.41</v>
      </c>
      <c r="AN237" s="27">
        <v>0</v>
      </c>
      <c r="AO237" s="27">
        <v>17765268.41</v>
      </c>
      <c r="AP237" s="26" t="s">
        <v>554</v>
      </c>
      <c r="AQ237" s="26" t="s">
        <v>795</v>
      </c>
      <c r="AR237" s="26" t="s">
        <v>811</v>
      </c>
      <c r="AS237" s="26" t="s">
        <v>563</v>
      </c>
      <c r="AT237" s="26" t="s">
        <v>54</v>
      </c>
    </row>
    <row r="238" spans="1:46" ht="38.25" x14ac:dyDescent="0.15">
      <c r="A238" s="26" t="s">
        <v>812</v>
      </c>
      <c r="B238" s="34">
        <v>2013</v>
      </c>
      <c r="C238" s="26" t="s">
        <v>46</v>
      </c>
      <c r="D238" s="26" t="s">
        <v>47</v>
      </c>
      <c r="E238" s="26" t="s">
        <v>48</v>
      </c>
      <c r="F238" s="26" t="s">
        <v>545</v>
      </c>
      <c r="G238" s="26" t="s">
        <v>47</v>
      </c>
      <c r="H238" s="26" t="s">
        <v>47</v>
      </c>
      <c r="I238" s="26" t="s">
        <v>47</v>
      </c>
      <c r="J238" s="26" t="s">
        <v>47</v>
      </c>
      <c r="K238" s="26" t="s">
        <v>47</v>
      </c>
      <c r="L238" s="26" t="s">
        <v>47</v>
      </c>
      <c r="M238" s="34">
        <v>900127054</v>
      </c>
      <c r="N238" s="26" t="s">
        <v>814</v>
      </c>
      <c r="O238" s="26" t="s">
        <v>47</v>
      </c>
      <c r="P238" s="27">
        <v>0</v>
      </c>
      <c r="Q238" s="27">
        <v>0</v>
      </c>
      <c r="R238" s="27">
        <v>0</v>
      </c>
      <c r="S238" s="27">
        <v>50000000</v>
      </c>
      <c r="T238" s="27">
        <v>0</v>
      </c>
      <c r="U238" s="27">
        <v>0</v>
      </c>
      <c r="V238" s="27">
        <v>0</v>
      </c>
      <c r="W238" s="27">
        <v>0</v>
      </c>
      <c r="X238" s="27">
        <v>0</v>
      </c>
      <c r="Y238" s="27">
        <v>0</v>
      </c>
      <c r="Z238" s="27">
        <v>48980000</v>
      </c>
      <c r="AA238" s="27">
        <v>180000</v>
      </c>
      <c r="AB238" s="27">
        <v>48800000</v>
      </c>
      <c r="AC238" s="27">
        <v>0</v>
      </c>
      <c r="AD238" s="27">
        <v>0</v>
      </c>
      <c r="AE238" s="27">
        <v>0</v>
      </c>
      <c r="AF238" s="27">
        <v>0</v>
      </c>
      <c r="AG238" s="27">
        <v>1020000</v>
      </c>
      <c r="AH238" s="27">
        <v>0</v>
      </c>
      <c r="AI238" s="27">
        <v>20000</v>
      </c>
      <c r="AJ238" s="27">
        <v>0</v>
      </c>
      <c r="AK238" s="27">
        <v>185981.95</v>
      </c>
      <c r="AL238" s="27">
        <v>0</v>
      </c>
      <c r="AM238" s="27">
        <v>185981.95</v>
      </c>
      <c r="AN238" s="27">
        <v>0</v>
      </c>
      <c r="AO238" s="27">
        <v>205981.95</v>
      </c>
      <c r="AP238" s="26" t="s">
        <v>554</v>
      </c>
      <c r="AQ238" s="26" t="s">
        <v>815</v>
      </c>
      <c r="AR238" s="26" t="s">
        <v>816</v>
      </c>
      <c r="AS238" s="26" t="s">
        <v>813</v>
      </c>
      <c r="AT238" s="26" t="s">
        <v>54</v>
      </c>
    </row>
    <row r="239" spans="1:46" ht="25.5" x14ac:dyDescent="0.15">
      <c r="A239" s="26" t="s">
        <v>817</v>
      </c>
      <c r="B239" s="34">
        <v>2013</v>
      </c>
      <c r="C239" s="26" t="s">
        <v>46</v>
      </c>
      <c r="D239" s="26" t="s">
        <v>47</v>
      </c>
      <c r="E239" s="26" t="s">
        <v>48</v>
      </c>
      <c r="F239" s="26" t="s">
        <v>545</v>
      </c>
      <c r="G239" s="26" t="s">
        <v>47</v>
      </c>
      <c r="H239" s="26" t="s">
        <v>47</v>
      </c>
      <c r="I239" s="26" t="s">
        <v>47</v>
      </c>
      <c r="J239" s="26" t="s">
        <v>47</v>
      </c>
      <c r="K239" s="26" t="s">
        <v>47</v>
      </c>
      <c r="L239" s="26" t="s">
        <v>47</v>
      </c>
      <c r="M239" s="34">
        <v>890480184</v>
      </c>
      <c r="N239" s="26" t="s">
        <v>819</v>
      </c>
      <c r="O239" s="26" t="s">
        <v>47</v>
      </c>
      <c r="P239" s="27">
        <v>0</v>
      </c>
      <c r="Q239" s="27">
        <v>0</v>
      </c>
      <c r="R239" s="27">
        <v>0</v>
      </c>
      <c r="S239" s="27">
        <v>250000000</v>
      </c>
      <c r="T239" s="27">
        <v>0</v>
      </c>
      <c r="U239" s="27">
        <v>0</v>
      </c>
      <c r="V239" s="27">
        <v>0</v>
      </c>
      <c r="W239" s="27">
        <v>0</v>
      </c>
      <c r="X239" s="27">
        <v>0</v>
      </c>
      <c r="Y239" s="27">
        <v>0</v>
      </c>
      <c r="Z239" s="27">
        <v>249999999</v>
      </c>
      <c r="AA239" s="27">
        <v>0</v>
      </c>
      <c r="AB239" s="27">
        <v>249999999</v>
      </c>
      <c r="AC239" s="27">
        <v>0</v>
      </c>
      <c r="AD239" s="27">
        <v>0</v>
      </c>
      <c r="AE239" s="27">
        <v>0</v>
      </c>
      <c r="AF239" s="27">
        <v>0</v>
      </c>
      <c r="AG239" s="27">
        <v>1</v>
      </c>
      <c r="AH239" s="27">
        <v>0</v>
      </c>
      <c r="AI239" s="27">
        <v>0</v>
      </c>
      <c r="AJ239" s="27">
        <v>0</v>
      </c>
      <c r="AK239" s="27">
        <v>11826723.92</v>
      </c>
      <c r="AL239" s="27">
        <v>550472.68000000005</v>
      </c>
      <c r="AM239" s="27">
        <v>11276251.24</v>
      </c>
      <c r="AN239" s="27">
        <v>0</v>
      </c>
      <c r="AO239" s="27">
        <v>11826723.92</v>
      </c>
      <c r="AP239" s="26" t="s">
        <v>554</v>
      </c>
      <c r="AQ239" s="26" t="s">
        <v>820</v>
      </c>
      <c r="AR239" s="26" t="s">
        <v>821</v>
      </c>
      <c r="AS239" s="26" t="s">
        <v>818</v>
      </c>
      <c r="AT239" s="26" t="s">
        <v>54</v>
      </c>
    </row>
    <row r="240" spans="1:46" ht="25.5" x14ac:dyDescent="0.15">
      <c r="A240" s="26" t="s">
        <v>822</v>
      </c>
      <c r="B240" s="34">
        <v>2013</v>
      </c>
      <c r="C240" s="26" t="s">
        <v>46</v>
      </c>
      <c r="D240" s="26" t="s">
        <v>47</v>
      </c>
      <c r="E240" s="26" t="s">
        <v>48</v>
      </c>
      <c r="F240" s="26" t="s">
        <v>545</v>
      </c>
      <c r="G240" s="26" t="s">
        <v>47</v>
      </c>
      <c r="H240" s="26" t="s">
        <v>47</v>
      </c>
      <c r="I240" s="26" t="s">
        <v>47</v>
      </c>
      <c r="J240" s="26" t="s">
        <v>47</v>
      </c>
      <c r="K240" s="26" t="s">
        <v>47</v>
      </c>
      <c r="L240" s="26" t="s">
        <v>47</v>
      </c>
      <c r="M240" s="34">
        <v>800092324</v>
      </c>
      <c r="N240" s="26" t="s">
        <v>824</v>
      </c>
      <c r="O240" s="26" t="s">
        <v>47</v>
      </c>
      <c r="P240" s="27">
        <v>0</v>
      </c>
      <c r="Q240" s="27">
        <v>0</v>
      </c>
      <c r="R240" s="27">
        <v>0</v>
      </c>
      <c r="S240" s="27">
        <v>180000000</v>
      </c>
      <c r="T240" s="27">
        <v>0</v>
      </c>
      <c r="U240" s="27">
        <v>0</v>
      </c>
      <c r="V240" s="27">
        <v>0</v>
      </c>
      <c r="W240" s="27">
        <v>0</v>
      </c>
      <c r="X240" s="27">
        <v>0</v>
      </c>
      <c r="Y240" s="27">
        <v>0</v>
      </c>
      <c r="Z240" s="27">
        <v>179999999.47</v>
      </c>
      <c r="AA240" s="27">
        <v>717131.47</v>
      </c>
      <c r="AB240" s="27">
        <v>179282868</v>
      </c>
      <c r="AC240" s="27">
        <v>0</v>
      </c>
      <c r="AD240" s="27">
        <v>0</v>
      </c>
      <c r="AE240" s="27">
        <v>0</v>
      </c>
      <c r="AF240" s="27">
        <v>0</v>
      </c>
      <c r="AG240" s="27">
        <v>0.53</v>
      </c>
      <c r="AH240" s="27">
        <v>0</v>
      </c>
      <c r="AI240" s="27">
        <v>0.53</v>
      </c>
      <c r="AJ240" s="27">
        <v>0</v>
      </c>
      <c r="AK240" s="27">
        <v>5626973.3899999997</v>
      </c>
      <c r="AL240" s="27">
        <v>274937.90999999997</v>
      </c>
      <c r="AM240" s="27">
        <v>5352035.4800000004</v>
      </c>
      <c r="AN240" s="27">
        <v>0</v>
      </c>
      <c r="AO240" s="27">
        <v>5626973.9100000001</v>
      </c>
      <c r="AP240" s="26" t="s">
        <v>548</v>
      </c>
      <c r="AQ240" s="26" t="s">
        <v>825</v>
      </c>
      <c r="AR240" s="26" t="s">
        <v>826</v>
      </c>
      <c r="AS240" s="26" t="s">
        <v>823</v>
      </c>
      <c r="AT240" s="26" t="s">
        <v>54</v>
      </c>
    </row>
    <row r="241" spans="1:46" ht="51" x14ac:dyDescent="0.15">
      <c r="A241" s="26" t="s">
        <v>827</v>
      </c>
      <c r="B241" s="34">
        <v>2013</v>
      </c>
      <c r="C241" s="26" t="s">
        <v>46</v>
      </c>
      <c r="D241" s="26" t="s">
        <v>47</v>
      </c>
      <c r="E241" s="26" t="s">
        <v>48</v>
      </c>
      <c r="F241" s="26" t="s">
        <v>545</v>
      </c>
      <c r="G241" s="26" t="s">
        <v>47</v>
      </c>
      <c r="H241" s="26" t="s">
        <v>47</v>
      </c>
      <c r="I241" s="26" t="s">
        <v>47</v>
      </c>
      <c r="J241" s="26" t="s">
        <v>47</v>
      </c>
      <c r="K241" s="26" t="s">
        <v>47</v>
      </c>
      <c r="L241" s="26" t="s">
        <v>47</v>
      </c>
      <c r="M241" s="34">
        <v>812005726</v>
      </c>
      <c r="N241" s="26" t="s">
        <v>829</v>
      </c>
      <c r="O241" s="26" t="s">
        <v>47</v>
      </c>
      <c r="P241" s="27">
        <v>0</v>
      </c>
      <c r="Q241" s="27">
        <v>0</v>
      </c>
      <c r="R241" s="27">
        <v>0</v>
      </c>
      <c r="S241" s="27">
        <v>100000000</v>
      </c>
      <c r="T241" s="27">
        <v>0</v>
      </c>
      <c r="U241" s="27">
        <v>0</v>
      </c>
      <c r="V241" s="27">
        <v>0</v>
      </c>
      <c r="W241" s="27">
        <v>0</v>
      </c>
      <c r="X241" s="27">
        <v>0</v>
      </c>
      <c r="Y241" s="27">
        <v>0</v>
      </c>
      <c r="Z241" s="27">
        <v>0</v>
      </c>
      <c r="AA241" s="27">
        <v>0</v>
      </c>
      <c r="AB241" s="27">
        <v>0</v>
      </c>
      <c r="AC241" s="27">
        <v>0</v>
      </c>
      <c r="AD241" s="27">
        <v>0</v>
      </c>
      <c r="AE241" s="27">
        <v>0</v>
      </c>
      <c r="AF241" s="27">
        <v>0</v>
      </c>
      <c r="AG241" s="27">
        <v>100000000</v>
      </c>
      <c r="AH241" s="27">
        <v>0</v>
      </c>
      <c r="AI241" s="27">
        <v>100000000</v>
      </c>
      <c r="AJ241" s="27">
        <v>0</v>
      </c>
      <c r="AK241" s="27">
        <v>22753896.449999999</v>
      </c>
      <c r="AL241" s="27">
        <v>0</v>
      </c>
      <c r="AM241" s="27">
        <v>22753896.449999999</v>
      </c>
      <c r="AN241" s="27">
        <v>0</v>
      </c>
      <c r="AO241" s="27">
        <v>122753896.45</v>
      </c>
      <c r="AP241" s="26" t="s">
        <v>548</v>
      </c>
      <c r="AQ241" s="26" t="s">
        <v>830</v>
      </c>
      <c r="AR241" s="26" t="s">
        <v>831</v>
      </c>
      <c r="AS241" s="26" t="s">
        <v>828</v>
      </c>
      <c r="AT241" s="26" t="s">
        <v>54</v>
      </c>
    </row>
    <row r="242" spans="1:46" ht="25.5" x14ac:dyDescent="0.15">
      <c r="A242" s="26" t="s">
        <v>832</v>
      </c>
      <c r="B242" s="34">
        <v>2013</v>
      </c>
      <c r="C242" s="26" t="s">
        <v>46</v>
      </c>
      <c r="D242" s="26" t="s">
        <v>47</v>
      </c>
      <c r="E242" s="26" t="s">
        <v>48</v>
      </c>
      <c r="F242" s="26" t="s">
        <v>545</v>
      </c>
      <c r="G242" s="26" t="s">
        <v>47</v>
      </c>
      <c r="H242" s="26" t="s">
        <v>47</v>
      </c>
      <c r="I242" s="26" t="s">
        <v>47</v>
      </c>
      <c r="J242" s="26" t="s">
        <v>47</v>
      </c>
      <c r="K242" s="26" t="s">
        <v>47</v>
      </c>
      <c r="L242" s="26" t="s">
        <v>47</v>
      </c>
      <c r="M242" s="34">
        <v>800096734</v>
      </c>
      <c r="N242" s="26" t="s">
        <v>834</v>
      </c>
      <c r="O242" s="26" t="s">
        <v>47</v>
      </c>
      <c r="P242" s="27">
        <v>0</v>
      </c>
      <c r="Q242" s="27">
        <v>0</v>
      </c>
      <c r="R242" s="27">
        <v>0</v>
      </c>
      <c r="S242" s="27">
        <v>131000000</v>
      </c>
      <c r="T242" s="27">
        <v>0</v>
      </c>
      <c r="U242" s="27">
        <v>0</v>
      </c>
      <c r="V242" s="27">
        <v>0</v>
      </c>
      <c r="W242" s="27">
        <v>0</v>
      </c>
      <c r="X242" s="27">
        <v>0</v>
      </c>
      <c r="Y242" s="27">
        <v>0</v>
      </c>
      <c r="Z242" s="27">
        <v>0</v>
      </c>
      <c r="AA242" s="27">
        <v>0</v>
      </c>
      <c r="AB242" s="27">
        <v>0</v>
      </c>
      <c r="AC242" s="27">
        <v>0</v>
      </c>
      <c r="AD242" s="27">
        <v>0</v>
      </c>
      <c r="AE242" s="27">
        <v>0</v>
      </c>
      <c r="AF242" s="27">
        <v>0</v>
      </c>
      <c r="AG242" s="27">
        <v>131000000</v>
      </c>
      <c r="AH242" s="27">
        <v>0</v>
      </c>
      <c r="AI242" s="27">
        <v>131000000</v>
      </c>
      <c r="AJ242" s="27">
        <v>0</v>
      </c>
      <c r="AK242" s="27">
        <v>30473617.149999999</v>
      </c>
      <c r="AL242" s="27">
        <v>0</v>
      </c>
      <c r="AM242" s="27">
        <v>30473617.149999999</v>
      </c>
      <c r="AN242" s="27">
        <v>0</v>
      </c>
      <c r="AO242" s="27">
        <v>161473617.15000001</v>
      </c>
      <c r="AP242" s="26" t="s">
        <v>554</v>
      </c>
      <c r="AQ242" s="26" t="s">
        <v>830</v>
      </c>
      <c r="AR242" s="26" t="s">
        <v>835</v>
      </c>
      <c r="AS242" s="26" t="s">
        <v>833</v>
      </c>
      <c r="AT242" s="26" t="s">
        <v>54</v>
      </c>
    </row>
    <row r="243" spans="1:46" ht="63.75" x14ac:dyDescent="0.15">
      <c r="A243" s="26" t="s">
        <v>836</v>
      </c>
      <c r="B243" s="34">
        <v>2013</v>
      </c>
      <c r="C243" s="26" t="s">
        <v>46</v>
      </c>
      <c r="D243" s="26" t="s">
        <v>47</v>
      </c>
      <c r="E243" s="26" t="s">
        <v>48</v>
      </c>
      <c r="F243" s="26" t="s">
        <v>545</v>
      </c>
      <c r="G243" s="26" t="s">
        <v>47</v>
      </c>
      <c r="H243" s="26" t="s">
        <v>47</v>
      </c>
      <c r="I243" s="26" t="s">
        <v>47</v>
      </c>
      <c r="J243" s="26" t="s">
        <v>47</v>
      </c>
      <c r="K243" s="26" t="s">
        <v>47</v>
      </c>
      <c r="L243" s="26" t="s">
        <v>47</v>
      </c>
      <c r="M243" s="34">
        <v>899999061</v>
      </c>
      <c r="N243" s="26" t="s">
        <v>838</v>
      </c>
      <c r="O243" s="26" t="s">
        <v>47</v>
      </c>
      <c r="P243" s="27">
        <v>0</v>
      </c>
      <c r="Q243" s="27">
        <v>0</v>
      </c>
      <c r="R243" s="27">
        <v>0</v>
      </c>
      <c r="S243" s="27">
        <v>2000000000</v>
      </c>
      <c r="T243" s="27">
        <v>0</v>
      </c>
      <c r="U243" s="27">
        <v>0</v>
      </c>
      <c r="V243" s="27">
        <v>0</v>
      </c>
      <c r="W243" s="27">
        <v>0</v>
      </c>
      <c r="X243" s="27">
        <v>0</v>
      </c>
      <c r="Y243" s="27">
        <v>0</v>
      </c>
      <c r="Z243" s="27">
        <v>1828403516</v>
      </c>
      <c r="AA243" s="27">
        <v>0</v>
      </c>
      <c r="AB243" s="27">
        <v>1828403516</v>
      </c>
      <c r="AC243" s="27">
        <v>0</v>
      </c>
      <c r="AD243" s="27">
        <v>0</v>
      </c>
      <c r="AE243" s="27">
        <v>0</v>
      </c>
      <c r="AF243" s="27">
        <v>0</v>
      </c>
      <c r="AG243" s="27">
        <v>171596484</v>
      </c>
      <c r="AH243" s="27">
        <v>0</v>
      </c>
      <c r="AI243" s="27">
        <v>171596484</v>
      </c>
      <c r="AJ243" s="27">
        <v>0</v>
      </c>
      <c r="AK243" s="27">
        <v>122274820.11</v>
      </c>
      <c r="AL243" s="27">
        <v>0</v>
      </c>
      <c r="AM243" s="27">
        <v>122274820.11</v>
      </c>
      <c r="AN243" s="27">
        <v>0</v>
      </c>
      <c r="AO243" s="27">
        <v>293871304.11000001</v>
      </c>
      <c r="AP243" s="26" t="s">
        <v>554</v>
      </c>
      <c r="AQ243" s="26" t="s">
        <v>815</v>
      </c>
      <c r="AR243" s="26" t="s">
        <v>839</v>
      </c>
      <c r="AS243" s="26" t="s">
        <v>837</v>
      </c>
      <c r="AT243" s="26" t="s">
        <v>54</v>
      </c>
    </row>
    <row r="244" spans="1:46" ht="25.5" x14ac:dyDescent="0.15">
      <c r="A244" s="26" t="s">
        <v>840</v>
      </c>
      <c r="B244" s="34">
        <v>2013</v>
      </c>
      <c r="C244" s="26" t="s">
        <v>46</v>
      </c>
      <c r="D244" s="26" t="s">
        <v>47</v>
      </c>
      <c r="E244" s="26" t="s">
        <v>48</v>
      </c>
      <c r="F244" s="26" t="s">
        <v>545</v>
      </c>
      <c r="G244" s="26" t="s">
        <v>47</v>
      </c>
      <c r="H244" s="26" t="s">
        <v>47</v>
      </c>
      <c r="I244" s="26" t="s">
        <v>47</v>
      </c>
      <c r="J244" s="26" t="s">
        <v>47</v>
      </c>
      <c r="K244" s="26" t="s">
        <v>47</v>
      </c>
      <c r="L244" s="26" t="s">
        <v>47</v>
      </c>
      <c r="M244" s="34">
        <v>822002732</v>
      </c>
      <c r="N244" s="26" t="s">
        <v>842</v>
      </c>
      <c r="O244" s="26" t="s">
        <v>47</v>
      </c>
      <c r="P244" s="27">
        <v>0</v>
      </c>
      <c r="Q244" s="27">
        <v>0</v>
      </c>
      <c r="R244" s="27">
        <v>0</v>
      </c>
      <c r="S244" s="27">
        <v>3000000</v>
      </c>
      <c r="T244" s="27">
        <v>0</v>
      </c>
      <c r="U244" s="27">
        <v>0</v>
      </c>
      <c r="V244" s="27">
        <v>0</v>
      </c>
      <c r="W244" s="27">
        <v>0</v>
      </c>
      <c r="X244" s="27">
        <v>0</v>
      </c>
      <c r="Y244" s="27">
        <v>0</v>
      </c>
      <c r="Z244" s="27">
        <v>0</v>
      </c>
      <c r="AA244" s="27">
        <v>0</v>
      </c>
      <c r="AB244" s="27">
        <v>0</v>
      </c>
      <c r="AC244" s="27">
        <v>0</v>
      </c>
      <c r="AD244" s="27">
        <v>0</v>
      </c>
      <c r="AE244" s="27">
        <v>0</v>
      </c>
      <c r="AF244" s="27">
        <v>0</v>
      </c>
      <c r="AG244" s="27">
        <v>3000000</v>
      </c>
      <c r="AH244" s="27">
        <v>0</v>
      </c>
      <c r="AI244" s="27">
        <v>0</v>
      </c>
      <c r="AJ244" s="27">
        <v>0</v>
      </c>
      <c r="AK244" s="27">
        <v>0</v>
      </c>
      <c r="AL244" s="27">
        <v>0</v>
      </c>
      <c r="AM244" s="27">
        <v>0</v>
      </c>
      <c r="AN244" s="27">
        <v>0</v>
      </c>
      <c r="AO244" s="27">
        <v>0</v>
      </c>
      <c r="AP244" s="26" t="s">
        <v>554</v>
      </c>
      <c r="AQ244" s="26" t="s">
        <v>843</v>
      </c>
      <c r="AR244" s="26" t="s">
        <v>844</v>
      </c>
      <c r="AS244" s="26" t="s">
        <v>841</v>
      </c>
      <c r="AT244" s="26" t="s">
        <v>54</v>
      </c>
    </row>
    <row r="245" spans="1:46" ht="63.75" x14ac:dyDescent="0.15">
      <c r="A245" s="26" t="s">
        <v>845</v>
      </c>
      <c r="B245" s="34">
        <v>2015</v>
      </c>
      <c r="C245" s="26" t="s">
        <v>46</v>
      </c>
      <c r="D245" s="26" t="s">
        <v>47</v>
      </c>
      <c r="E245" s="26" t="s">
        <v>48</v>
      </c>
      <c r="F245" s="26" t="s">
        <v>545</v>
      </c>
      <c r="G245" s="26" t="s">
        <v>47</v>
      </c>
      <c r="H245" s="26" t="s">
        <v>47</v>
      </c>
      <c r="I245" s="26" t="s">
        <v>47</v>
      </c>
      <c r="J245" s="26" t="s">
        <v>47</v>
      </c>
      <c r="K245" s="26" t="s">
        <v>47</v>
      </c>
      <c r="L245" s="26" t="s">
        <v>47</v>
      </c>
      <c r="M245" s="34">
        <v>800080342</v>
      </c>
      <c r="N245" s="26" t="s">
        <v>847</v>
      </c>
      <c r="O245" s="26" t="s">
        <v>47</v>
      </c>
      <c r="P245" s="27">
        <v>0</v>
      </c>
      <c r="Q245" s="27">
        <v>0</v>
      </c>
      <c r="R245" s="27">
        <v>0</v>
      </c>
      <c r="S245" s="27">
        <v>236500000</v>
      </c>
      <c r="T245" s="27">
        <v>0</v>
      </c>
      <c r="U245" s="27">
        <v>0</v>
      </c>
      <c r="V245" s="27">
        <v>0</v>
      </c>
      <c r="W245" s="27">
        <v>0</v>
      </c>
      <c r="X245" s="27">
        <v>0</v>
      </c>
      <c r="Y245" s="27">
        <v>0</v>
      </c>
      <c r="Z245" s="27">
        <v>236500000</v>
      </c>
      <c r="AA245" s="27">
        <v>942231.08</v>
      </c>
      <c r="AB245" s="27">
        <v>235557768.91999999</v>
      </c>
      <c r="AC245" s="27">
        <v>0</v>
      </c>
      <c r="AD245" s="27">
        <v>0</v>
      </c>
      <c r="AE245" s="27">
        <v>0</v>
      </c>
      <c r="AF245" s="27">
        <v>0</v>
      </c>
      <c r="AG245" s="27">
        <v>0</v>
      </c>
      <c r="AH245" s="27">
        <v>0</v>
      </c>
      <c r="AI245" s="27">
        <v>0</v>
      </c>
      <c r="AJ245" s="27">
        <v>0</v>
      </c>
      <c r="AK245" s="27">
        <v>13751748.970000001</v>
      </c>
      <c r="AL245" s="27">
        <v>0</v>
      </c>
      <c r="AM245" s="27">
        <v>13751748.970000001</v>
      </c>
      <c r="AN245" s="27">
        <v>0</v>
      </c>
      <c r="AO245" s="27">
        <v>13751748.970000001</v>
      </c>
      <c r="AP245" s="26" t="s">
        <v>548</v>
      </c>
      <c r="AQ245" s="26" t="s">
        <v>848</v>
      </c>
      <c r="AR245" s="26" t="s">
        <v>849</v>
      </c>
      <c r="AS245" s="26" t="s">
        <v>846</v>
      </c>
      <c r="AT245" s="26" t="s">
        <v>54</v>
      </c>
    </row>
    <row r="246" spans="1:46" ht="25.5" x14ac:dyDescent="0.15">
      <c r="A246" s="26" t="s">
        <v>850</v>
      </c>
      <c r="B246" s="34">
        <v>2013</v>
      </c>
      <c r="C246" s="26" t="s">
        <v>46</v>
      </c>
      <c r="D246" s="26" t="s">
        <v>47</v>
      </c>
      <c r="E246" s="26" t="s">
        <v>48</v>
      </c>
      <c r="F246" s="26" t="s">
        <v>545</v>
      </c>
      <c r="G246" s="26" t="s">
        <v>47</v>
      </c>
      <c r="H246" s="26" t="s">
        <v>47</v>
      </c>
      <c r="I246" s="26" t="s">
        <v>47</v>
      </c>
      <c r="J246" s="26" t="s">
        <v>47</v>
      </c>
      <c r="K246" s="26" t="s">
        <v>47</v>
      </c>
      <c r="L246" s="26" t="s">
        <v>47</v>
      </c>
      <c r="M246" s="34">
        <v>892099324</v>
      </c>
      <c r="N246" s="26" t="s">
        <v>852</v>
      </c>
      <c r="O246" s="26" t="s">
        <v>47</v>
      </c>
      <c r="P246" s="27">
        <v>0</v>
      </c>
      <c r="Q246" s="27">
        <v>0</v>
      </c>
      <c r="R246" s="27">
        <v>0</v>
      </c>
      <c r="S246" s="27">
        <v>340000000</v>
      </c>
      <c r="T246" s="27">
        <v>0</v>
      </c>
      <c r="U246" s="27">
        <v>0</v>
      </c>
      <c r="V246" s="27">
        <v>0</v>
      </c>
      <c r="W246" s="27">
        <v>0</v>
      </c>
      <c r="X246" s="27">
        <v>0</v>
      </c>
      <c r="Y246" s="27">
        <v>0</v>
      </c>
      <c r="Z246" s="27">
        <v>340000000</v>
      </c>
      <c r="AA246" s="27">
        <v>0</v>
      </c>
      <c r="AB246" s="27">
        <v>340000000</v>
      </c>
      <c r="AC246" s="27">
        <v>0</v>
      </c>
      <c r="AD246" s="27">
        <v>0</v>
      </c>
      <c r="AE246" s="27">
        <v>0</v>
      </c>
      <c r="AF246" s="27">
        <v>0</v>
      </c>
      <c r="AG246" s="27">
        <v>0</v>
      </c>
      <c r="AH246" s="27">
        <v>0</v>
      </c>
      <c r="AI246" s="27">
        <v>0</v>
      </c>
      <c r="AJ246" s="27">
        <v>0</v>
      </c>
      <c r="AK246" s="27">
        <v>12471659.27</v>
      </c>
      <c r="AL246" s="27">
        <v>0</v>
      </c>
      <c r="AM246" s="27">
        <v>12471659.27</v>
      </c>
      <c r="AN246" s="27">
        <v>0</v>
      </c>
      <c r="AO246" s="27">
        <v>12471659.27</v>
      </c>
      <c r="AP246" s="26" t="s">
        <v>554</v>
      </c>
      <c r="AQ246" s="26" t="s">
        <v>843</v>
      </c>
      <c r="AR246" s="26" t="s">
        <v>853</v>
      </c>
      <c r="AS246" s="26" t="s">
        <v>851</v>
      </c>
      <c r="AT246" s="26" t="s">
        <v>54</v>
      </c>
    </row>
    <row r="247" spans="1:46" ht="25.5" x14ac:dyDescent="0.15">
      <c r="A247" s="26" t="s">
        <v>854</v>
      </c>
      <c r="B247" s="34">
        <v>2013</v>
      </c>
      <c r="C247" s="26" t="s">
        <v>46</v>
      </c>
      <c r="D247" s="26" t="s">
        <v>47</v>
      </c>
      <c r="E247" s="26" t="s">
        <v>48</v>
      </c>
      <c r="F247" s="26" t="s">
        <v>545</v>
      </c>
      <c r="G247" s="26" t="s">
        <v>47</v>
      </c>
      <c r="H247" s="26" t="s">
        <v>47</v>
      </c>
      <c r="I247" s="26" t="s">
        <v>47</v>
      </c>
      <c r="J247" s="26" t="s">
        <v>47</v>
      </c>
      <c r="K247" s="26" t="s">
        <v>47</v>
      </c>
      <c r="L247" s="26" t="s">
        <v>47</v>
      </c>
      <c r="M247" s="34">
        <v>891480085</v>
      </c>
      <c r="N247" s="26" t="s">
        <v>856</v>
      </c>
      <c r="O247" s="26" t="s">
        <v>47</v>
      </c>
      <c r="P247" s="27">
        <v>0</v>
      </c>
      <c r="Q247" s="27">
        <v>0</v>
      </c>
      <c r="R247" s="27">
        <v>0</v>
      </c>
      <c r="S247" s="27">
        <v>1045000000</v>
      </c>
      <c r="T247" s="27">
        <v>0</v>
      </c>
      <c r="U247" s="27">
        <v>0</v>
      </c>
      <c r="V247" s="27">
        <v>0</v>
      </c>
      <c r="W247" s="27">
        <v>0</v>
      </c>
      <c r="X247" s="27">
        <v>0</v>
      </c>
      <c r="Y247" s="27">
        <v>0</v>
      </c>
      <c r="Z247" s="27">
        <v>1045000000</v>
      </c>
      <c r="AA247" s="27">
        <v>0</v>
      </c>
      <c r="AB247" s="27">
        <v>1045000000</v>
      </c>
      <c r="AC247" s="27">
        <v>0</v>
      </c>
      <c r="AD247" s="27">
        <v>0</v>
      </c>
      <c r="AE247" s="27">
        <v>0</v>
      </c>
      <c r="AF247" s="27">
        <v>0</v>
      </c>
      <c r="AG247" s="27">
        <v>0</v>
      </c>
      <c r="AH247" s="27">
        <v>0</v>
      </c>
      <c r="AI247" s="27">
        <v>0</v>
      </c>
      <c r="AJ247" s="27">
        <v>0</v>
      </c>
      <c r="AK247" s="27">
        <v>32726353.149999999</v>
      </c>
      <c r="AL247" s="27">
        <v>1402210.68</v>
      </c>
      <c r="AM247" s="27">
        <v>31324142.469999999</v>
      </c>
      <c r="AN247" s="27">
        <v>0</v>
      </c>
      <c r="AO247" s="27">
        <v>32726353.149999999</v>
      </c>
      <c r="AP247" s="26" t="s">
        <v>554</v>
      </c>
      <c r="AQ247" s="26" t="s">
        <v>825</v>
      </c>
      <c r="AR247" s="26" t="s">
        <v>857</v>
      </c>
      <c r="AS247" s="26" t="s">
        <v>855</v>
      </c>
      <c r="AT247" s="26" t="s">
        <v>54</v>
      </c>
    </row>
    <row r="248" spans="1:46" ht="25.5" x14ac:dyDescent="0.15">
      <c r="A248" s="26" t="s">
        <v>858</v>
      </c>
      <c r="B248" s="34">
        <v>2015</v>
      </c>
      <c r="C248" s="26" t="s">
        <v>46</v>
      </c>
      <c r="D248" s="26" t="s">
        <v>47</v>
      </c>
      <c r="E248" s="26" t="s">
        <v>48</v>
      </c>
      <c r="F248" s="26" t="s">
        <v>545</v>
      </c>
      <c r="G248" s="26" t="s">
        <v>47</v>
      </c>
      <c r="H248" s="26" t="s">
        <v>47</v>
      </c>
      <c r="I248" s="26" t="s">
        <v>47</v>
      </c>
      <c r="J248" s="26" t="s">
        <v>47</v>
      </c>
      <c r="K248" s="26" t="s">
        <v>47</v>
      </c>
      <c r="L248" s="26" t="s">
        <v>47</v>
      </c>
      <c r="M248" s="34">
        <v>892280021</v>
      </c>
      <c r="N248" s="26" t="s">
        <v>766</v>
      </c>
      <c r="O248" s="26" t="s">
        <v>47</v>
      </c>
      <c r="P248" s="27">
        <v>0</v>
      </c>
      <c r="Q248" s="27">
        <v>0</v>
      </c>
      <c r="R248" s="27">
        <v>0</v>
      </c>
      <c r="S248" s="27">
        <v>539000000</v>
      </c>
      <c r="T248" s="27">
        <v>0</v>
      </c>
      <c r="U248" s="27">
        <v>0</v>
      </c>
      <c r="V248" s="27">
        <v>0</v>
      </c>
      <c r="W248" s="27">
        <v>0</v>
      </c>
      <c r="X248" s="27">
        <v>0</v>
      </c>
      <c r="Y248" s="27">
        <v>0</v>
      </c>
      <c r="Z248" s="27">
        <v>539000000</v>
      </c>
      <c r="AA248" s="27">
        <v>0</v>
      </c>
      <c r="AB248" s="27">
        <v>539000000</v>
      </c>
      <c r="AC248" s="27">
        <v>0</v>
      </c>
      <c r="AD248" s="27">
        <v>0</v>
      </c>
      <c r="AE248" s="27">
        <v>0</v>
      </c>
      <c r="AF248" s="27">
        <v>0</v>
      </c>
      <c r="AG248" s="27">
        <v>0</v>
      </c>
      <c r="AH248" s="27">
        <v>0</v>
      </c>
      <c r="AI248" s="27">
        <v>0</v>
      </c>
      <c r="AJ248" s="27">
        <v>0</v>
      </c>
      <c r="AK248" s="27">
        <v>14888558.23</v>
      </c>
      <c r="AL248" s="27">
        <v>0</v>
      </c>
      <c r="AM248" s="27">
        <v>14888558.23</v>
      </c>
      <c r="AN248" s="27">
        <v>0</v>
      </c>
      <c r="AO248" s="27">
        <v>14888558.23</v>
      </c>
      <c r="AP248" s="26" t="s">
        <v>554</v>
      </c>
      <c r="AQ248" s="26" t="s">
        <v>859</v>
      </c>
      <c r="AR248" s="26" t="s">
        <v>860</v>
      </c>
      <c r="AS248" s="26" t="s">
        <v>765</v>
      </c>
      <c r="AT248" s="26" t="s">
        <v>54</v>
      </c>
    </row>
    <row r="249" spans="1:46" ht="25.5" x14ac:dyDescent="0.15">
      <c r="A249" s="26" t="s">
        <v>861</v>
      </c>
      <c r="B249" s="34">
        <v>2015</v>
      </c>
      <c r="C249" s="26" t="s">
        <v>46</v>
      </c>
      <c r="D249" s="26" t="s">
        <v>47</v>
      </c>
      <c r="E249" s="26" t="s">
        <v>48</v>
      </c>
      <c r="F249" s="26" t="s">
        <v>545</v>
      </c>
      <c r="G249" s="26" t="s">
        <v>47</v>
      </c>
      <c r="H249" s="26" t="s">
        <v>47</v>
      </c>
      <c r="I249" s="26" t="s">
        <v>47</v>
      </c>
      <c r="J249" s="26" t="s">
        <v>47</v>
      </c>
      <c r="K249" s="26" t="s">
        <v>47</v>
      </c>
      <c r="L249" s="26" t="s">
        <v>47</v>
      </c>
      <c r="M249" s="34">
        <v>890000464</v>
      </c>
      <c r="N249" s="26" t="s">
        <v>672</v>
      </c>
      <c r="O249" s="26" t="s">
        <v>47</v>
      </c>
      <c r="P249" s="27">
        <v>0</v>
      </c>
      <c r="Q249" s="27">
        <v>0</v>
      </c>
      <c r="R249" s="27">
        <v>0</v>
      </c>
      <c r="S249" s="27">
        <v>160000000</v>
      </c>
      <c r="T249" s="27">
        <v>0</v>
      </c>
      <c r="U249" s="27">
        <v>0</v>
      </c>
      <c r="V249" s="27">
        <v>0</v>
      </c>
      <c r="W249" s="27">
        <v>0</v>
      </c>
      <c r="X249" s="27">
        <v>0</v>
      </c>
      <c r="Y249" s="27">
        <v>0</v>
      </c>
      <c r="Z249" s="27">
        <v>160000000</v>
      </c>
      <c r="AA249" s="27">
        <v>0</v>
      </c>
      <c r="AB249" s="27">
        <v>160000000</v>
      </c>
      <c r="AC249" s="27">
        <v>0</v>
      </c>
      <c r="AD249" s="27">
        <v>0</v>
      </c>
      <c r="AE249" s="27">
        <v>0</v>
      </c>
      <c r="AF249" s="27">
        <v>0</v>
      </c>
      <c r="AG249" s="27">
        <v>0</v>
      </c>
      <c r="AH249" s="27">
        <v>0</v>
      </c>
      <c r="AI249" s="27">
        <v>0</v>
      </c>
      <c r="AJ249" s="27">
        <v>0</v>
      </c>
      <c r="AK249" s="27">
        <v>9340744.7300000004</v>
      </c>
      <c r="AL249" s="27">
        <v>0</v>
      </c>
      <c r="AM249" s="27">
        <v>9340744.7300000004</v>
      </c>
      <c r="AN249" s="27">
        <v>0</v>
      </c>
      <c r="AO249" s="27">
        <v>9340744.7300000004</v>
      </c>
      <c r="AP249" s="26" t="s">
        <v>554</v>
      </c>
      <c r="AQ249" s="26" t="s">
        <v>848</v>
      </c>
      <c r="AR249" s="26" t="s">
        <v>862</v>
      </c>
      <c r="AS249" s="26" t="s">
        <v>671</v>
      </c>
      <c r="AT249" s="26" t="s">
        <v>54</v>
      </c>
    </row>
    <row r="250" spans="1:46" ht="25.5" x14ac:dyDescent="0.15">
      <c r="A250" s="26" t="s">
        <v>863</v>
      </c>
      <c r="B250" s="34">
        <v>2013</v>
      </c>
      <c r="C250" s="26" t="s">
        <v>46</v>
      </c>
      <c r="D250" s="26" t="s">
        <v>47</v>
      </c>
      <c r="E250" s="26" t="s">
        <v>48</v>
      </c>
      <c r="F250" s="26" t="s">
        <v>545</v>
      </c>
      <c r="G250" s="26" t="s">
        <v>47</v>
      </c>
      <c r="H250" s="26" t="s">
        <v>47</v>
      </c>
      <c r="I250" s="26" t="s">
        <v>47</v>
      </c>
      <c r="J250" s="26" t="s">
        <v>47</v>
      </c>
      <c r="K250" s="26" t="s">
        <v>47</v>
      </c>
      <c r="L250" s="26" t="s">
        <v>47</v>
      </c>
      <c r="M250" s="34">
        <v>892099149</v>
      </c>
      <c r="N250" s="26" t="s">
        <v>865</v>
      </c>
      <c r="O250" s="26" t="s">
        <v>47</v>
      </c>
      <c r="P250" s="27">
        <v>0</v>
      </c>
      <c r="Q250" s="27">
        <v>0</v>
      </c>
      <c r="R250" s="27">
        <v>0</v>
      </c>
      <c r="S250" s="27">
        <v>800000000</v>
      </c>
      <c r="T250" s="27">
        <v>0</v>
      </c>
      <c r="U250" s="27">
        <v>0</v>
      </c>
      <c r="V250" s="27">
        <v>0</v>
      </c>
      <c r="W250" s="27">
        <v>0</v>
      </c>
      <c r="X250" s="27">
        <v>0</v>
      </c>
      <c r="Y250" s="27">
        <v>0</v>
      </c>
      <c r="Z250" s="27">
        <v>800000000</v>
      </c>
      <c r="AA250" s="27">
        <v>0</v>
      </c>
      <c r="AB250" s="27">
        <v>800000000</v>
      </c>
      <c r="AC250" s="27">
        <v>0</v>
      </c>
      <c r="AD250" s="27">
        <v>0</v>
      </c>
      <c r="AE250" s="27">
        <v>0</v>
      </c>
      <c r="AF250" s="27">
        <v>0</v>
      </c>
      <c r="AG250" s="27">
        <v>0</v>
      </c>
      <c r="AH250" s="27">
        <v>0</v>
      </c>
      <c r="AI250" s="27">
        <v>0</v>
      </c>
      <c r="AJ250" s="27">
        <v>0</v>
      </c>
      <c r="AK250" s="27">
        <v>26565155.91</v>
      </c>
      <c r="AL250" s="27">
        <v>0</v>
      </c>
      <c r="AM250" s="27">
        <v>26565155.91</v>
      </c>
      <c r="AN250" s="27">
        <v>0</v>
      </c>
      <c r="AO250" s="27">
        <v>26565155.91</v>
      </c>
      <c r="AP250" s="26" t="s">
        <v>554</v>
      </c>
      <c r="AQ250" s="26" t="s">
        <v>866</v>
      </c>
      <c r="AR250" s="26" t="s">
        <v>867</v>
      </c>
      <c r="AS250" s="26" t="s">
        <v>864</v>
      </c>
      <c r="AT250" s="26" t="s">
        <v>54</v>
      </c>
    </row>
    <row r="251" spans="1:46" ht="38.25" x14ac:dyDescent="0.15">
      <c r="A251" s="26" t="s">
        <v>868</v>
      </c>
      <c r="B251" s="34">
        <v>2013</v>
      </c>
      <c r="C251" s="26" t="s">
        <v>46</v>
      </c>
      <c r="D251" s="26" t="s">
        <v>47</v>
      </c>
      <c r="E251" s="26" t="s">
        <v>48</v>
      </c>
      <c r="F251" s="26" t="s">
        <v>545</v>
      </c>
      <c r="G251" s="26" t="s">
        <v>47</v>
      </c>
      <c r="H251" s="26" t="s">
        <v>47</v>
      </c>
      <c r="I251" s="26" t="s">
        <v>47</v>
      </c>
      <c r="J251" s="26" t="s">
        <v>47</v>
      </c>
      <c r="K251" s="26" t="s">
        <v>47</v>
      </c>
      <c r="L251" s="26" t="s">
        <v>47</v>
      </c>
      <c r="M251" s="34">
        <v>892115002</v>
      </c>
      <c r="N251" s="26" t="s">
        <v>870</v>
      </c>
      <c r="O251" s="26" t="s">
        <v>47</v>
      </c>
      <c r="P251" s="27">
        <v>0</v>
      </c>
      <c r="Q251" s="27">
        <v>0</v>
      </c>
      <c r="R251" s="27">
        <v>0</v>
      </c>
      <c r="S251" s="27">
        <v>50000000</v>
      </c>
      <c r="T251" s="27">
        <v>0</v>
      </c>
      <c r="U251" s="27">
        <v>0</v>
      </c>
      <c r="V251" s="27">
        <v>0</v>
      </c>
      <c r="W251" s="27">
        <v>0</v>
      </c>
      <c r="X251" s="27">
        <v>0</v>
      </c>
      <c r="Y251" s="27">
        <v>0</v>
      </c>
      <c r="Z251" s="27">
        <v>49813187.920000002</v>
      </c>
      <c r="AA251" s="27">
        <v>198458.92</v>
      </c>
      <c r="AB251" s="27">
        <v>49614729</v>
      </c>
      <c r="AC251" s="27">
        <v>0</v>
      </c>
      <c r="AD251" s="27">
        <v>0</v>
      </c>
      <c r="AE251" s="27">
        <v>0</v>
      </c>
      <c r="AF251" s="27">
        <v>0</v>
      </c>
      <c r="AG251" s="27">
        <v>186812.08</v>
      </c>
      <c r="AH251" s="27">
        <v>0</v>
      </c>
      <c r="AI251" s="27">
        <v>186812.08</v>
      </c>
      <c r="AJ251" s="27">
        <v>0</v>
      </c>
      <c r="AK251" s="27">
        <v>3523798.91</v>
      </c>
      <c r="AL251" s="27">
        <v>0</v>
      </c>
      <c r="AM251" s="27">
        <v>3523798.91</v>
      </c>
      <c r="AN251" s="27">
        <v>0</v>
      </c>
      <c r="AO251" s="27">
        <v>3710610.99</v>
      </c>
      <c r="AP251" s="26" t="s">
        <v>548</v>
      </c>
      <c r="AQ251" s="26" t="s">
        <v>871</v>
      </c>
      <c r="AR251" s="26" t="s">
        <v>872</v>
      </c>
      <c r="AS251" s="26" t="s">
        <v>869</v>
      </c>
      <c r="AT251" s="26" t="s">
        <v>54</v>
      </c>
    </row>
    <row r="252" spans="1:46" ht="25.5" x14ac:dyDescent="0.15">
      <c r="A252" s="26" t="s">
        <v>873</v>
      </c>
      <c r="B252" s="34">
        <v>2015</v>
      </c>
      <c r="C252" s="26" t="s">
        <v>46</v>
      </c>
      <c r="D252" s="26" t="s">
        <v>47</v>
      </c>
      <c r="E252" s="26" t="s">
        <v>48</v>
      </c>
      <c r="F252" s="26" t="s">
        <v>545</v>
      </c>
      <c r="G252" s="26" t="s">
        <v>47</v>
      </c>
      <c r="H252" s="26" t="s">
        <v>47</v>
      </c>
      <c r="I252" s="26" t="s">
        <v>47</v>
      </c>
      <c r="J252" s="26" t="s">
        <v>47</v>
      </c>
      <c r="K252" s="26" t="s">
        <v>47</v>
      </c>
      <c r="L252" s="26" t="s">
        <v>47</v>
      </c>
      <c r="M252" s="34">
        <v>890905211</v>
      </c>
      <c r="N252" s="26" t="s">
        <v>875</v>
      </c>
      <c r="O252" s="26" t="s">
        <v>47</v>
      </c>
      <c r="P252" s="27">
        <v>0</v>
      </c>
      <c r="Q252" s="27">
        <v>0</v>
      </c>
      <c r="R252" s="27">
        <v>0</v>
      </c>
      <c r="S252" s="27">
        <v>500000000</v>
      </c>
      <c r="T252" s="27">
        <v>0</v>
      </c>
      <c r="U252" s="27">
        <v>0</v>
      </c>
      <c r="V252" s="27">
        <v>0</v>
      </c>
      <c r="W252" s="27">
        <v>0</v>
      </c>
      <c r="X252" s="27">
        <v>0</v>
      </c>
      <c r="Y252" s="27">
        <v>0</v>
      </c>
      <c r="Z252" s="27">
        <v>500000000</v>
      </c>
      <c r="AA252" s="27">
        <v>0</v>
      </c>
      <c r="AB252" s="27">
        <v>500000000</v>
      </c>
      <c r="AC252" s="27">
        <v>0</v>
      </c>
      <c r="AD252" s="27">
        <v>0</v>
      </c>
      <c r="AE252" s="27">
        <v>0</v>
      </c>
      <c r="AF252" s="27">
        <v>0</v>
      </c>
      <c r="AG252" s="27">
        <v>0</v>
      </c>
      <c r="AH252" s="27">
        <v>0</v>
      </c>
      <c r="AI252" s="27">
        <v>0</v>
      </c>
      <c r="AJ252" s="27">
        <v>0</v>
      </c>
      <c r="AK252" s="27">
        <v>15901310.41</v>
      </c>
      <c r="AL252" s="27">
        <v>0</v>
      </c>
      <c r="AM252" s="27">
        <v>15901310.41</v>
      </c>
      <c r="AN252" s="27">
        <v>0</v>
      </c>
      <c r="AO252" s="27">
        <v>15901310.41</v>
      </c>
      <c r="AP252" s="26" t="s">
        <v>554</v>
      </c>
      <c r="AQ252" s="26" t="s">
        <v>124</v>
      </c>
      <c r="AR252" s="26" t="s">
        <v>126</v>
      </c>
      <c r="AS252" s="26" t="s">
        <v>874</v>
      </c>
      <c r="AT252" s="26" t="s">
        <v>54</v>
      </c>
    </row>
    <row r="253" spans="1:46" ht="25.5" x14ac:dyDescent="0.15">
      <c r="A253" s="26" t="s">
        <v>876</v>
      </c>
      <c r="B253" s="34">
        <v>2013</v>
      </c>
      <c r="C253" s="26" t="s">
        <v>46</v>
      </c>
      <c r="D253" s="26" t="s">
        <v>47</v>
      </c>
      <c r="E253" s="26" t="s">
        <v>48</v>
      </c>
      <c r="F253" s="26" t="s">
        <v>545</v>
      </c>
      <c r="G253" s="26" t="s">
        <v>47</v>
      </c>
      <c r="H253" s="26" t="s">
        <v>47</v>
      </c>
      <c r="I253" s="26" t="s">
        <v>47</v>
      </c>
      <c r="J253" s="26" t="s">
        <v>47</v>
      </c>
      <c r="K253" s="26" t="s">
        <v>47</v>
      </c>
      <c r="L253" s="26" t="s">
        <v>47</v>
      </c>
      <c r="M253" s="34">
        <v>890801053</v>
      </c>
      <c r="N253" s="26" t="s">
        <v>878</v>
      </c>
      <c r="O253" s="26" t="s">
        <v>47</v>
      </c>
      <c r="P253" s="27">
        <v>0</v>
      </c>
      <c r="Q253" s="27">
        <v>0</v>
      </c>
      <c r="R253" s="27">
        <v>0</v>
      </c>
      <c r="S253" s="27">
        <v>525000000</v>
      </c>
      <c r="T253" s="27">
        <v>0</v>
      </c>
      <c r="U253" s="27">
        <v>0</v>
      </c>
      <c r="V253" s="27">
        <v>0</v>
      </c>
      <c r="W253" s="27">
        <v>0</v>
      </c>
      <c r="X253" s="27">
        <v>0</v>
      </c>
      <c r="Y253" s="27">
        <v>0</v>
      </c>
      <c r="Z253" s="27">
        <v>525000000</v>
      </c>
      <c r="AA253" s="27">
        <v>0</v>
      </c>
      <c r="AB253" s="27">
        <v>525000000</v>
      </c>
      <c r="AC253" s="27">
        <v>0</v>
      </c>
      <c r="AD253" s="27">
        <v>0</v>
      </c>
      <c r="AE253" s="27">
        <v>0</v>
      </c>
      <c r="AF253" s="27">
        <v>0</v>
      </c>
      <c r="AG253" s="27">
        <v>0</v>
      </c>
      <c r="AH253" s="27">
        <v>0</v>
      </c>
      <c r="AI253" s="27">
        <v>0</v>
      </c>
      <c r="AJ253" s="27">
        <v>0</v>
      </c>
      <c r="AK253" s="27">
        <v>24675663.440000001</v>
      </c>
      <c r="AL253" s="27">
        <v>0</v>
      </c>
      <c r="AM253" s="27">
        <v>24675663.440000001</v>
      </c>
      <c r="AN253" s="27">
        <v>0</v>
      </c>
      <c r="AO253" s="27">
        <v>24675663.440000001</v>
      </c>
      <c r="AP253" s="26" t="s">
        <v>554</v>
      </c>
      <c r="AQ253" s="26" t="s">
        <v>879</v>
      </c>
      <c r="AR253" s="26" t="s">
        <v>880</v>
      </c>
      <c r="AS253" s="26" t="s">
        <v>877</v>
      </c>
      <c r="AT253" s="26" t="s">
        <v>54</v>
      </c>
    </row>
    <row r="254" spans="1:46" ht="25.5" x14ac:dyDescent="0.15">
      <c r="A254" s="26" t="s">
        <v>881</v>
      </c>
      <c r="B254" s="34">
        <v>2013</v>
      </c>
      <c r="C254" s="26" t="s">
        <v>46</v>
      </c>
      <c r="D254" s="26" t="s">
        <v>47</v>
      </c>
      <c r="E254" s="26" t="s">
        <v>48</v>
      </c>
      <c r="F254" s="26" t="s">
        <v>545</v>
      </c>
      <c r="G254" s="26" t="s">
        <v>47</v>
      </c>
      <c r="H254" s="26" t="s">
        <v>47</v>
      </c>
      <c r="I254" s="26" t="s">
        <v>47</v>
      </c>
      <c r="J254" s="26" t="s">
        <v>47</v>
      </c>
      <c r="K254" s="26" t="s">
        <v>47</v>
      </c>
      <c r="L254" s="26" t="s">
        <v>47</v>
      </c>
      <c r="M254" s="34">
        <v>900159106</v>
      </c>
      <c r="N254" s="26" t="s">
        <v>883</v>
      </c>
      <c r="O254" s="26" t="s">
        <v>47</v>
      </c>
      <c r="P254" s="27">
        <v>0</v>
      </c>
      <c r="Q254" s="27">
        <v>0</v>
      </c>
      <c r="R254" s="27">
        <v>0</v>
      </c>
      <c r="S254" s="27">
        <v>20000000</v>
      </c>
      <c r="T254" s="27">
        <v>0</v>
      </c>
      <c r="U254" s="27">
        <v>0</v>
      </c>
      <c r="V254" s="27">
        <v>0</v>
      </c>
      <c r="W254" s="27">
        <v>0</v>
      </c>
      <c r="X254" s="27">
        <v>0</v>
      </c>
      <c r="Y254" s="27">
        <v>0</v>
      </c>
      <c r="Z254" s="27">
        <v>0</v>
      </c>
      <c r="AA254" s="27">
        <v>0</v>
      </c>
      <c r="AB254" s="27">
        <v>0</v>
      </c>
      <c r="AC254" s="27">
        <v>0</v>
      </c>
      <c r="AD254" s="27">
        <v>0</v>
      </c>
      <c r="AE254" s="27">
        <v>0</v>
      </c>
      <c r="AF254" s="27">
        <v>0</v>
      </c>
      <c r="AG254" s="27">
        <v>20000000</v>
      </c>
      <c r="AH254" s="27">
        <v>0</v>
      </c>
      <c r="AI254" s="27">
        <v>0</v>
      </c>
      <c r="AJ254" s="27">
        <v>0</v>
      </c>
      <c r="AK254" s="27">
        <v>0</v>
      </c>
      <c r="AL254" s="27">
        <v>0</v>
      </c>
      <c r="AM254" s="27">
        <v>0</v>
      </c>
      <c r="AN254" s="27">
        <v>0</v>
      </c>
      <c r="AO254" s="27">
        <v>0</v>
      </c>
      <c r="AP254" s="26" t="s">
        <v>554</v>
      </c>
      <c r="AQ254" s="26" t="s">
        <v>879</v>
      </c>
      <c r="AR254" s="26" t="s">
        <v>884</v>
      </c>
      <c r="AS254" s="26" t="s">
        <v>882</v>
      </c>
      <c r="AT254" s="26" t="s">
        <v>54</v>
      </c>
    </row>
    <row r="255" spans="1:46" ht="25.5" x14ac:dyDescent="0.15">
      <c r="A255" s="26" t="s">
        <v>885</v>
      </c>
      <c r="B255" s="34">
        <v>2012</v>
      </c>
      <c r="C255" s="26" t="s">
        <v>46</v>
      </c>
      <c r="D255" s="26" t="s">
        <v>47</v>
      </c>
      <c r="E255" s="26" t="s">
        <v>48</v>
      </c>
      <c r="F255" s="26" t="s">
        <v>545</v>
      </c>
      <c r="G255" s="26" t="s">
        <v>47</v>
      </c>
      <c r="H255" s="26" t="s">
        <v>47</v>
      </c>
      <c r="I255" s="26" t="s">
        <v>47</v>
      </c>
      <c r="J255" s="26" t="s">
        <v>47</v>
      </c>
      <c r="K255" s="26" t="s">
        <v>47</v>
      </c>
      <c r="L255" s="26" t="s">
        <v>47</v>
      </c>
      <c r="M255" s="34">
        <v>822002732</v>
      </c>
      <c r="N255" s="26" t="s">
        <v>842</v>
      </c>
      <c r="O255" s="26" t="s">
        <v>47</v>
      </c>
      <c r="P255" s="27">
        <v>0</v>
      </c>
      <c r="Q255" s="27">
        <v>0</v>
      </c>
      <c r="R255" s="27">
        <v>0</v>
      </c>
      <c r="S255" s="27">
        <v>15000000</v>
      </c>
      <c r="T255" s="27">
        <v>0</v>
      </c>
      <c r="U255" s="27">
        <v>0</v>
      </c>
      <c r="V255" s="27">
        <v>0</v>
      </c>
      <c r="W255" s="27">
        <v>0</v>
      </c>
      <c r="X255" s="27">
        <v>0</v>
      </c>
      <c r="Y255" s="27">
        <v>0</v>
      </c>
      <c r="Z255" s="27">
        <v>0</v>
      </c>
      <c r="AA255" s="27">
        <v>0</v>
      </c>
      <c r="AB255" s="27">
        <v>0</v>
      </c>
      <c r="AC255" s="27">
        <v>0</v>
      </c>
      <c r="AD255" s="27">
        <v>0</v>
      </c>
      <c r="AE255" s="27">
        <v>0</v>
      </c>
      <c r="AF255" s="27">
        <v>0</v>
      </c>
      <c r="AG255" s="27">
        <v>15000000</v>
      </c>
      <c r="AH255" s="27">
        <v>0</v>
      </c>
      <c r="AI255" s="27">
        <v>0</v>
      </c>
      <c r="AJ255" s="27">
        <v>0</v>
      </c>
      <c r="AK255" s="27">
        <v>0</v>
      </c>
      <c r="AL255" s="27">
        <v>0</v>
      </c>
      <c r="AM255" s="27">
        <v>0</v>
      </c>
      <c r="AN255" s="27">
        <v>0</v>
      </c>
      <c r="AO255" s="27">
        <v>0</v>
      </c>
      <c r="AP255" s="26" t="s">
        <v>554</v>
      </c>
      <c r="AQ255" s="26" t="s">
        <v>555</v>
      </c>
      <c r="AR255" s="26" t="s">
        <v>886</v>
      </c>
      <c r="AS255" s="26" t="s">
        <v>841</v>
      </c>
      <c r="AT255" s="26" t="s">
        <v>54</v>
      </c>
    </row>
    <row r="256" spans="1:46" ht="25.5" x14ac:dyDescent="0.15">
      <c r="A256" s="26" t="s">
        <v>887</v>
      </c>
      <c r="B256" s="34">
        <v>2013</v>
      </c>
      <c r="C256" s="26" t="s">
        <v>46</v>
      </c>
      <c r="D256" s="26" t="s">
        <v>47</v>
      </c>
      <c r="E256" s="26" t="s">
        <v>48</v>
      </c>
      <c r="F256" s="26" t="s">
        <v>545</v>
      </c>
      <c r="G256" s="26" t="s">
        <v>47</v>
      </c>
      <c r="H256" s="26" t="s">
        <v>47</v>
      </c>
      <c r="I256" s="26" t="s">
        <v>47</v>
      </c>
      <c r="J256" s="26" t="s">
        <v>47</v>
      </c>
      <c r="K256" s="26" t="s">
        <v>47</v>
      </c>
      <c r="L256" s="26" t="s">
        <v>47</v>
      </c>
      <c r="M256" s="34">
        <v>800103196</v>
      </c>
      <c r="N256" s="26" t="s">
        <v>889</v>
      </c>
      <c r="O256" s="26" t="s">
        <v>47</v>
      </c>
      <c r="P256" s="27">
        <v>0</v>
      </c>
      <c r="Q256" s="27">
        <v>0</v>
      </c>
      <c r="R256" s="27">
        <v>0</v>
      </c>
      <c r="S256" s="27">
        <v>450000000</v>
      </c>
      <c r="T256" s="27">
        <v>0</v>
      </c>
      <c r="U256" s="27">
        <v>0</v>
      </c>
      <c r="V256" s="27">
        <v>0</v>
      </c>
      <c r="W256" s="27">
        <v>0</v>
      </c>
      <c r="X256" s="27">
        <v>0</v>
      </c>
      <c r="Y256" s="27">
        <v>0</v>
      </c>
      <c r="Z256" s="27">
        <v>450000000</v>
      </c>
      <c r="AA256" s="27">
        <v>0</v>
      </c>
      <c r="AB256" s="27">
        <v>450000000</v>
      </c>
      <c r="AC256" s="27">
        <v>0</v>
      </c>
      <c r="AD256" s="27">
        <v>0</v>
      </c>
      <c r="AE256" s="27">
        <v>0</v>
      </c>
      <c r="AF256" s="27">
        <v>0</v>
      </c>
      <c r="AG256" s="27">
        <v>0</v>
      </c>
      <c r="AH256" s="27">
        <v>0</v>
      </c>
      <c r="AI256" s="27">
        <v>0</v>
      </c>
      <c r="AJ256" s="27">
        <v>0</v>
      </c>
      <c r="AK256" s="27">
        <v>25302019.399999999</v>
      </c>
      <c r="AL256" s="27">
        <v>0</v>
      </c>
      <c r="AM256" s="27">
        <v>25302019.399999999</v>
      </c>
      <c r="AN256" s="27">
        <v>0</v>
      </c>
      <c r="AO256" s="27">
        <v>25302019.399999999</v>
      </c>
      <c r="AP256" s="26" t="s">
        <v>554</v>
      </c>
      <c r="AQ256" s="26" t="s">
        <v>890</v>
      </c>
      <c r="AR256" s="26" t="s">
        <v>891</v>
      </c>
      <c r="AS256" s="26" t="s">
        <v>888</v>
      </c>
      <c r="AT256" s="26" t="s">
        <v>54</v>
      </c>
    </row>
    <row r="257" spans="1:46" ht="25.5" x14ac:dyDescent="0.15">
      <c r="A257" s="26" t="s">
        <v>892</v>
      </c>
      <c r="B257" s="34">
        <v>2013</v>
      </c>
      <c r="C257" s="26" t="s">
        <v>46</v>
      </c>
      <c r="D257" s="26" t="s">
        <v>47</v>
      </c>
      <c r="E257" s="26" t="s">
        <v>48</v>
      </c>
      <c r="F257" s="26" t="s">
        <v>545</v>
      </c>
      <c r="G257" s="26" t="s">
        <v>47</v>
      </c>
      <c r="H257" s="26" t="s">
        <v>47</v>
      </c>
      <c r="I257" s="26" t="s">
        <v>47</v>
      </c>
      <c r="J257" s="26" t="s">
        <v>47</v>
      </c>
      <c r="K257" s="26" t="s">
        <v>47</v>
      </c>
      <c r="L257" s="26" t="s">
        <v>47</v>
      </c>
      <c r="M257" s="34">
        <v>891580016</v>
      </c>
      <c r="N257" s="26" t="s">
        <v>894</v>
      </c>
      <c r="O257" s="26" t="s">
        <v>47</v>
      </c>
      <c r="P257" s="27">
        <v>0</v>
      </c>
      <c r="Q257" s="27">
        <v>0</v>
      </c>
      <c r="R257" s="27">
        <v>0</v>
      </c>
      <c r="S257" s="27">
        <v>450000000</v>
      </c>
      <c r="T257" s="27">
        <v>0</v>
      </c>
      <c r="U257" s="27">
        <v>0</v>
      </c>
      <c r="V257" s="27">
        <v>0</v>
      </c>
      <c r="W257" s="27">
        <v>0</v>
      </c>
      <c r="X257" s="27">
        <v>0</v>
      </c>
      <c r="Y257" s="27">
        <v>0</v>
      </c>
      <c r="Z257" s="27">
        <v>450000000</v>
      </c>
      <c r="AA257" s="27">
        <v>0</v>
      </c>
      <c r="AB257" s="27">
        <v>450000000</v>
      </c>
      <c r="AC257" s="27">
        <v>0</v>
      </c>
      <c r="AD257" s="27">
        <v>0</v>
      </c>
      <c r="AE257" s="27">
        <v>0</v>
      </c>
      <c r="AF257" s="27">
        <v>0</v>
      </c>
      <c r="AG257" s="27">
        <v>0</v>
      </c>
      <c r="AH257" s="27">
        <v>0</v>
      </c>
      <c r="AI257" s="27">
        <v>0</v>
      </c>
      <c r="AJ257" s="27">
        <v>0</v>
      </c>
      <c r="AK257" s="27">
        <v>19946463.27</v>
      </c>
      <c r="AL257" s="27">
        <v>233016.17</v>
      </c>
      <c r="AM257" s="27">
        <v>19713447.100000001</v>
      </c>
      <c r="AN257" s="27">
        <v>0</v>
      </c>
      <c r="AO257" s="27">
        <v>19946463.27</v>
      </c>
      <c r="AP257" s="26" t="s">
        <v>554</v>
      </c>
      <c r="AQ257" s="26" t="s">
        <v>895</v>
      </c>
      <c r="AR257" s="26" t="s">
        <v>896</v>
      </c>
      <c r="AS257" s="26" t="s">
        <v>893</v>
      </c>
      <c r="AT257" s="26" t="s">
        <v>54</v>
      </c>
    </row>
    <row r="258" spans="1:46" ht="25.5" x14ac:dyDescent="0.15">
      <c r="A258" s="26" t="s">
        <v>897</v>
      </c>
      <c r="B258" s="34">
        <v>2013</v>
      </c>
      <c r="C258" s="26" t="s">
        <v>46</v>
      </c>
      <c r="D258" s="26" t="s">
        <v>47</v>
      </c>
      <c r="E258" s="26" t="s">
        <v>48</v>
      </c>
      <c r="F258" s="26" t="s">
        <v>545</v>
      </c>
      <c r="G258" s="26" t="s">
        <v>47</v>
      </c>
      <c r="H258" s="26" t="s">
        <v>47</v>
      </c>
      <c r="I258" s="26" t="s">
        <v>47</v>
      </c>
      <c r="J258" s="26" t="s">
        <v>47</v>
      </c>
      <c r="K258" s="26" t="s">
        <v>47</v>
      </c>
      <c r="L258" s="26" t="s">
        <v>47</v>
      </c>
      <c r="M258" s="34">
        <v>899999034</v>
      </c>
      <c r="N258" s="26" t="s">
        <v>899</v>
      </c>
      <c r="O258" s="26" t="s">
        <v>47</v>
      </c>
      <c r="P258" s="27">
        <v>0</v>
      </c>
      <c r="Q258" s="27">
        <v>0</v>
      </c>
      <c r="R258" s="27">
        <v>0</v>
      </c>
      <c r="S258" s="27">
        <v>10200000</v>
      </c>
      <c r="T258" s="27">
        <v>0</v>
      </c>
      <c r="U258" s="27">
        <v>0</v>
      </c>
      <c r="V258" s="27">
        <v>0</v>
      </c>
      <c r="W258" s="27">
        <v>0</v>
      </c>
      <c r="X258" s="27">
        <v>0</v>
      </c>
      <c r="Y258" s="27">
        <v>0</v>
      </c>
      <c r="Z258" s="27">
        <v>10200000</v>
      </c>
      <c r="AA258" s="27">
        <v>0</v>
      </c>
      <c r="AB258" s="27">
        <v>10200000</v>
      </c>
      <c r="AC258" s="27">
        <v>0</v>
      </c>
      <c r="AD258" s="27">
        <v>0</v>
      </c>
      <c r="AE258" s="27">
        <v>0</v>
      </c>
      <c r="AF258" s="27">
        <v>0</v>
      </c>
      <c r="AG258" s="27">
        <v>0</v>
      </c>
      <c r="AH258" s="27">
        <v>0</v>
      </c>
      <c r="AI258" s="27">
        <v>0</v>
      </c>
      <c r="AJ258" s="27">
        <v>0</v>
      </c>
      <c r="AK258" s="27">
        <v>352081.12</v>
      </c>
      <c r="AL258" s="27">
        <v>0</v>
      </c>
      <c r="AM258" s="27">
        <v>352081.12</v>
      </c>
      <c r="AN258" s="27">
        <v>0</v>
      </c>
      <c r="AO258" s="27">
        <v>352081.12</v>
      </c>
      <c r="AP258" s="26" t="s">
        <v>548</v>
      </c>
      <c r="AQ258" s="26" t="s">
        <v>895</v>
      </c>
      <c r="AR258" s="26" t="s">
        <v>900</v>
      </c>
      <c r="AS258" s="26" t="s">
        <v>898</v>
      </c>
      <c r="AT258" s="26" t="s">
        <v>54</v>
      </c>
    </row>
    <row r="259" spans="1:46" ht="25.5" x14ac:dyDescent="0.15">
      <c r="A259" s="26" t="s">
        <v>901</v>
      </c>
      <c r="B259" s="34">
        <v>2013</v>
      </c>
      <c r="C259" s="26" t="s">
        <v>46</v>
      </c>
      <c r="D259" s="26" t="s">
        <v>47</v>
      </c>
      <c r="E259" s="26" t="s">
        <v>48</v>
      </c>
      <c r="F259" s="26" t="s">
        <v>545</v>
      </c>
      <c r="G259" s="26" t="s">
        <v>47</v>
      </c>
      <c r="H259" s="26" t="s">
        <v>47</v>
      </c>
      <c r="I259" s="26" t="s">
        <v>47</v>
      </c>
      <c r="J259" s="26" t="s">
        <v>47</v>
      </c>
      <c r="K259" s="26" t="s">
        <v>47</v>
      </c>
      <c r="L259" s="26" t="s">
        <v>47</v>
      </c>
      <c r="M259" s="34">
        <v>892115007</v>
      </c>
      <c r="N259" s="26" t="s">
        <v>903</v>
      </c>
      <c r="O259" s="26" t="s">
        <v>47</v>
      </c>
      <c r="P259" s="27">
        <v>0</v>
      </c>
      <c r="Q259" s="27">
        <v>0</v>
      </c>
      <c r="R259" s="27">
        <v>0</v>
      </c>
      <c r="S259" s="27">
        <v>264666666</v>
      </c>
      <c r="T259" s="27">
        <v>0</v>
      </c>
      <c r="U259" s="27">
        <v>0</v>
      </c>
      <c r="V259" s="27">
        <v>0</v>
      </c>
      <c r="W259" s="27">
        <v>0</v>
      </c>
      <c r="X259" s="27">
        <v>0</v>
      </c>
      <c r="Y259" s="27">
        <v>0</v>
      </c>
      <c r="Z259" s="27">
        <v>264772532.66999999</v>
      </c>
      <c r="AA259" s="27">
        <v>105866.67</v>
      </c>
      <c r="AB259" s="27">
        <v>264666666</v>
      </c>
      <c r="AC259" s="27">
        <v>0</v>
      </c>
      <c r="AD259" s="27">
        <v>0</v>
      </c>
      <c r="AE259" s="27">
        <v>0</v>
      </c>
      <c r="AF259" s="27">
        <v>0</v>
      </c>
      <c r="AG259" s="27">
        <v>-105866.67</v>
      </c>
      <c r="AH259" s="27">
        <v>0</v>
      </c>
      <c r="AI259" s="27">
        <v>-105866.67</v>
      </c>
      <c r="AJ259" s="27">
        <v>0</v>
      </c>
      <c r="AK259" s="27">
        <v>20603288.600000001</v>
      </c>
      <c r="AL259" s="27">
        <v>0</v>
      </c>
      <c r="AM259" s="27">
        <v>20603288.600000001</v>
      </c>
      <c r="AN259" s="27">
        <v>0</v>
      </c>
      <c r="AO259" s="27">
        <v>20497421.93</v>
      </c>
      <c r="AP259" s="26" t="s">
        <v>554</v>
      </c>
      <c r="AQ259" s="26" t="s">
        <v>871</v>
      </c>
      <c r="AR259" s="26" t="s">
        <v>904</v>
      </c>
      <c r="AS259" s="26" t="s">
        <v>902</v>
      </c>
      <c r="AT259" s="26" t="s">
        <v>54</v>
      </c>
    </row>
    <row r="260" spans="1:46" ht="25.5" x14ac:dyDescent="0.15">
      <c r="A260" s="26" t="s">
        <v>905</v>
      </c>
      <c r="B260" s="34">
        <v>2013</v>
      </c>
      <c r="C260" s="26" t="s">
        <v>46</v>
      </c>
      <c r="D260" s="26" t="s">
        <v>47</v>
      </c>
      <c r="E260" s="26" t="s">
        <v>48</v>
      </c>
      <c r="F260" s="26" t="s">
        <v>545</v>
      </c>
      <c r="G260" s="26" t="s">
        <v>47</v>
      </c>
      <c r="H260" s="26" t="s">
        <v>47</v>
      </c>
      <c r="I260" s="26" t="s">
        <v>47</v>
      </c>
      <c r="J260" s="26" t="s">
        <v>47</v>
      </c>
      <c r="K260" s="26" t="s">
        <v>47</v>
      </c>
      <c r="L260" s="26" t="s">
        <v>47</v>
      </c>
      <c r="M260" s="34">
        <v>800113389</v>
      </c>
      <c r="N260" s="26" t="s">
        <v>589</v>
      </c>
      <c r="O260" s="26" t="s">
        <v>47</v>
      </c>
      <c r="P260" s="27">
        <v>0</v>
      </c>
      <c r="Q260" s="27">
        <v>0</v>
      </c>
      <c r="R260" s="27">
        <v>0</v>
      </c>
      <c r="S260" s="27">
        <v>500000000</v>
      </c>
      <c r="T260" s="27">
        <v>0</v>
      </c>
      <c r="U260" s="27">
        <v>0</v>
      </c>
      <c r="V260" s="27">
        <v>0</v>
      </c>
      <c r="W260" s="27">
        <v>0</v>
      </c>
      <c r="X260" s="27">
        <v>0</v>
      </c>
      <c r="Y260" s="27">
        <v>0</v>
      </c>
      <c r="Z260" s="27">
        <v>500000000</v>
      </c>
      <c r="AA260" s="27">
        <v>0</v>
      </c>
      <c r="AB260" s="27">
        <v>500000000</v>
      </c>
      <c r="AC260" s="27">
        <v>0</v>
      </c>
      <c r="AD260" s="27">
        <v>0</v>
      </c>
      <c r="AE260" s="27">
        <v>0</v>
      </c>
      <c r="AF260" s="27">
        <v>0</v>
      </c>
      <c r="AG260" s="27">
        <v>0</v>
      </c>
      <c r="AH260" s="27">
        <v>0</v>
      </c>
      <c r="AI260" s="27">
        <v>0</v>
      </c>
      <c r="AJ260" s="27">
        <v>0</v>
      </c>
      <c r="AK260" s="27">
        <v>23317622.109999999</v>
      </c>
      <c r="AL260" s="27">
        <v>0</v>
      </c>
      <c r="AM260" s="27">
        <v>23317622.109999999</v>
      </c>
      <c r="AN260" s="27">
        <v>0</v>
      </c>
      <c r="AO260" s="27">
        <v>23317622.109999999</v>
      </c>
      <c r="AP260" s="26" t="s">
        <v>554</v>
      </c>
      <c r="AQ260" s="26" t="s">
        <v>906</v>
      </c>
      <c r="AR260" s="26" t="s">
        <v>907</v>
      </c>
      <c r="AS260" s="26" t="s">
        <v>588</v>
      </c>
      <c r="AT260" s="26" t="s">
        <v>54</v>
      </c>
    </row>
    <row r="261" spans="1:46" ht="25.5" x14ac:dyDescent="0.15">
      <c r="A261" s="26" t="s">
        <v>908</v>
      </c>
      <c r="B261" s="34">
        <v>2013</v>
      </c>
      <c r="C261" s="26" t="s">
        <v>46</v>
      </c>
      <c r="D261" s="26" t="s">
        <v>47</v>
      </c>
      <c r="E261" s="26" t="s">
        <v>48</v>
      </c>
      <c r="F261" s="26" t="s">
        <v>545</v>
      </c>
      <c r="G261" s="26" t="s">
        <v>47</v>
      </c>
      <c r="H261" s="26" t="s">
        <v>47</v>
      </c>
      <c r="I261" s="26" t="s">
        <v>47</v>
      </c>
      <c r="J261" s="26" t="s">
        <v>47</v>
      </c>
      <c r="K261" s="26" t="s">
        <v>47</v>
      </c>
      <c r="L261" s="26" t="s">
        <v>47</v>
      </c>
      <c r="M261" s="34">
        <v>900068796</v>
      </c>
      <c r="N261" s="26" t="s">
        <v>641</v>
      </c>
      <c r="O261" s="26" t="s">
        <v>47</v>
      </c>
      <c r="P261" s="27">
        <v>0</v>
      </c>
      <c r="Q261" s="27">
        <v>0</v>
      </c>
      <c r="R261" s="27">
        <v>0</v>
      </c>
      <c r="S261" s="27">
        <v>10000000</v>
      </c>
      <c r="T261" s="27">
        <v>0</v>
      </c>
      <c r="U261" s="27">
        <v>0</v>
      </c>
      <c r="V261" s="27">
        <v>0</v>
      </c>
      <c r="W261" s="27">
        <v>0</v>
      </c>
      <c r="X261" s="27">
        <v>0</v>
      </c>
      <c r="Y261" s="27">
        <v>0</v>
      </c>
      <c r="Z261" s="27">
        <v>0</v>
      </c>
      <c r="AA261" s="27">
        <v>0</v>
      </c>
      <c r="AB261" s="27">
        <v>0</v>
      </c>
      <c r="AC261" s="27">
        <v>0</v>
      </c>
      <c r="AD261" s="27">
        <v>0</v>
      </c>
      <c r="AE261" s="27">
        <v>0</v>
      </c>
      <c r="AF261" s="27">
        <v>0</v>
      </c>
      <c r="AG261" s="27">
        <v>10000000</v>
      </c>
      <c r="AH261" s="27">
        <v>0</v>
      </c>
      <c r="AI261" s="27">
        <v>0</v>
      </c>
      <c r="AJ261" s="27">
        <v>0</v>
      </c>
      <c r="AK261" s="27">
        <v>0</v>
      </c>
      <c r="AL261" s="27">
        <v>0</v>
      </c>
      <c r="AM261" s="27">
        <v>0</v>
      </c>
      <c r="AN261" s="27">
        <v>0</v>
      </c>
      <c r="AO261" s="27">
        <v>0</v>
      </c>
      <c r="AP261" s="26" t="s">
        <v>554</v>
      </c>
      <c r="AQ261" s="26" t="s">
        <v>906</v>
      </c>
      <c r="AR261" s="26" t="s">
        <v>909</v>
      </c>
      <c r="AS261" s="26" t="s">
        <v>640</v>
      </c>
      <c r="AT261" s="26" t="s">
        <v>54</v>
      </c>
    </row>
    <row r="262" spans="1:46" ht="25.5" x14ac:dyDescent="0.15">
      <c r="A262" s="26" t="s">
        <v>910</v>
      </c>
      <c r="B262" s="34">
        <v>2013</v>
      </c>
      <c r="C262" s="26" t="s">
        <v>46</v>
      </c>
      <c r="D262" s="26" t="s">
        <v>47</v>
      </c>
      <c r="E262" s="26" t="s">
        <v>48</v>
      </c>
      <c r="F262" s="26" t="s">
        <v>545</v>
      </c>
      <c r="G262" s="26" t="s">
        <v>47</v>
      </c>
      <c r="H262" s="26" t="s">
        <v>47</v>
      </c>
      <c r="I262" s="26" t="s">
        <v>47</v>
      </c>
      <c r="J262" s="26" t="s">
        <v>47</v>
      </c>
      <c r="K262" s="26" t="s">
        <v>47</v>
      </c>
      <c r="L262" s="26" t="s">
        <v>47</v>
      </c>
      <c r="M262" s="34">
        <v>822002732</v>
      </c>
      <c r="N262" s="26" t="s">
        <v>842</v>
      </c>
      <c r="O262" s="26" t="s">
        <v>47</v>
      </c>
      <c r="P262" s="27">
        <v>0</v>
      </c>
      <c r="Q262" s="27">
        <v>0</v>
      </c>
      <c r="R262" s="27">
        <v>0</v>
      </c>
      <c r="S262" s="27">
        <v>7000000</v>
      </c>
      <c r="T262" s="27">
        <v>0</v>
      </c>
      <c r="U262" s="27">
        <v>0</v>
      </c>
      <c r="V262" s="27">
        <v>0</v>
      </c>
      <c r="W262" s="27">
        <v>0</v>
      </c>
      <c r="X262" s="27">
        <v>0</v>
      </c>
      <c r="Y262" s="27">
        <v>0</v>
      </c>
      <c r="Z262" s="27">
        <v>0</v>
      </c>
      <c r="AA262" s="27">
        <v>0</v>
      </c>
      <c r="AB262" s="27">
        <v>0</v>
      </c>
      <c r="AC262" s="27">
        <v>0</v>
      </c>
      <c r="AD262" s="27">
        <v>0</v>
      </c>
      <c r="AE262" s="27">
        <v>0</v>
      </c>
      <c r="AF262" s="27">
        <v>0</v>
      </c>
      <c r="AG262" s="27">
        <v>7000000</v>
      </c>
      <c r="AH262" s="27">
        <v>0</v>
      </c>
      <c r="AI262" s="27">
        <v>0</v>
      </c>
      <c r="AJ262" s="27">
        <v>0</v>
      </c>
      <c r="AK262" s="27">
        <v>0</v>
      </c>
      <c r="AL262" s="27">
        <v>0</v>
      </c>
      <c r="AM262" s="27">
        <v>0</v>
      </c>
      <c r="AN262" s="27">
        <v>0</v>
      </c>
      <c r="AO262" s="27">
        <v>0</v>
      </c>
      <c r="AP262" s="26" t="s">
        <v>554</v>
      </c>
      <c r="AQ262" s="26" t="s">
        <v>911</v>
      </c>
      <c r="AR262" s="26" t="s">
        <v>912</v>
      </c>
      <c r="AS262" s="26" t="s">
        <v>841</v>
      </c>
      <c r="AT262" s="26" t="s">
        <v>54</v>
      </c>
    </row>
    <row r="263" spans="1:46" ht="25.5" x14ac:dyDescent="0.15">
      <c r="A263" s="26" t="s">
        <v>913</v>
      </c>
      <c r="B263" s="34">
        <v>2013</v>
      </c>
      <c r="C263" s="26" t="s">
        <v>46</v>
      </c>
      <c r="D263" s="26" t="s">
        <v>47</v>
      </c>
      <c r="E263" s="26" t="s">
        <v>48</v>
      </c>
      <c r="F263" s="26" t="s">
        <v>545</v>
      </c>
      <c r="G263" s="26" t="s">
        <v>47</v>
      </c>
      <c r="H263" s="26" t="s">
        <v>47</v>
      </c>
      <c r="I263" s="26" t="s">
        <v>47</v>
      </c>
      <c r="J263" s="26" t="s">
        <v>47</v>
      </c>
      <c r="K263" s="26" t="s">
        <v>47</v>
      </c>
      <c r="L263" s="26" t="s">
        <v>47</v>
      </c>
      <c r="M263" s="34">
        <v>800149483</v>
      </c>
      <c r="N263" s="26" t="s">
        <v>915</v>
      </c>
      <c r="O263" s="26" t="s">
        <v>47</v>
      </c>
      <c r="P263" s="27">
        <v>0</v>
      </c>
      <c r="Q263" s="27">
        <v>0</v>
      </c>
      <c r="R263" s="27">
        <v>0</v>
      </c>
      <c r="S263" s="27">
        <v>5000000</v>
      </c>
      <c r="T263" s="27">
        <v>0</v>
      </c>
      <c r="U263" s="27">
        <v>0</v>
      </c>
      <c r="V263" s="27">
        <v>0</v>
      </c>
      <c r="W263" s="27">
        <v>0</v>
      </c>
      <c r="X263" s="27">
        <v>0</v>
      </c>
      <c r="Y263" s="27">
        <v>0</v>
      </c>
      <c r="Z263" s="27">
        <v>0</v>
      </c>
      <c r="AA263" s="27">
        <v>0</v>
      </c>
      <c r="AB263" s="27">
        <v>0</v>
      </c>
      <c r="AC263" s="27">
        <v>0</v>
      </c>
      <c r="AD263" s="27">
        <v>0</v>
      </c>
      <c r="AE263" s="27">
        <v>0</v>
      </c>
      <c r="AF263" s="27">
        <v>0</v>
      </c>
      <c r="AG263" s="27">
        <v>5000000</v>
      </c>
      <c r="AH263" s="27">
        <v>0</v>
      </c>
      <c r="AI263" s="27">
        <v>0</v>
      </c>
      <c r="AJ263" s="27">
        <v>0</v>
      </c>
      <c r="AK263" s="27">
        <v>0</v>
      </c>
      <c r="AL263" s="27">
        <v>0</v>
      </c>
      <c r="AM263" s="27">
        <v>0</v>
      </c>
      <c r="AN263" s="27">
        <v>0</v>
      </c>
      <c r="AO263" s="27">
        <v>0</v>
      </c>
      <c r="AP263" s="26" t="s">
        <v>548</v>
      </c>
      <c r="AQ263" s="26" t="s">
        <v>916</v>
      </c>
      <c r="AR263" s="26" t="s">
        <v>917</v>
      </c>
      <c r="AS263" s="26" t="s">
        <v>914</v>
      </c>
      <c r="AT263" s="26" t="s">
        <v>54</v>
      </c>
    </row>
    <row r="264" spans="1:46" ht="25.5" x14ac:dyDescent="0.15">
      <c r="A264" s="26" t="s">
        <v>918</v>
      </c>
      <c r="B264" s="34">
        <v>2013</v>
      </c>
      <c r="C264" s="26" t="s">
        <v>46</v>
      </c>
      <c r="D264" s="26" t="s">
        <v>47</v>
      </c>
      <c r="E264" s="26" t="s">
        <v>48</v>
      </c>
      <c r="F264" s="26" t="s">
        <v>545</v>
      </c>
      <c r="G264" s="26" t="s">
        <v>47</v>
      </c>
      <c r="H264" s="26" t="s">
        <v>47</v>
      </c>
      <c r="I264" s="26" t="s">
        <v>47</v>
      </c>
      <c r="J264" s="26" t="s">
        <v>47</v>
      </c>
      <c r="K264" s="26" t="s">
        <v>47</v>
      </c>
      <c r="L264" s="26" t="s">
        <v>47</v>
      </c>
      <c r="M264" s="34">
        <v>892099105</v>
      </c>
      <c r="N264" s="26" t="s">
        <v>920</v>
      </c>
      <c r="O264" s="26" t="s">
        <v>47</v>
      </c>
      <c r="P264" s="27">
        <v>0</v>
      </c>
      <c r="Q264" s="27">
        <v>0</v>
      </c>
      <c r="R264" s="27">
        <v>0</v>
      </c>
      <c r="S264" s="27">
        <v>75000000</v>
      </c>
      <c r="T264" s="27">
        <v>0</v>
      </c>
      <c r="U264" s="27">
        <v>0</v>
      </c>
      <c r="V264" s="27">
        <v>0</v>
      </c>
      <c r="W264" s="27">
        <v>0</v>
      </c>
      <c r="X264" s="27">
        <v>0</v>
      </c>
      <c r="Y264" s="27">
        <v>0</v>
      </c>
      <c r="Z264" s="27">
        <v>75000000</v>
      </c>
      <c r="AA264" s="27">
        <v>124800</v>
      </c>
      <c r="AB264" s="27">
        <v>74875200</v>
      </c>
      <c r="AC264" s="27">
        <v>0</v>
      </c>
      <c r="AD264" s="27">
        <v>0</v>
      </c>
      <c r="AE264" s="27">
        <v>0</v>
      </c>
      <c r="AF264" s="27">
        <v>0</v>
      </c>
      <c r="AG264" s="27">
        <v>0</v>
      </c>
      <c r="AH264" s="27">
        <v>0</v>
      </c>
      <c r="AI264" s="27">
        <v>0</v>
      </c>
      <c r="AJ264" s="27">
        <v>0</v>
      </c>
      <c r="AK264" s="27">
        <v>5247755.08</v>
      </c>
      <c r="AL264" s="27">
        <v>0</v>
      </c>
      <c r="AM264" s="27">
        <v>5247755.08</v>
      </c>
      <c r="AN264" s="27">
        <v>0</v>
      </c>
      <c r="AO264" s="27">
        <v>5247755.08</v>
      </c>
      <c r="AP264" s="26" t="s">
        <v>554</v>
      </c>
      <c r="AQ264" s="26" t="s">
        <v>921</v>
      </c>
      <c r="AR264" s="26" t="s">
        <v>922</v>
      </c>
      <c r="AS264" s="26" t="s">
        <v>919</v>
      </c>
      <c r="AT264" s="26" t="s">
        <v>54</v>
      </c>
    </row>
    <row r="265" spans="1:46" ht="25.5" x14ac:dyDescent="0.15">
      <c r="A265" s="26" t="s">
        <v>923</v>
      </c>
      <c r="B265" s="34">
        <v>2013</v>
      </c>
      <c r="C265" s="26" t="s">
        <v>46</v>
      </c>
      <c r="D265" s="26" t="s">
        <v>47</v>
      </c>
      <c r="E265" s="26" t="s">
        <v>48</v>
      </c>
      <c r="F265" s="26" t="s">
        <v>545</v>
      </c>
      <c r="G265" s="26" t="s">
        <v>47</v>
      </c>
      <c r="H265" s="26" t="s">
        <v>47</v>
      </c>
      <c r="I265" s="26" t="s">
        <v>47</v>
      </c>
      <c r="J265" s="26" t="s">
        <v>47</v>
      </c>
      <c r="K265" s="26" t="s">
        <v>47</v>
      </c>
      <c r="L265" s="26" t="s">
        <v>47</v>
      </c>
      <c r="M265" s="34">
        <v>800103923</v>
      </c>
      <c r="N265" s="26" t="s">
        <v>614</v>
      </c>
      <c r="O265" s="26" t="s">
        <v>47</v>
      </c>
      <c r="P265" s="27">
        <v>0</v>
      </c>
      <c r="Q265" s="27">
        <v>0</v>
      </c>
      <c r="R265" s="27">
        <v>0</v>
      </c>
      <c r="S265" s="27">
        <v>84000000</v>
      </c>
      <c r="T265" s="27">
        <v>0</v>
      </c>
      <c r="U265" s="27">
        <v>0</v>
      </c>
      <c r="V265" s="27">
        <v>0</v>
      </c>
      <c r="W265" s="27">
        <v>0</v>
      </c>
      <c r="X265" s="27">
        <v>0</v>
      </c>
      <c r="Y265" s="27">
        <v>0</v>
      </c>
      <c r="Z265" s="27">
        <v>60540800</v>
      </c>
      <c r="AA265" s="27">
        <v>140800</v>
      </c>
      <c r="AB265" s="27">
        <v>60400000</v>
      </c>
      <c r="AC265" s="27">
        <v>0</v>
      </c>
      <c r="AD265" s="27">
        <v>0</v>
      </c>
      <c r="AE265" s="27">
        <v>0</v>
      </c>
      <c r="AF265" s="27">
        <v>0</v>
      </c>
      <c r="AG265" s="27">
        <v>23459200</v>
      </c>
      <c r="AH265" s="27">
        <v>0</v>
      </c>
      <c r="AI265" s="27">
        <v>23459200</v>
      </c>
      <c r="AJ265" s="27">
        <v>0</v>
      </c>
      <c r="AK265" s="27">
        <v>8172029.4000000004</v>
      </c>
      <c r="AL265" s="27">
        <v>0</v>
      </c>
      <c r="AM265" s="27">
        <v>8172029.4000000004</v>
      </c>
      <c r="AN265" s="27">
        <v>0</v>
      </c>
      <c r="AO265" s="27">
        <v>31631229.399999999</v>
      </c>
      <c r="AP265" s="26" t="s">
        <v>554</v>
      </c>
      <c r="AQ265" s="26" t="s">
        <v>924</v>
      </c>
      <c r="AR265" s="26" t="s">
        <v>925</v>
      </c>
      <c r="AS265" s="26" t="s">
        <v>583</v>
      </c>
      <c r="AT265" s="26" t="s">
        <v>54</v>
      </c>
    </row>
    <row r="266" spans="1:46" ht="38.25" x14ac:dyDescent="0.15">
      <c r="A266" s="26" t="s">
        <v>926</v>
      </c>
      <c r="B266" s="34">
        <v>2013</v>
      </c>
      <c r="C266" s="26" t="s">
        <v>46</v>
      </c>
      <c r="D266" s="26" t="s">
        <v>47</v>
      </c>
      <c r="E266" s="26" t="s">
        <v>48</v>
      </c>
      <c r="F266" s="26" t="s">
        <v>545</v>
      </c>
      <c r="G266" s="26" t="s">
        <v>47</v>
      </c>
      <c r="H266" s="26" t="s">
        <v>47</v>
      </c>
      <c r="I266" s="26" t="s">
        <v>47</v>
      </c>
      <c r="J266" s="26" t="s">
        <v>47</v>
      </c>
      <c r="K266" s="26" t="s">
        <v>47</v>
      </c>
      <c r="L266" s="26" t="s">
        <v>47</v>
      </c>
      <c r="M266" s="34">
        <v>892400038</v>
      </c>
      <c r="N266" s="26" t="s">
        <v>928</v>
      </c>
      <c r="O266" s="26" t="s">
        <v>47</v>
      </c>
      <c r="P266" s="27">
        <v>0</v>
      </c>
      <c r="Q266" s="27">
        <v>0</v>
      </c>
      <c r="R266" s="27">
        <v>0</v>
      </c>
      <c r="S266" s="27">
        <v>83333332</v>
      </c>
      <c r="T266" s="27">
        <v>0</v>
      </c>
      <c r="U266" s="27">
        <v>0</v>
      </c>
      <c r="V266" s="27">
        <v>0</v>
      </c>
      <c r="W266" s="27">
        <v>0</v>
      </c>
      <c r="X266" s="27">
        <v>0</v>
      </c>
      <c r="Y266" s="27">
        <v>0</v>
      </c>
      <c r="Z266" s="27">
        <v>83333332</v>
      </c>
      <c r="AA266" s="27">
        <v>0</v>
      </c>
      <c r="AB266" s="27">
        <v>83333332</v>
      </c>
      <c r="AC266" s="27">
        <v>0</v>
      </c>
      <c r="AD266" s="27">
        <v>0</v>
      </c>
      <c r="AE266" s="27">
        <v>0</v>
      </c>
      <c r="AF266" s="27">
        <v>0</v>
      </c>
      <c r="AG266" s="27">
        <v>0</v>
      </c>
      <c r="AH266" s="27">
        <v>0</v>
      </c>
      <c r="AI266" s="27">
        <v>0</v>
      </c>
      <c r="AJ266" s="27">
        <v>0</v>
      </c>
      <c r="AK266" s="27">
        <v>11930802.35</v>
      </c>
      <c r="AL266" s="27">
        <v>0</v>
      </c>
      <c r="AM266" s="27">
        <v>11930802.35</v>
      </c>
      <c r="AN266" s="27">
        <v>0</v>
      </c>
      <c r="AO266" s="27">
        <v>11930802.35</v>
      </c>
      <c r="AP266" s="26" t="s">
        <v>554</v>
      </c>
      <c r="AQ266" s="26" t="s">
        <v>929</v>
      </c>
      <c r="AR266" s="26" t="s">
        <v>930</v>
      </c>
      <c r="AS266" s="26" t="s">
        <v>927</v>
      </c>
      <c r="AT266" s="26" t="s">
        <v>54</v>
      </c>
    </row>
    <row r="267" spans="1:46" ht="63.75" x14ac:dyDescent="0.15">
      <c r="A267" s="26" t="s">
        <v>931</v>
      </c>
      <c r="B267" s="34">
        <v>2013</v>
      </c>
      <c r="C267" s="26" t="s">
        <v>46</v>
      </c>
      <c r="D267" s="26" t="s">
        <v>47</v>
      </c>
      <c r="E267" s="26" t="s">
        <v>48</v>
      </c>
      <c r="F267" s="26" t="s">
        <v>545</v>
      </c>
      <c r="G267" s="26" t="s">
        <v>47</v>
      </c>
      <c r="H267" s="26" t="s">
        <v>47</v>
      </c>
      <c r="I267" s="26" t="s">
        <v>47</v>
      </c>
      <c r="J267" s="26" t="s">
        <v>47</v>
      </c>
      <c r="K267" s="26" t="s">
        <v>47</v>
      </c>
      <c r="L267" s="26" t="s">
        <v>47</v>
      </c>
      <c r="M267" s="34">
        <v>899999061</v>
      </c>
      <c r="N267" s="26" t="s">
        <v>838</v>
      </c>
      <c r="O267" s="26" t="s">
        <v>47</v>
      </c>
      <c r="P267" s="27">
        <v>0</v>
      </c>
      <c r="Q267" s="27">
        <v>0</v>
      </c>
      <c r="R267" s="27">
        <v>0</v>
      </c>
      <c r="S267" s="27">
        <v>700000000</v>
      </c>
      <c r="T267" s="27">
        <v>0</v>
      </c>
      <c r="U267" s="27">
        <v>0</v>
      </c>
      <c r="V267" s="27">
        <v>0</v>
      </c>
      <c r="W267" s="27">
        <v>0</v>
      </c>
      <c r="X267" s="27">
        <v>0</v>
      </c>
      <c r="Y267" s="27">
        <v>0</v>
      </c>
      <c r="Z267" s="27">
        <v>282000000</v>
      </c>
      <c r="AA267" s="27">
        <v>0</v>
      </c>
      <c r="AB267" s="27">
        <v>282000000</v>
      </c>
      <c r="AC267" s="27">
        <v>0</v>
      </c>
      <c r="AD267" s="27">
        <v>0</v>
      </c>
      <c r="AE267" s="27">
        <v>0</v>
      </c>
      <c r="AF267" s="27">
        <v>0</v>
      </c>
      <c r="AG267" s="27">
        <v>418000000</v>
      </c>
      <c r="AH267" s="27">
        <v>0</v>
      </c>
      <c r="AI267" s="27">
        <v>418000000</v>
      </c>
      <c r="AJ267" s="27">
        <v>0</v>
      </c>
      <c r="AK267" s="27">
        <v>108476183.44</v>
      </c>
      <c r="AL267" s="27">
        <v>0</v>
      </c>
      <c r="AM267" s="27">
        <v>108476183.44</v>
      </c>
      <c r="AN267" s="27">
        <v>0</v>
      </c>
      <c r="AO267" s="27">
        <v>526476183.44</v>
      </c>
      <c r="AP267" s="26" t="s">
        <v>554</v>
      </c>
      <c r="AQ267" s="26" t="s">
        <v>916</v>
      </c>
      <c r="AR267" s="26" t="s">
        <v>932</v>
      </c>
      <c r="AS267" s="26" t="s">
        <v>837</v>
      </c>
      <c r="AT267" s="26" t="s">
        <v>54</v>
      </c>
    </row>
    <row r="268" spans="1:46" ht="25.5" x14ac:dyDescent="0.15">
      <c r="A268" s="26" t="s">
        <v>933</v>
      </c>
      <c r="B268" s="34">
        <v>2015</v>
      </c>
      <c r="C268" s="26" t="s">
        <v>46</v>
      </c>
      <c r="D268" s="26" t="s">
        <v>47</v>
      </c>
      <c r="E268" s="26" t="s">
        <v>48</v>
      </c>
      <c r="F268" s="26" t="s">
        <v>545</v>
      </c>
      <c r="G268" s="26" t="s">
        <v>47</v>
      </c>
      <c r="H268" s="26" t="s">
        <v>47</v>
      </c>
      <c r="I268" s="26" t="s">
        <v>47</v>
      </c>
      <c r="J268" s="26" t="s">
        <v>47</v>
      </c>
      <c r="K268" s="26" t="s">
        <v>47</v>
      </c>
      <c r="L268" s="26" t="s">
        <v>47</v>
      </c>
      <c r="M268" s="34">
        <v>800103196</v>
      </c>
      <c r="N268" s="26" t="s">
        <v>889</v>
      </c>
      <c r="O268" s="26" t="s">
        <v>47</v>
      </c>
      <c r="P268" s="27">
        <v>0</v>
      </c>
      <c r="Q268" s="27">
        <v>0</v>
      </c>
      <c r="R268" s="27">
        <v>0</v>
      </c>
      <c r="S268" s="27">
        <v>200000000</v>
      </c>
      <c r="T268" s="27">
        <v>0</v>
      </c>
      <c r="U268" s="27">
        <v>0</v>
      </c>
      <c r="V268" s="27">
        <v>0</v>
      </c>
      <c r="W268" s="27">
        <v>0</v>
      </c>
      <c r="X268" s="27">
        <v>0</v>
      </c>
      <c r="Y268" s="27">
        <v>0</v>
      </c>
      <c r="Z268" s="27">
        <v>200000000</v>
      </c>
      <c r="AA268" s="27">
        <v>0</v>
      </c>
      <c r="AB268" s="27">
        <v>200000000</v>
      </c>
      <c r="AC268" s="27">
        <v>0</v>
      </c>
      <c r="AD268" s="27">
        <v>0</v>
      </c>
      <c r="AE268" s="27">
        <v>0</v>
      </c>
      <c r="AF268" s="27">
        <v>0</v>
      </c>
      <c r="AG268" s="27">
        <v>0</v>
      </c>
      <c r="AH268" s="27">
        <v>0</v>
      </c>
      <c r="AI268" s="27">
        <v>0</v>
      </c>
      <c r="AJ268" s="27">
        <v>0</v>
      </c>
      <c r="AK268" s="27">
        <v>8246679.0499999998</v>
      </c>
      <c r="AL268" s="27">
        <v>0</v>
      </c>
      <c r="AM268" s="27">
        <v>8246679.0499999998</v>
      </c>
      <c r="AN268" s="27">
        <v>0</v>
      </c>
      <c r="AO268" s="27">
        <v>8246679.0499999998</v>
      </c>
      <c r="AP268" s="26" t="s">
        <v>554</v>
      </c>
      <c r="AQ268" s="26" t="s">
        <v>934</v>
      </c>
      <c r="AR268" s="26" t="s">
        <v>935</v>
      </c>
      <c r="AS268" s="26" t="s">
        <v>888</v>
      </c>
      <c r="AT268" s="26" t="s">
        <v>54</v>
      </c>
    </row>
    <row r="269" spans="1:46" ht="25.5" x14ac:dyDescent="0.15">
      <c r="A269" s="26" t="s">
        <v>936</v>
      </c>
      <c r="B269" s="34">
        <v>2013</v>
      </c>
      <c r="C269" s="26" t="s">
        <v>46</v>
      </c>
      <c r="D269" s="26" t="s">
        <v>47</v>
      </c>
      <c r="E269" s="26" t="s">
        <v>48</v>
      </c>
      <c r="F269" s="26" t="s">
        <v>545</v>
      </c>
      <c r="G269" s="26" t="s">
        <v>47</v>
      </c>
      <c r="H269" s="26" t="s">
        <v>47</v>
      </c>
      <c r="I269" s="26" t="s">
        <v>47</v>
      </c>
      <c r="J269" s="26" t="s">
        <v>47</v>
      </c>
      <c r="K269" s="26" t="s">
        <v>47</v>
      </c>
      <c r="L269" s="26" t="s">
        <v>47</v>
      </c>
      <c r="M269" s="34">
        <v>892115007</v>
      </c>
      <c r="N269" s="26" t="s">
        <v>903</v>
      </c>
      <c r="O269" s="26" t="s">
        <v>47</v>
      </c>
      <c r="P269" s="27">
        <v>0</v>
      </c>
      <c r="Q269" s="27">
        <v>0</v>
      </c>
      <c r="R269" s="27">
        <v>0</v>
      </c>
      <c r="S269" s="27">
        <v>84000000</v>
      </c>
      <c r="T269" s="27">
        <v>0</v>
      </c>
      <c r="U269" s="27">
        <v>0</v>
      </c>
      <c r="V269" s="27">
        <v>0</v>
      </c>
      <c r="W269" s="27">
        <v>0</v>
      </c>
      <c r="X269" s="27">
        <v>0</v>
      </c>
      <c r="Y269" s="27">
        <v>0</v>
      </c>
      <c r="Z269" s="27">
        <v>84000000</v>
      </c>
      <c r="AA269" s="27">
        <v>134400</v>
      </c>
      <c r="AB269" s="27">
        <v>83865600</v>
      </c>
      <c r="AC269" s="27">
        <v>0</v>
      </c>
      <c r="AD269" s="27">
        <v>0</v>
      </c>
      <c r="AE269" s="27">
        <v>0</v>
      </c>
      <c r="AF269" s="27">
        <v>0</v>
      </c>
      <c r="AG269" s="27">
        <v>0</v>
      </c>
      <c r="AH269" s="27">
        <v>0</v>
      </c>
      <c r="AI269" s="27">
        <v>0</v>
      </c>
      <c r="AJ269" s="27">
        <v>0</v>
      </c>
      <c r="AK269" s="27">
        <v>8537440.1500000004</v>
      </c>
      <c r="AL269" s="27">
        <v>0</v>
      </c>
      <c r="AM269" s="27">
        <v>8537440.1500000004</v>
      </c>
      <c r="AN269" s="27">
        <v>0</v>
      </c>
      <c r="AO269" s="27">
        <v>8537440.1500000004</v>
      </c>
      <c r="AP269" s="26" t="s">
        <v>554</v>
      </c>
      <c r="AQ269" s="26" t="s">
        <v>937</v>
      </c>
      <c r="AR269" s="26" t="s">
        <v>938</v>
      </c>
      <c r="AS269" s="26" t="s">
        <v>902</v>
      </c>
      <c r="AT269" s="26" t="s">
        <v>54</v>
      </c>
    </row>
    <row r="270" spans="1:46" ht="25.5" x14ac:dyDescent="0.15">
      <c r="A270" s="26" t="s">
        <v>939</v>
      </c>
      <c r="B270" s="34">
        <v>2013</v>
      </c>
      <c r="C270" s="26" t="s">
        <v>46</v>
      </c>
      <c r="D270" s="26" t="s">
        <v>47</v>
      </c>
      <c r="E270" s="26" t="s">
        <v>48</v>
      </c>
      <c r="F270" s="26" t="s">
        <v>545</v>
      </c>
      <c r="G270" s="26" t="s">
        <v>47</v>
      </c>
      <c r="H270" s="26" t="s">
        <v>47</v>
      </c>
      <c r="I270" s="26" t="s">
        <v>47</v>
      </c>
      <c r="J270" s="26" t="s">
        <v>47</v>
      </c>
      <c r="K270" s="26" t="s">
        <v>47</v>
      </c>
      <c r="L270" s="26" t="s">
        <v>47</v>
      </c>
      <c r="M270" s="34">
        <v>800094067</v>
      </c>
      <c r="N270" s="26" t="s">
        <v>579</v>
      </c>
      <c r="O270" s="26" t="s">
        <v>47</v>
      </c>
      <c r="P270" s="27">
        <v>0</v>
      </c>
      <c r="Q270" s="27">
        <v>0</v>
      </c>
      <c r="R270" s="27">
        <v>0</v>
      </c>
      <c r="S270" s="27">
        <v>75000000</v>
      </c>
      <c r="T270" s="27">
        <v>0</v>
      </c>
      <c r="U270" s="27">
        <v>0</v>
      </c>
      <c r="V270" s="27">
        <v>0</v>
      </c>
      <c r="W270" s="27">
        <v>0</v>
      </c>
      <c r="X270" s="27">
        <v>0</v>
      </c>
      <c r="Y270" s="27">
        <v>0</v>
      </c>
      <c r="Z270" s="27">
        <v>53423200</v>
      </c>
      <c r="AA270" s="27">
        <v>123200</v>
      </c>
      <c r="AB270" s="27">
        <v>53300000</v>
      </c>
      <c r="AC270" s="27">
        <v>0</v>
      </c>
      <c r="AD270" s="27">
        <v>0</v>
      </c>
      <c r="AE270" s="27">
        <v>0</v>
      </c>
      <c r="AF270" s="27">
        <v>0</v>
      </c>
      <c r="AG270" s="27">
        <v>21576800</v>
      </c>
      <c r="AH270" s="27">
        <v>0</v>
      </c>
      <c r="AI270" s="27">
        <v>21576800</v>
      </c>
      <c r="AJ270" s="27">
        <v>0</v>
      </c>
      <c r="AK270" s="27">
        <v>6896492.6299999999</v>
      </c>
      <c r="AL270" s="27">
        <v>0</v>
      </c>
      <c r="AM270" s="27">
        <v>6896492.6299999999</v>
      </c>
      <c r="AN270" s="27">
        <v>0</v>
      </c>
      <c r="AO270" s="27">
        <v>28473292.629999999</v>
      </c>
      <c r="AP270" s="26" t="s">
        <v>554</v>
      </c>
      <c r="AQ270" s="26" t="s">
        <v>940</v>
      </c>
      <c r="AR270" s="26" t="s">
        <v>941</v>
      </c>
      <c r="AS270" s="26" t="s">
        <v>578</v>
      </c>
      <c r="AT270" s="26" t="s">
        <v>54</v>
      </c>
    </row>
    <row r="271" spans="1:46" ht="25.5" x14ac:dyDescent="0.15">
      <c r="A271" s="26" t="s">
        <v>942</v>
      </c>
      <c r="B271" s="34">
        <v>2013</v>
      </c>
      <c r="C271" s="26" t="s">
        <v>46</v>
      </c>
      <c r="D271" s="26" t="s">
        <v>47</v>
      </c>
      <c r="E271" s="26" t="s">
        <v>48</v>
      </c>
      <c r="F271" s="26" t="s">
        <v>545</v>
      </c>
      <c r="G271" s="26" t="s">
        <v>47</v>
      </c>
      <c r="H271" s="26" t="s">
        <v>47</v>
      </c>
      <c r="I271" s="26" t="s">
        <v>47</v>
      </c>
      <c r="J271" s="26" t="s">
        <v>47</v>
      </c>
      <c r="K271" s="26" t="s">
        <v>47</v>
      </c>
      <c r="L271" s="26" t="s">
        <v>47</v>
      </c>
      <c r="M271" s="34">
        <v>891800498</v>
      </c>
      <c r="N271" s="26" t="s">
        <v>700</v>
      </c>
      <c r="O271" s="26" t="s">
        <v>47</v>
      </c>
      <c r="P271" s="27">
        <v>0</v>
      </c>
      <c r="Q271" s="27">
        <v>0</v>
      </c>
      <c r="R271" s="27">
        <v>0</v>
      </c>
      <c r="S271" s="27">
        <v>200000000</v>
      </c>
      <c r="T271" s="27">
        <v>0</v>
      </c>
      <c r="U271" s="27">
        <v>0</v>
      </c>
      <c r="V271" s="27">
        <v>0</v>
      </c>
      <c r="W271" s="27">
        <v>0</v>
      </c>
      <c r="X271" s="27">
        <v>0</v>
      </c>
      <c r="Y271" s="27">
        <v>0</v>
      </c>
      <c r="Z271" s="27">
        <v>200000000</v>
      </c>
      <c r="AA271" s="27">
        <v>328000</v>
      </c>
      <c r="AB271" s="27">
        <v>199672000</v>
      </c>
      <c r="AC271" s="27">
        <v>0</v>
      </c>
      <c r="AD271" s="27">
        <v>0</v>
      </c>
      <c r="AE271" s="27">
        <v>0</v>
      </c>
      <c r="AF271" s="27">
        <v>0</v>
      </c>
      <c r="AG271" s="27">
        <v>0</v>
      </c>
      <c r="AH271" s="27">
        <v>0</v>
      </c>
      <c r="AI271" s="27">
        <v>0</v>
      </c>
      <c r="AJ271" s="27">
        <v>0</v>
      </c>
      <c r="AK271" s="27">
        <v>19438721.370000001</v>
      </c>
      <c r="AL271" s="27">
        <v>0</v>
      </c>
      <c r="AM271" s="27">
        <v>19438721.370000001</v>
      </c>
      <c r="AN271" s="27">
        <v>0</v>
      </c>
      <c r="AO271" s="27">
        <v>19438721.370000001</v>
      </c>
      <c r="AP271" s="26" t="s">
        <v>554</v>
      </c>
      <c r="AQ271" s="26" t="s">
        <v>943</v>
      </c>
      <c r="AR271" s="26" t="s">
        <v>944</v>
      </c>
      <c r="AS271" s="26" t="s">
        <v>699</v>
      </c>
      <c r="AT271" s="26" t="s">
        <v>54</v>
      </c>
    </row>
    <row r="272" spans="1:46" ht="25.5" x14ac:dyDescent="0.15">
      <c r="A272" s="26" t="s">
        <v>945</v>
      </c>
      <c r="B272" s="34">
        <v>2013</v>
      </c>
      <c r="C272" s="26" t="s">
        <v>46</v>
      </c>
      <c r="D272" s="26" t="s">
        <v>47</v>
      </c>
      <c r="E272" s="26" t="s">
        <v>48</v>
      </c>
      <c r="F272" s="26" t="s">
        <v>545</v>
      </c>
      <c r="G272" s="26" t="s">
        <v>47</v>
      </c>
      <c r="H272" s="26" t="s">
        <v>47</v>
      </c>
      <c r="I272" s="26" t="s">
        <v>47</v>
      </c>
      <c r="J272" s="26" t="s">
        <v>47</v>
      </c>
      <c r="K272" s="26" t="s">
        <v>47</v>
      </c>
      <c r="L272" s="26" t="s">
        <v>47</v>
      </c>
      <c r="M272" s="34">
        <v>890801052</v>
      </c>
      <c r="N272" s="26" t="s">
        <v>668</v>
      </c>
      <c r="O272" s="26" t="s">
        <v>47</v>
      </c>
      <c r="P272" s="27">
        <v>0</v>
      </c>
      <c r="Q272" s="27">
        <v>0</v>
      </c>
      <c r="R272" s="27">
        <v>0</v>
      </c>
      <c r="S272" s="27">
        <v>187500000</v>
      </c>
      <c r="T272" s="27">
        <v>0</v>
      </c>
      <c r="U272" s="27">
        <v>0</v>
      </c>
      <c r="V272" s="27">
        <v>0</v>
      </c>
      <c r="W272" s="27">
        <v>0</v>
      </c>
      <c r="X272" s="27">
        <v>0</v>
      </c>
      <c r="Y272" s="27">
        <v>0</v>
      </c>
      <c r="Z272" s="27">
        <v>174094200</v>
      </c>
      <c r="AA272" s="27">
        <v>544200</v>
      </c>
      <c r="AB272" s="27">
        <v>173550000</v>
      </c>
      <c r="AC272" s="27">
        <v>0</v>
      </c>
      <c r="AD272" s="27">
        <v>0</v>
      </c>
      <c r="AE272" s="27">
        <v>0</v>
      </c>
      <c r="AF272" s="27">
        <v>0</v>
      </c>
      <c r="AG272" s="27">
        <v>13405800</v>
      </c>
      <c r="AH272" s="27">
        <v>0</v>
      </c>
      <c r="AI272" s="27">
        <v>13405800</v>
      </c>
      <c r="AJ272" s="27">
        <v>0</v>
      </c>
      <c r="AK272" s="27">
        <v>6597354.9900000002</v>
      </c>
      <c r="AL272" s="27">
        <v>0</v>
      </c>
      <c r="AM272" s="27">
        <v>6597354.9900000002</v>
      </c>
      <c r="AN272" s="27">
        <v>0</v>
      </c>
      <c r="AO272" s="27">
        <v>20003154.989999998</v>
      </c>
      <c r="AP272" s="26" t="s">
        <v>554</v>
      </c>
      <c r="AQ272" s="26" t="s">
        <v>946</v>
      </c>
      <c r="AR272" s="26" t="s">
        <v>947</v>
      </c>
      <c r="AS272" s="26" t="s">
        <v>667</v>
      </c>
      <c r="AT272" s="26" t="s">
        <v>54</v>
      </c>
    </row>
    <row r="273" spans="1:46" ht="25.5" x14ac:dyDescent="0.15">
      <c r="A273" s="26" t="s">
        <v>948</v>
      </c>
      <c r="B273" s="34">
        <v>2013</v>
      </c>
      <c r="C273" s="26" t="s">
        <v>46</v>
      </c>
      <c r="D273" s="26" t="s">
        <v>47</v>
      </c>
      <c r="E273" s="26" t="s">
        <v>48</v>
      </c>
      <c r="F273" s="26" t="s">
        <v>545</v>
      </c>
      <c r="G273" s="26" t="s">
        <v>47</v>
      </c>
      <c r="H273" s="26" t="s">
        <v>47</v>
      </c>
      <c r="I273" s="26" t="s">
        <v>47</v>
      </c>
      <c r="J273" s="26" t="s">
        <v>47</v>
      </c>
      <c r="K273" s="26" t="s">
        <v>47</v>
      </c>
      <c r="L273" s="26" t="s">
        <v>47</v>
      </c>
      <c r="M273" s="34">
        <v>890102018</v>
      </c>
      <c r="N273" s="26" t="s">
        <v>748</v>
      </c>
      <c r="O273" s="26" t="s">
        <v>47</v>
      </c>
      <c r="P273" s="27">
        <v>0</v>
      </c>
      <c r="Q273" s="27">
        <v>0</v>
      </c>
      <c r="R273" s="27">
        <v>0</v>
      </c>
      <c r="S273" s="27">
        <v>99999999</v>
      </c>
      <c r="T273" s="27">
        <v>0</v>
      </c>
      <c r="U273" s="27">
        <v>0</v>
      </c>
      <c r="V273" s="27">
        <v>0</v>
      </c>
      <c r="W273" s="27">
        <v>0</v>
      </c>
      <c r="X273" s="27">
        <v>0</v>
      </c>
      <c r="Y273" s="27">
        <v>0</v>
      </c>
      <c r="Z273" s="27">
        <v>90963199.099999994</v>
      </c>
      <c r="AA273" s="27">
        <v>163200</v>
      </c>
      <c r="AB273" s="27">
        <v>90799999.099999994</v>
      </c>
      <c r="AC273" s="27">
        <v>0</v>
      </c>
      <c r="AD273" s="27">
        <v>0</v>
      </c>
      <c r="AE273" s="27">
        <v>0</v>
      </c>
      <c r="AF273" s="27">
        <v>0</v>
      </c>
      <c r="AG273" s="27">
        <v>9036799.9000000004</v>
      </c>
      <c r="AH273" s="27">
        <v>0</v>
      </c>
      <c r="AI273" s="27">
        <v>9036799.9000000004</v>
      </c>
      <c r="AJ273" s="27">
        <v>0</v>
      </c>
      <c r="AK273" s="27">
        <v>4680249.42</v>
      </c>
      <c r="AL273" s="27">
        <v>0</v>
      </c>
      <c r="AM273" s="27">
        <v>4680249.42</v>
      </c>
      <c r="AN273" s="27">
        <v>0</v>
      </c>
      <c r="AO273" s="27">
        <v>13717049.32</v>
      </c>
      <c r="AP273" s="26" t="s">
        <v>554</v>
      </c>
      <c r="AQ273" s="26" t="s">
        <v>949</v>
      </c>
      <c r="AR273" s="26" t="s">
        <v>950</v>
      </c>
      <c r="AS273" s="26" t="s">
        <v>747</v>
      </c>
      <c r="AT273" s="26" t="s">
        <v>54</v>
      </c>
    </row>
    <row r="274" spans="1:46" ht="38.25" x14ac:dyDescent="0.15">
      <c r="A274" s="26" t="s">
        <v>951</v>
      </c>
      <c r="B274" s="34">
        <v>2013</v>
      </c>
      <c r="C274" s="26" t="s">
        <v>46</v>
      </c>
      <c r="D274" s="26" t="s">
        <v>47</v>
      </c>
      <c r="E274" s="26" t="s">
        <v>48</v>
      </c>
      <c r="F274" s="26" t="s">
        <v>545</v>
      </c>
      <c r="G274" s="26" t="s">
        <v>47</v>
      </c>
      <c r="H274" s="26" t="s">
        <v>47</v>
      </c>
      <c r="I274" s="26" t="s">
        <v>47</v>
      </c>
      <c r="J274" s="26" t="s">
        <v>47</v>
      </c>
      <c r="K274" s="26" t="s">
        <v>47</v>
      </c>
      <c r="L274" s="26" t="s">
        <v>47</v>
      </c>
      <c r="M274" s="34">
        <v>892115002</v>
      </c>
      <c r="N274" s="26" t="s">
        <v>870</v>
      </c>
      <c r="O274" s="26" t="s">
        <v>47</v>
      </c>
      <c r="P274" s="27">
        <v>0</v>
      </c>
      <c r="Q274" s="27">
        <v>0</v>
      </c>
      <c r="R274" s="27">
        <v>0</v>
      </c>
      <c r="S274" s="27">
        <v>7000000</v>
      </c>
      <c r="T274" s="27">
        <v>0</v>
      </c>
      <c r="U274" s="27">
        <v>0</v>
      </c>
      <c r="V274" s="27">
        <v>0</v>
      </c>
      <c r="W274" s="27">
        <v>0</v>
      </c>
      <c r="X274" s="27">
        <v>0</v>
      </c>
      <c r="Y274" s="27">
        <v>0</v>
      </c>
      <c r="Z274" s="27">
        <v>7000000</v>
      </c>
      <c r="AA274" s="27">
        <v>27888.45</v>
      </c>
      <c r="AB274" s="27">
        <v>6972111.5499999998</v>
      </c>
      <c r="AC274" s="27">
        <v>0</v>
      </c>
      <c r="AD274" s="27">
        <v>0</v>
      </c>
      <c r="AE274" s="27">
        <v>0</v>
      </c>
      <c r="AF274" s="27">
        <v>0</v>
      </c>
      <c r="AG274" s="27">
        <v>0</v>
      </c>
      <c r="AH274" s="27">
        <v>0</v>
      </c>
      <c r="AI274" s="27">
        <v>0</v>
      </c>
      <c r="AJ274" s="27">
        <v>0</v>
      </c>
      <c r="AK274" s="27">
        <v>705977.86</v>
      </c>
      <c r="AL274" s="27">
        <v>0</v>
      </c>
      <c r="AM274" s="27">
        <v>705977.86</v>
      </c>
      <c r="AN274" s="27">
        <v>0</v>
      </c>
      <c r="AO274" s="27">
        <v>705977.86</v>
      </c>
      <c r="AP274" s="26" t="s">
        <v>548</v>
      </c>
      <c r="AQ274" s="26" t="s">
        <v>937</v>
      </c>
      <c r="AR274" s="26" t="s">
        <v>952</v>
      </c>
      <c r="AS274" s="26" t="s">
        <v>869</v>
      </c>
      <c r="AT274" s="26" t="s">
        <v>54</v>
      </c>
    </row>
    <row r="275" spans="1:46" ht="38.25" x14ac:dyDescent="0.15">
      <c r="A275" s="26" t="s">
        <v>953</v>
      </c>
      <c r="B275" s="34">
        <v>2013</v>
      </c>
      <c r="C275" s="26" t="s">
        <v>46</v>
      </c>
      <c r="D275" s="26" t="s">
        <v>47</v>
      </c>
      <c r="E275" s="26" t="s">
        <v>48</v>
      </c>
      <c r="F275" s="26" t="s">
        <v>545</v>
      </c>
      <c r="G275" s="26" t="s">
        <v>47</v>
      </c>
      <c r="H275" s="26" t="s">
        <v>47</v>
      </c>
      <c r="I275" s="26" t="s">
        <v>47</v>
      </c>
      <c r="J275" s="26" t="s">
        <v>47</v>
      </c>
      <c r="K275" s="26" t="s">
        <v>47</v>
      </c>
      <c r="L275" s="26" t="s">
        <v>47</v>
      </c>
      <c r="M275" s="34">
        <v>890201222</v>
      </c>
      <c r="N275" s="26" t="s">
        <v>955</v>
      </c>
      <c r="O275" s="26" t="s">
        <v>47</v>
      </c>
      <c r="P275" s="27">
        <v>0</v>
      </c>
      <c r="Q275" s="27">
        <v>0</v>
      </c>
      <c r="R275" s="27">
        <v>0</v>
      </c>
      <c r="S275" s="27">
        <v>250000000</v>
      </c>
      <c r="T275" s="27">
        <v>0</v>
      </c>
      <c r="U275" s="27">
        <v>0</v>
      </c>
      <c r="V275" s="27">
        <v>0</v>
      </c>
      <c r="W275" s="27">
        <v>0</v>
      </c>
      <c r="X275" s="27">
        <v>0</v>
      </c>
      <c r="Y275" s="27">
        <v>0</v>
      </c>
      <c r="Z275" s="27">
        <v>175000000</v>
      </c>
      <c r="AA275" s="27">
        <v>0</v>
      </c>
      <c r="AB275" s="27">
        <v>175000000</v>
      </c>
      <c r="AC275" s="27">
        <v>0</v>
      </c>
      <c r="AD275" s="27">
        <v>0</v>
      </c>
      <c r="AE275" s="27">
        <v>0</v>
      </c>
      <c r="AF275" s="27">
        <v>0</v>
      </c>
      <c r="AG275" s="27">
        <v>75000000</v>
      </c>
      <c r="AH275" s="27">
        <v>0</v>
      </c>
      <c r="AI275" s="27">
        <v>75000000</v>
      </c>
      <c r="AJ275" s="27">
        <v>0</v>
      </c>
      <c r="AK275" s="27">
        <v>25042854.170000002</v>
      </c>
      <c r="AL275" s="27">
        <v>0</v>
      </c>
      <c r="AM275" s="27">
        <v>25042854.170000002</v>
      </c>
      <c r="AN275" s="27">
        <v>0</v>
      </c>
      <c r="AO275" s="27">
        <v>100042854.17</v>
      </c>
      <c r="AP275" s="26" t="s">
        <v>554</v>
      </c>
      <c r="AQ275" s="26" t="s">
        <v>956</v>
      </c>
      <c r="AR275" s="26" t="s">
        <v>957</v>
      </c>
      <c r="AS275" s="26" t="s">
        <v>954</v>
      </c>
      <c r="AT275" s="26" t="s">
        <v>54</v>
      </c>
    </row>
    <row r="276" spans="1:46" ht="76.5" x14ac:dyDescent="0.15">
      <c r="A276" s="26" t="s">
        <v>958</v>
      </c>
      <c r="B276" s="34">
        <v>2013</v>
      </c>
      <c r="C276" s="26" t="s">
        <v>46</v>
      </c>
      <c r="D276" s="26" t="s">
        <v>47</v>
      </c>
      <c r="E276" s="26" t="s">
        <v>48</v>
      </c>
      <c r="F276" s="26" t="s">
        <v>545</v>
      </c>
      <c r="G276" s="26" t="s">
        <v>47</v>
      </c>
      <c r="H276" s="26" t="s">
        <v>47</v>
      </c>
      <c r="I276" s="26" t="s">
        <v>47</v>
      </c>
      <c r="J276" s="26" t="s">
        <v>47</v>
      </c>
      <c r="K276" s="26" t="s">
        <v>47</v>
      </c>
      <c r="L276" s="26" t="s">
        <v>47</v>
      </c>
      <c r="M276" s="34">
        <v>890204702</v>
      </c>
      <c r="N276" s="26" t="s">
        <v>960</v>
      </c>
      <c r="O276" s="26" t="s">
        <v>47</v>
      </c>
      <c r="P276" s="27">
        <v>0</v>
      </c>
      <c r="Q276" s="27">
        <v>0</v>
      </c>
      <c r="R276" s="27">
        <v>0</v>
      </c>
      <c r="S276" s="27">
        <v>30000000</v>
      </c>
      <c r="T276" s="27">
        <v>0</v>
      </c>
      <c r="U276" s="27">
        <v>0</v>
      </c>
      <c r="V276" s="27">
        <v>0</v>
      </c>
      <c r="W276" s="27">
        <v>0</v>
      </c>
      <c r="X276" s="27">
        <v>0</v>
      </c>
      <c r="Y276" s="27">
        <v>0</v>
      </c>
      <c r="Z276" s="27">
        <v>21084000</v>
      </c>
      <c r="AA276" s="27">
        <v>84000</v>
      </c>
      <c r="AB276" s="27">
        <v>21000000</v>
      </c>
      <c r="AC276" s="27">
        <v>0</v>
      </c>
      <c r="AD276" s="27">
        <v>0</v>
      </c>
      <c r="AE276" s="27">
        <v>0</v>
      </c>
      <c r="AF276" s="27">
        <v>0</v>
      </c>
      <c r="AG276" s="27">
        <v>8916000</v>
      </c>
      <c r="AH276" s="27">
        <v>0</v>
      </c>
      <c r="AI276" s="27">
        <v>1016000</v>
      </c>
      <c r="AJ276" s="27">
        <v>0</v>
      </c>
      <c r="AK276" s="27">
        <v>1018824.64</v>
      </c>
      <c r="AL276" s="27">
        <v>0</v>
      </c>
      <c r="AM276" s="27">
        <v>1018824.64</v>
      </c>
      <c r="AN276" s="27">
        <v>0</v>
      </c>
      <c r="AO276" s="27">
        <v>2034824.64</v>
      </c>
      <c r="AP276" s="26" t="s">
        <v>548</v>
      </c>
      <c r="AQ276" s="26" t="s">
        <v>956</v>
      </c>
      <c r="AR276" s="26" t="s">
        <v>961</v>
      </c>
      <c r="AS276" s="26" t="s">
        <v>959</v>
      </c>
      <c r="AT276" s="26" t="s">
        <v>54</v>
      </c>
    </row>
    <row r="277" spans="1:46" ht="25.5" x14ac:dyDescent="0.15">
      <c r="A277" s="26" t="s">
        <v>962</v>
      </c>
      <c r="B277" s="34">
        <v>2015</v>
      </c>
      <c r="C277" s="26" t="s">
        <v>46</v>
      </c>
      <c r="D277" s="26" t="s">
        <v>47</v>
      </c>
      <c r="E277" s="26" t="s">
        <v>48</v>
      </c>
      <c r="F277" s="26" t="s">
        <v>545</v>
      </c>
      <c r="G277" s="26" t="s">
        <v>47</v>
      </c>
      <c r="H277" s="26" t="s">
        <v>47</v>
      </c>
      <c r="I277" s="26" t="s">
        <v>47</v>
      </c>
      <c r="J277" s="26" t="s">
        <v>47</v>
      </c>
      <c r="K277" s="26" t="s">
        <v>47</v>
      </c>
      <c r="L277" s="26" t="s">
        <v>47</v>
      </c>
      <c r="M277" s="34">
        <v>892399999</v>
      </c>
      <c r="N277" s="26" t="s">
        <v>714</v>
      </c>
      <c r="O277" s="26" t="s">
        <v>47</v>
      </c>
      <c r="P277" s="27">
        <v>0</v>
      </c>
      <c r="Q277" s="27">
        <v>0</v>
      </c>
      <c r="R277" s="27">
        <v>0</v>
      </c>
      <c r="S277" s="27">
        <v>250000000</v>
      </c>
      <c r="T277" s="27">
        <v>0</v>
      </c>
      <c r="U277" s="27">
        <v>0</v>
      </c>
      <c r="V277" s="27">
        <v>0</v>
      </c>
      <c r="W277" s="27">
        <v>0</v>
      </c>
      <c r="X277" s="27">
        <v>0</v>
      </c>
      <c r="Y277" s="27">
        <v>0</v>
      </c>
      <c r="Z277" s="27">
        <v>250000000</v>
      </c>
      <c r="AA277" s="27">
        <v>0</v>
      </c>
      <c r="AB277" s="27">
        <v>250000000</v>
      </c>
      <c r="AC277" s="27">
        <v>0</v>
      </c>
      <c r="AD277" s="27">
        <v>0</v>
      </c>
      <c r="AE277" s="27">
        <v>0</v>
      </c>
      <c r="AF277" s="27">
        <v>0</v>
      </c>
      <c r="AG277" s="27">
        <v>0</v>
      </c>
      <c r="AH277" s="27">
        <v>0</v>
      </c>
      <c r="AI277" s="27">
        <v>0</v>
      </c>
      <c r="AJ277" s="27">
        <v>0</v>
      </c>
      <c r="AK277" s="27">
        <v>18713883.579999998</v>
      </c>
      <c r="AL277" s="27">
        <v>0</v>
      </c>
      <c r="AM277" s="27">
        <v>18713883.579999998</v>
      </c>
      <c r="AN277" s="27">
        <v>0</v>
      </c>
      <c r="AO277" s="27">
        <v>18713883.579999998</v>
      </c>
      <c r="AP277" s="26" t="s">
        <v>554</v>
      </c>
      <c r="AQ277" s="26" t="s">
        <v>963</v>
      </c>
      <c r="AR277" s="26" t="s">
        <v>964</v>
      </c>
      <c r="AS277" s="26" t="s">
        <v>713</v>
      </c>
      <c r="AT277" s="26" t="s">
        <v>54</v>
      </c>
    </row>
    <row r="278" spans="1:46" ht="38.25" x14ac:dyDescent="0.15">
      <c r="A278" s="26" t="s">
        <v>965</v>
      </c>
      <c r="B278" s="34">
        <v>2013</v>
      </c>
      <c r="C278" s="26" t="s">
        <v>46</v>
      </c>
      <c r="D278" s="26" t="s">
        <v>47</v>
      </c>
      <c r="E278" s="26" t="s">
        <v>48</v>
      </c>
      <c r="F278" s="26" t="s">
        <v>545</v>
      </c>
      <c r="G278" s="26" t="s">
        <v>47</v>
      </c>
      <c r="H278" s="26" t="s">
        <v>47</v>
      </c>
      <c r="I278" s="26" t="s">
        <v>47</v>
      </c>
      <c r="J278" s="26" t="s">
        <v>47</v>
      </c>
      <c r="K278" s="26" t="s">
        <v>47</v>
      </c>
      <c r="L278" s="26" t="s">
        <v>47</v>
      </c>
      <c r="M278" s="34">
        <v>800103920</v>
      </c>
      <c r="N278" s="26" t="s">
        <v>967</v>
      </c>
      <c r="O278" s="26" t="s">
        <v>47</v>
      </c>
      <c r="P278" s="27">
        <v>0</v>
      </c>
      <c r="Q278" s="27">
        <v>0</v>
      </c>
      <c r="R278" s="27">
        <v>0</v>
      </c>
      <c r="S278" s="27">
        <v>1030000000</v>
      </c>
      <c r="T278" s="27">
        <v>0</v>
      </c>
      <c r="U278" s="27">
        <v>0</v>
      </c>
      <c r="V278" s="27">
        <v>0</v>
      </c>
      <c r="W278" s="27">
        <v>0</v>
      </c>
      <c r="X278" s="27">
        <v>0</v>
      </c>
      <c r="Y278" s="27">
        <v>0</v>
      </c>
      <c r="Z278" s="27">
        <v>415200000</v>
      </c>
      <c r="AA278" s="27">
        <v>0</v>
      </c>
      <c r="AB278" s="27">
        <v>415200000</v>
      </c>
      <c r="AC278" s="27">
        <v>0</v>
      </c>
      <c r="AD278" s="27">
        <v>0</v>
      </c>
      <c r="AE278" s="27">
        <v>0</v>
      </c>
      <c r="AF278" s="27">
        <v>0</v>
      </c>
      <c r="AG278" s="27">
        <v>614800000</v>
      </c>
      <c r="AH278" s="27">
        <v>0</v>
      </c>
      <c r="AI278" s="27">
        <v>614800000</v>
      </c>
      <c r="AJ278" s="27">
        <v>0</v>
      </c>
      <c r="AK278" s="27">
        <v>139130843.63</v>
      </c>
      <c r="AL278" s="27">
        <v>0</v>
      </c>
      <c r="AM278" s="27">
        <v>139130843.63</v>
      </c>
      <c r="AN278" s="27">
        <v>0</v>
      </c>
      <c r="AO278" s="27">
        <v>753930843.63</v>
      </c>
      <c r="AP278" s="26" t="s">
        <v>554</v>
      </c>
      <c r="AQ278" s="26" t="s">
        <v>968</v>
      </c>
      <c r="AR278" s="26" t="s">
        <v>969</v>
      </c>
      <c r="AS278" s="26" t="s">
        <v>966</v>
      </c>
      <c r="AT278" s="26" t="s">
        <v>54</v>
      </c>
    </row>
    <row r="279" spans="1:46" ht="25.5" x14ac:dyDescent="0.15">
      <c r="A279" s="26" t="s">
        <v>970</v>
      </c>
      <c r="B279" s="34">
        <v>2015</v>
      </c>
      <c r="C279" s="26" t="s">
        <v>46</v>
      </c>
      <c r="D279" s="26" t="s">
        <v>47</v>
      </c>
      <c r="E279" s="26" t="s">
        <v>48</v>
      </c>
      <c r="F279" s="26" t="s">
        <v>545</v>
      </c>
      <c r="G279" s="26" t="s">
        <v>47</v>
      </c>
      <c r="H279" s="26" t="s">
        <v>47</v>
      </c>
      <c r="I279" s="26" t="s">
        <v>47</v>
      </c>
      <c r="J279" s="26" t="s">
        <v>47</v>
      </c>
      <c r="K279" s="26" t="s">
        <v>47</v>
      </c>
      <c r="L279" s="26" t="s">
        <v>47</v>
      </c>
      <c r="M279" s="34">
        <v>800113672</v>
      </c>
      <c r="N279" s="26" t="s">
        <v>783</v>
      </c>
      <c r="O279" s="26" t="s">
        <v>47</v>
      </c>
      <c r="P279" s="27">
        <v>0</v>
      </c>
      <c r="Q279" s="27">
        <v>0</v>
      </c>
      <c r="R279" s="27">
        <v>0</v>
      </c>
      <c r="S279" s="27">
        <v>400000000</v>
      </c>
      <c r="T279" s="27">
        <v>0</v>
      </c>
      <c r="U279" s="27">
        <v>0</v>
      </c>
      <c r="V279" s="27">
        <v>0</v>
      </c>
      <c r="W279" s="27">
        <v>0</v>
      </c>
      <c r="X279" s="27">
        <v>0</v>
      </c>
      <c r="Y279" s="27">
        <v>0</v>
      </c>
      <c r="Z279" s="27">
        <v>400000000</v>
      </c>
      <c r="AA279" s="27">
        <v>0</v>
      </c>
      <c r="AB279" s="27">
        <v>400000000</v>
      </c>
      <c r="AC279" s="27">
        <v>0</v>
      </c>
      <c r="AD279" s="27">
        <v>0</v>
      </c>
      <c r="AE279" s="27">
        <v>0</v>
      </c>
      <c r="AF279" s="27">
        <v>0</v>
      </c>
      <c r="AG279" s="27">
        <v>0</v>
      </c>
      <c r="AH279" s="27">
        <v>0</v>
      </c>
      <c r="AI279" s="27">
        <v>0</v>
      </c>
      <c r="AJ279" s="27">
        <v>0</v>
      </c>
      <c r="AK279" s="27">
        <v>15264084.960000001</v>
      </c>
      <c r="AL279" s="27">
        <v>0</v>
      </c>
      <c r="AM279" s="27">
        <v>15264084.960000001</v>
      </c>
      <c r="AN279" s="27">
        <v>0</v>
      </c>
      <c r="AO279" s="27">
        <v>15264084.960000001</v>
      </c>
      <c r="AP279" s="26" t="s">
        <v>554</v>
      </c>
      <c r="AQ279" s="26" t="s">
        <v>971</v>
      </c>
      <c r="AR279" s="26" t="s">
        <v>972</v>
      </c>
      <c r="AS279" s="26" t="s">
        <v>778</v>
      </c>
      <c r="AT279" s="26" t="s">
        <v>54</v>
      </c>
    </row>
    <row r="280" spans="1:46" ht="25.5" x14ac:dyDescent="0.15">
      <c r="A280" s="26" t="s">
        <v>973</v>
      </c>
      <c r="B280" s="34">
        <v>2013</v>
      </c>
      <c r="C280" s="26" t="s">
        <v>46</v>
      </c>
      <c r="D280" s="26" t="s">
        <v>47</v>
      </c>
      <c r="E280" s="26" t="s">
        <v>48</v>
      </c>
      <c r="F280" s="26" t="s">
        <v>545</v>
      </c>
      <c r="G280" s="26" t="s">
        <v>47</v>
      </c>
      <c r="H280" s="26" t="s">
        <v>47</v>
      </c>
      <c r="I280" s="26" t="s">
        <v>47</v>
      </c>
      <c r="J280" s="26" t="s">
        <v>47</v>
      </c>
      <c r="K280" s="26" t="s">
        <v>47</v>
      </c>
      <c r="L280" s="26" t="s">
        <v>47</v>
      </c>
      <c r="M280" s="34">
        <v>891280000</v>
      </c>
      <c r="N280" s="26" t="s">
        <v>975</v>
      </c>
      <c r="O280" s="26" t="s">
        <v>47</v>
      </c>
      <c r="P280" s="27">
        <v>0</v>
      </c>
      <c r="Q280" s="27">
        <v>0</v>
      </c>
      <c r="R280" s="27">
        <v>0</v>
      </c>
      <c r="S280" s="27">
        <v>84000000</v>
      </c>
      <c r="T280" s="27">
        <v>0</v>
      </c>
      <c r="U280" s="27">
        <v>0</v>
      </c>
      <c r="V280" s="27">
        <v>0</v>
      </c>
      <c r="W280" s="27">
        <v>0</v>
      </c>
      <c r="X280" s="27">
        <v>0</v>
      </c>
      <c r="Y280" s="27">
        <v>0</v>
      </c>
      <c r="Z280" s="27">
        <v>84000000</v>
      </c>
      <c r="AA280" s="27">
        <v>140800</v>
      </c>
      <c r="AB280" s="27">
        <v>83859200</v>
      </c>
      <c r="AC280" s="27">
        <v>0</v>
      </c>
      <c r="AD280" s="27">
        <v>0</v>
      </c>
      <c r="AE280" s="27">
        <v>0</v>
      </c>
      <c r="AF280" s="27">
        <v>0</v>
      </c>
      <c r="AG280" s="27">
        <v>0</v>
      </c>
      <c r="AH280" s="27">
        <v>0</v>
      </c>
      <c r="AI280" s="27">
        <v>0</v>
      </c>
      <c r="AJ280" s="27">
        <v>0</v>
      </c>
      <c r="AK280" s="27">
        <v>5631336.6699999999</v>
      </c>
      <c r="AL280" s="27">
        <v>0</v>
      </c>
      <c r="AM280" s="27">
        <v>5631336.6699999999</v>
      </c>
      <c r="AN280" s="27">
        <v>0</v>
      </c>
      <c r="AO280" s="27">
        <v>5631336.6699999999</v>
      </c>
      <c r="AP280" s="26" t="s">
        <v>554</v>
      </c>
      <c r="AQ280" s="26" t="s">
        <v>976</v>
      </c>
      <c r="AR280" s="26" t="s">
        <v>977</v>
      </c>
      <c r="AS280" s="26" t="s">
        <v>974</v>
      </c>
      <c r="AT280" s="26" t="s">
        <v>54</v>
      </c>
    </row>
    <row r="281" spans="1:46" ht="25.5" x14ac:dyDescent="0.15">
      <c r="A281" s="26" t="s">
        <v>978</v>
      </c>
      <c r="B281" s="34">
        <v>2015</v>
      </c>
      <c r="C281" s="26" t="s">
        <v>46</v>
      </c>
      <c r="D281" s="26" t="s">
        <v>47</v>
      </c>
      <c r="E281" s="26" t="s">
        <v>48</v>
      </c>
      <c r="F281" s="26" t="s">
        <v>545</v>
      </c>
      <c r="G281" s="26" t="s">
        <v>47</v>
      </c>
      <c r="H281" s="26" t="s">
        <v>47</v>
      </c>
      <c r="I281" s="26" t="s">
        <v>47</v>
      </c>
      <c r="J281" s="26" t="s">
        <v>47</v>
      </c>
      <c r="K281" s="26" t="s">
        <v>47</v>
      </c>
      <c r="L281" s="26" t="s">
        <v>47</v>
      </c>
      <c r="M281" s="34">
        <v>900162284</v>
      </c>
      <c r="N281" s="26" t="s">
        <v>980</v>
      </c>
      <c r="O281" s="26" t="s">
        <v>47</v>
      </c>
      <c r="P281" s="27">
        <v>0</v>
      </c>
      <c r="Q281" s="27">
        <v>0</v>
      </c>
      <c r="R281" s="27">
        <v>0</v>
      </c>
      <c r="S281" s="27">
        <v>23000000</v>
      </c>
      <c r="T281" s="27">
        <v>0</v>
      </c>
      <c r="U281" s="27">
        <v>0</v>
      </c>
      <c r="V281" s="27">
        <v>0</v>
      </c>
      <c r="W281" s="27">
        <v>0</v>
      </c>
      <c r="X281" s="27">
        <v>0</v>
      </c>
      <c r="Y281" s="27">
        <v>0</v>
      </c>
      <c r="Z281" s="27">
        <v>22999998.460000001</v>
      </c>
      <c r="AA281" s="27">
        <v>91633.46</v>
      </c>
      <c r="AB281" s="27">
        <v>22908365</v>
      </c>
      <c r="AC281" s="27">
        <v>0</v>
      </c>
      <c r="AD281" s="27">
        <v>0</v>
      </c>
      <c r="AE281" s="27">
        <v>0</v>
      </c>
      <c r="AF281" s="27">
        <v>0</v>
      </c>
      <c r="AG281" s="27">
        <v>1.54</v>
      </c>
      <c r="AH281" s="27">
        <v>0</v>
      </c>
      <c r="AI281" s="27">
        <v>1.54</v>
      </c>
      <c r="AJ281" s="27">
        <v>0</v>
      </c>
      <c r="AK281" s="27">
        <v>594945.4</v>
      </c>
      <c r="AL281" s="27">
        <v>0</v>
      </c>
      <c r="AM281" s="27">
        <v>594945.4</v>
      </c>
      <c r="AN281" s="27">
        <v>0</v>
      </c>
      <c r="AO281" s="27">
        <v>594946.93999999994</v>
      </c>
      <c r="AP281" s="26" t="s">
        <v>548</v>
      </c>
      <c r="AQ281" s="26" t="s">
        <v>981</v>
      </c>
      <c r="AR281" s="26" t="s">
        <v>982</v>
      </c>
      <c r="AS281" s="26" t="s">
        <v>979</v>
      </c>
      <c r="AT281" s="26" t="s">
        <v>54</v>
      </c>
    </row>
    <row r="282" spans="1:46" ht="25.5" x14ac:dyDescent="0.15">
      <c r="A282" s="26" t="s">
        <v>983</v>
      </c>
      <c r="B282" s="34">
        <v>2015</v>
      </c>
      <c r="C282" s="26" t="s">
        <v>46</v>
      </c>
      <c r="D282" s="26" t="s">
        <v>47</v>
      </c>
      <c r="E282" s="26" t="s">
        <v>48</v>
      </c>
      <c r="F282" s="26" t="s">
        <v>545</v>
      </c>
      <c r="G282" s="26" t="s">
        <v>47</v>
      </c>
      <c r="H282" s="26" t="s">
        <v>47</v>
      </c>
      <c r="I282" s="26" t="s">
        <v>47</v>
      </c>
      <c r="J282" s="26" t="s">
        <v>47</v>
      </c>
      <c r="K282" s="26" t="s">
        <v>47</v>
      </c>
      <c r="L282" s="26" t="s">
        <v>47</v>
      </c>
      <c r="M282" s="34">
        <v>800102504</v>
      </c>
      <c r="N282" s="26" t="s">
        <v>569</v>
      </c>
      <c r="O282" s="26" t="s">
        <v>47</v>
      </c>
      <c r="P282" s="27">
        <v>0</v>
      </c>
      <c r="Q282" s="27">
        <v>0</v>
      </c>
      <c r="R282" s="27">
        <v>0</v>
      </c>
      <c r="S282" s="27">
        <v>200000000</v>
      </c>
      <c r="T282" s="27">
        <v>0</v>
      </c>
      <c r="U282" s="27">
        <v>0</v>
      </c>
      <c r="V282" s="27">
        <v>0</v>
      </c>
      <c r="W282" s="27">
        <v>0</v>
      </c>
      <c r="X282" s="27">
        <v>0</v>
      </c>
      <c r="Y282" s="27">
        <v>0</v>
      </c>
      <c r="Z282" s="27">
        <v>200000000</v>
      </c>
      <c r="AA282" s="27">
        <v>0</v>
      </c>
      <c r="AB282" s="27">
        <v>200000000</v>
      </c>
      <c r="AC282" s="27">
        <v>0</v>
      </c>
      <c r="AD282" s="27">
        <v>0</v>
      </c>
      <c r="AE282" s="27">
        <v>0</v>
      </c>
      <c r="AF282" s="27">
        <v>0</v>
      </c>
      <c r="AG282" s="27">
        <v>0</v>
      </c>
      <c r="AH282" s="27">
        <v>0</v>
      </c>
      <c r="AI282" s="27">
        <v>0</v>
      </c>
      <c r="AJ282" s="27">
        <v>0</v>
      </c>
      <c r="AK282" s="27">
        <v>5224397.59</v>
      </c>
      <c r="AL282" s="27">
        <v>0</v>
      </c>
      <c r="AM282" s="27">
        <v>5224397.59</v>
      </c>
      <c r="AN282" s="27">
        <v>0</v>
      </c>
      <c r="AO282" s="27">
        <v>5224397.59</v>
      </c>
      <c r="AP282" s="26" t="s">
        <v>554</v>
      </c>
      <c r="AQ282" s="26" t="s">
        <v>981</v>
      </c>
      <c r="AR282" s="26" t="s">
        <v>984</v>
      </c>
      <c r="AS282" s="26" t="s">
        <v>568</v>
      </c>
      <c r="AT282" s="26" t="s">
        <v>54</v>
      </c>
    </row>
    <row r="283" spans="1:46" ht="25.5" x14ac:dyDescent="0.15">
      <c r="A283" s="26" t="s">
        <v>985</v>
      </c>
      <c r="B283" s="34">
        <v>2015</v>
      </c>
      <c r="C283" s="26" t="s">
        <v>46</v>
      </c>
      <c r="D283" s="26" t="s">
        <v>47</v>
      </c>
      <c r="E283" s="26" t="s">
        <v>48</v>
      </c>
      <c r="F283" s="26" t="s">
        <v>545</v>
      </c>
      <c r="G283" s="26" t="s">
        <v>47</v>
      </c>
      <c r="H283" s="26" t="s">
        <v>47</v>
      </c>
      <c r="I283" s="26" t="s">
        <v>47</v>
      </c>
      <c r="J283" s="26" t="s">
        <v>47</v>
      </c>
      <c r="K283" s="26" t="s">
        <v>47</v>
      </c>
      <c r="L283" s="26" t="s">
        <v>47</v>
      </c>
      <c r="M283" s="34">
        <v>899999302</v>
      </c>
      <c r="N283" s="26" t="s">
        <v>987</v>
      </c>
      <c r="O283" s="26" t="s">
        <v>47</v>
      </c>
      <c r="P283" s="27">
        <v>0</v>
      </c>
      <c r="Q283" s="27">
        <v>0</v>
      </c>
      <c r="R283" s="27">
        <v>0</v>
      </c>
      <c r="S283" s="27">
        <v>200000000</v>
      </c>
      <c r="T283" s="27">
        <v>0</v>
      </c>
      <c r="U283" s="27">
        <v>0</v>
      </c>
      <c r="V283" s="27">
        <v>0</v>
      </c>
      <c r="W283" s="27">
        <v>0</v>
      </c>
      <c r="X283" s="27">
        <v>0</v>
      </c>
      <c r="Y283" s="27">
        <v>0</v>
      </c>
      <c r="Z283" s="27">
        <v>200000000</v>
      </c>
      <c r="AA283" s="27">
        <v>0</v>
      </c>
      <c r="AB283" s="27">
        <v>200000000</v>
      </c>
      <c r="AC283" s="27">
        <v>0</v>
      </c>
      <c r="AD283" s="27">
        <v>0</v>
      </c>
      <c r="AE283" s="27">
        <v>0</v>
      </c>
      <c r="AF283" s="27">
        <v>0</v>
      </c>
      <c r="AG283" s="27">
        <v>0</v>
      </c>
      <c r="AH283" s="27">
        <v>0</v>
      </c>
      <c r="AI283" s="27">
        <v>0</v>
      </c>
      <c r="AJ283" s="27">
        <v>0</v>
      </c>
      <c r="AK283" s="27">
        <v>9123628.6500000004</v>
      </c>
      <c r="AL283" s="27">
        <v>0</v>
      </c>
      <c r="AM283" s="27">
        <v>9123628.6500000004</v>
      </c>
      <c r="AN283" s="27">
        <v>0</v>
      </c>
      <c r="AO283" s="27">
        <v>9123628.6500000004</v>
      </c>
      <c r="AP283" s="26" t="s">
        <v>554</v>
      </c>
      <c r="AQ283" s="26" t="s">
        <v>988</v>
      </c>
      <c r="AR283" s="26" t="s">
        <v>989</v>
      </c>
      <c r="AS283" s="26" t="s">
        <v>986</v>
      </c>
      <c r="AT283" s="26" t="s">
        <v>54</v>
      </c>
    </row>
    <row r="284" spans="1:46" ht="114.75" x14ac:dyDescent="0.15">
      <c r="A284" s="26" t="s">
        <v>990</v>
      </c>
      <c r="B284" s="34">
        <v>2013</v>
      </c>
      <c r="C284" s="26" t="s">
        <v>46</v>
      </c>
      <c r="D284" s="26" t="s">
        <v>47</v>
      </c>
      <c r="E284" s="26" t="s">
        <v>48</v>
      </c>
      <c r="F284" s="26" t="s">
        <v>545</v>
      </c>
      <c r="G284" s="26" t="s">
        <v>47</v>
      </c>
      <c r="H284" s="26" t="s">
        <v>47</v>
      </c>
      <c r="I284" s="26" t="s">
        <v>47</v>
      </c>
      <c r="J284" s="26" t="s">
        <v>47</v>
      </c>
      <c r="K284" s="26" t="s">
        <v>47</v>
      </c>
      <c r="L284" s="26" t="s">
        <v>47</v>
      </c>
      <c r="M284" s="34">
        <v>801004180</v>
      </c>
      <c r="N284" s="26" t="s">
        <v>992</v>
      </c>
      <c r="O284" s="26" t="s">
        <v>47</v>
      </c>
      <c r="P284" s="27">
        <v>0</v>
      </c>
      <c r="Q284" s="27">
        <v>0</v>
      </c>
      <c r="R284" s="27">
        <v>0</v>
      </c>
      <c r="S284" s="27">
        <v>2000000</v>
      </c>
      <c r="T284" s="27">
        <v>0</v>
      </c>
      <c r="U284" s="27">
        <v>0</v>
      </c>
      <c r="V284" s="27">
        <v>0</v>
      </c>
      <c r="W284" s="27">
        <v>0</v>
      </c>
      <c r="X284" s="27">
        <v>0</v>
      </c>
      <c r="Y284" s="27">
        <v>0</v>
      </c>
      <c r="Z284" s="27">
        <v>0</v>
      </c>
      <c r="AA284" s="27">
        <v>0</v>
      </c>
      <c r="AB284" s="27">
        <v>0</v>
      </c>
      <c r="AC284" s="27">
        <v>0</v>
      </c>
      <c r="AD284" s="27">
        <v>0</v>
      </c>
      <c r="AE284" s="27">
        <v>0</v>
      </c>
      <c r="AF284" s="27">
        <v>0</v>
      </c>
      <c r="AG284" s="27">
        <v>2000000</v>
      </c>
      <c r="AH284" s="27">
        <v>0</v>
      </c>
      <c r="AI284" s="27">
        <v>0</v>
      </c>
      <c r="AJ284" s="27">
        <v>0</v>
      </c>
      <c r="AK284" s="27">
        <v>0</v>
      </c>
      <c r="AL284" s="27">
        <v>0</v>
      </c>
      <c r="AM284" s="27">
        <v>0</v>
      </c>
      <c r="AN284" s="27">
        <v>0</v>
      </c>
      <c r="AO284" s="27">
        <v>0</v>
      </c>
      <c r="AP284" s="26" t="s">
        <v>554</v>
      </c>
      <c r="AQ284" s="26" t="s">
        <v>929</v>
      </c>
      <c r="AR284" s="26" t="s">
        <v>993</v>
      </c>
      <c r="AS284" s="26" t="s">
        <v>991</v>
      </c>
      <c r="AT284" s="26" t="s">
        <v>54</v>
      </c>
    </row>
    <row r="285" spans="1:46" ht="25.5" x14ac:dyDescent="0.15">
      <c r="A285" s="26" t="s">
        <v>994</v>
      </c>
      <c r="B285" s="34">
        <v>2015</v>
      </c>
      <c r="C285" s="26" t="s">
        <v>46</v>
      </c>
      <c r="D285" s="26" t="s">
        <v>47</v>
      </c>
      <c r="E285" s="26" t="s">
        <v>48</v>
      </c>
      <c r="F285" s="26" t="s">
        <v>545</v>
      </c>
      <c r="G285" s="26" t="s">
        <v>47</v>
      </c>
      <c r="H285" s="26" t="s">
        <v>47</v>
      </c>
      <c r="I285" s="26" t="s">
        <v>47</v>
      </c>
      <c r="J285" s="26" t="s">
        <v>47</v>
      </c>
      <c r="K285" s="26" t="s">
        <v>47</v>
      </c>
      <c r="L285" s="26" t="s">
        <v>47</v>
      </c>
      <c r="M285" s="34">
        <v>890580016</v>
      </c>
      <c r="N285" s="26" t="s">
        <v>996</v>
      </c>
      <c r="O285" s="26" t="s">
        <v>47</v>
      </c>
      <c r="P285" s="27">
        <v>0</v>
      </c>
      <c r="Q285" s="27">
        <v>0</v>
      </c>
      <c r="R285" s="27">
        <v>0</v>
      </c>
      <c r="S285" s="27">
        <v>222000000</v>
      </c>
      <c r="T285" s="27">
        <v>0</v>
      </c>
      <c r="U285" s="27">
        <v>0</v>
      </c>
      <c r="V285" s="27">
        <v>0</v>
      </c>
      <c r="W285" s="27">
        <v>0</v>
      </c>
      <c r="X285" s="27">
        <v>0</v>
      </c>
      <c r="Y285" s="27">
        <v>0</v>
      </c>
      <c r="Z285" s="27">
        <v>222000000</v>
      </c>
      <c r="AA285" s="27">
        <v>0</v>
      </c>
      <c r="AB285" s="27">
        <v>222000000</v>
      </c>
      <c r="AC285" s="27">
        <v>0</v>
      </c>
      <c r="AD285" s="27">
        <v>0</v>
      </c>
      <c r="AE285" s="27">
        <v>0</v>
      </c>
      <c r="AF285" s="27">
        <v>0</v>
      </c>
      <c r="AG285" s="27">
        <v>0</v>
      </c>
      <c r="AH285" s="27">
        <v>0</v>
      </c>
      <c r="AI285" s="27">
        <v>0</v>
      </c>
      <c r="AJ285" s="27">
        <v>0</v>
      </c>
      <c r="AK285" s="27">
        <v>8751113.1099999994</v>
      </c>
      <c r="AL285" s="27">
        <v>0</v>
      </c>
      <c r="AM285" s="27">
        <v>8751113.1099999994</v>
      </c>
      <c r="AN285" s="27">
        <v>0</v>
      </c>
      <c r="AO285" s="27">
        <v>8751113.1099999994</v>
      </c>
      <c r="AP285" s="26" t="s">
        <v>554</v>
      </c>
      <c r="AQ285" s="26" t="s">
        <v>997</v>
      </c>
      <c r="AR285" s="26" t="s">
        <v>998</v>
      </c>
      <c r="AS285" s="26" t="s">
        <v>995</v>
      </c>
      <c r="AT285" s="26" t="s">
        <v>54</v>
      </c>
    </row>
    <row r="286" spans="1:46" ht="25.5" x14ac:dyDescent="0.15">
      <c r="A286" s="26" t="s">
        <v>999</v>
      </c>
      <c r="B286" s="34">
        <v>2015</v>
      </c>
      <c r="C286" s="26" t="s">
        <v>46</v>
      </c>
      <c r="D286" s="26" t="s">
        <v>47</v>
      </c>
      <c r="E286" s="26" t="s">
        <v>48</v>
      </c>
      <c r="F286" s="26" t="s">
        <v>545</v>
      </c>
      <c r="G286" s="26" t="s">
        <v>47</v>
      </c>
      <c r="H286" s="26" t="s">
        <v>47</v>
      </c>
      <c r="I286" s="26" t="s">
        <v>47</v>
      </c>
      <c r="J286" s="26" t="s">
        <v>47</v>
      </c>
      <c r="K286" s="26" t="s">
        <v>47</v>
      </c>
      <c r="L286" s="26" t="s">
        <v>47</v>
      </c>
      <c r="M286" s="34">
        <v>892099233</v>
      </c>
      <c r="N286" s="26" t="s">
        <v>1001</v>
      </c>
      <c r="O286" s="26" t="s">
        <v>47</v>
      </c>
      <c r="P286" s="27">
        <v>0</v>
      </c>
      <c r="Q286" s="27">
        <v>0</v>
      </c>
      <c r="R286" s="27">
        <v>0</v>
      </c>
      <c r="S286" s="27">
        <v>199999800</v>
      </c>
      <c r="T286" s="27">
        <v>0</v>
      </c>
      <c r="U286" s="27">
        <v>0</v>
      </c>
      <c r="V286" s="27">
        <v>0</v>
      </c>
      <c r="W286" s="27">
        <v>0</v>
      </c>
      <c r="X286" s="27">
        <v>0</v>
      </c>
      <c r="Y286" s="27">
        <v>0</v>
      </c>
      <c r="Z286" s="27">
        <v>199999800</v>
      </c>
      <c r="AA286" s="27">
        <v>0</v>
      </c>
      <c r="AB286" s="27">
        <v>199999800</v>
      </c>
      <c r="AC286" s="27">
        <v>0</v>
      </c>
      <c r="AD286" s="27">
        <v>0</v>
      </c>
      <c r="AE286" s="27">
        <v>0</v>
      </c>
      <c r="AF286" s="27">
        <v>0</v>
      </c>
      <c r="AG286" s="27">
        <v>0</v>
      </c>
      <c r="AH286" s="27">
        <v>0</v>
      </c>
      <c r="AI286" s="27">
        <v>0</v>
      </c>
      <c r="AJ286" s="27">
        <v>0</v>
      </c>
      <c r="AK286" s="27">
        <v>9206736.1199999992</v>
      </c>
      <c r="AL286" s="27">
        <v>0</v>
      </c>
      <c r="AM286" s="27">
        <v>9206736.1199999992</v>
      </c>
      <c r="AN286" s="27">
        <v>0</v>
      </c>
      <c r="AO286" s="27">
        <v>9206736.1199999992</v>
      </c>
      <c r="AP286" s="26" t="s">
        <v>554</v>
      </c>
      <c r="AQ286" s="26" t="s">
        <v>1002</v>
      </c>
      <c r="AR286" s="26" t="s">
        <v>1003</v>
      </c>
      <c r="AS286" s="26" t="s">
        <v>1000</v>
      </c>
      <c r="AT286" s="26" t="s">
        <v>54</v>
      </c>
    </row>
    <row r="287" spans="1:46" ht="38.25" x14ac:dyDescent="0.15">
      <c r="A287" s="26" t="s">
        <v>1004</v>
      </c>
      <c r="B287" s="34">
        <v>2015</v>
      </c>
      <c r="C287" s="26" t="s">
        <v>46</v>
      </c>
      <c r="D287" s="26" t="s">
        <v>47</v>
      </c>
      <c r="E287" s="26" t="s">
        <v>48</v>
      </c>
      <c r="F287" s="26" t="s">
        <v>545</v>
      </c>
      <c r="G287" s="26" t="s">
        <v>47</v>
      </c>
      <c r="H287" s="26" t="s">
        <v>47</v>
      </c>
      <c r="I287" s="26" t="s">
        <v>47</v>
      </c>
      <c r="J287" s="26" t="s">
        <v>47</v>
      </c>
      <c r="K287" s="26" t="s">
        <v>47</v>
      </c>
      <c r="L287" s="26" t="s">
        <v>47</v>
      </c>
      <c r="M287" s="34">
        <v>890102006</v>
      </c>
      <c r="N287" s="26" t="s">
        <v>1006</v>
      </c>
      <c r="O287" s="26" t="s">
        <v>47</v>
      </c>
      <c r="P287" s="27">
        <v>0</v>
      </c>
      <c r="Q287" s="27">
        <v>0</v>
      </c>
      <c r="R287" s="27">
        <v>0</v>
      </c>
      <c r="S287" s="27">
        <v>400000000</v>
      </c>
      <c r="T287" s="27">
        <v>0</v>
      </c>
      <c r="U287" s="27">
        <v>0</v>
      </c>
      <c r="V287" s="27">
        <v>0</v>
      </c>
      <c r="W287" s="27">
        <v>0</v>
      </c>
      <c r="X287" s="27">
        <v>0</v>
      </c>
      <c r="Y287" s="27">
        <v>0</v>
      </c>
      <c r="Z287" s="27">
        <v>400000000</v>
      </c>
      <c r="AA287" s="27">
        <v>0</v>
      </c>
      <c r="AB287" s="27">
        <v>400000000</v>
      </c>
      <c r="AC287" s="27">
        <v>0</v>
      </c>
      <c r="AD287" s="27">
        <v>0</v>
      </c>
      <c r="AE287" s="27">
        <v>0</v>
      </c>
      <c r="AF287" s="27">
        <v>0</v>
      </c>
      <c r="AG287" s="27">
        <v>0</v>
      </c>
      <c r="AH287" s="27">
        <v>0</v>
      </c>
      <c r="AI287" s="27">
        <v>0</v>
      </c>
      <c r="AJ287" s="27">
        <v>0</v>
      </c>
      <c r="AK287" s="27">
        <v>16739111.85</v>
      </c>
      <c r="AL287" s="27">
        <v>0</v>
      </c>
      <c r="AM287" s="27">
        <v>16739111.85</v>
      </c>
      <c r="AN287" s="27">
        <v>0</v>
      </c>
      <c r="AO287" s="27">
        <v>16739111.85</v>
      </c>
      <c r="AP287" s="26" t="s">
        <v>554</v>
      </c>
      <c r="AQ287" s="26" t="s">
        <v>1007</v>
      </c>
      <c r="AR287" s="26" t="s">
        <v>1008</v>
      </c>
      <c r="AS287" s="26" t="s">
        <v>1005</v>
      </c>
      <c r="AT287" s="26" t="s">
        <v>54</v>
      </c>
    </row>
    <row r="288" spans="1:46" ht="25.5" x14ac:dyDescent="0.15">
      <c r="A288" s="26" t="s">
        <v>1009</v>
      </c>
      <c r="B288" s="34">
        <v>2014</v>
      </c>
      <c r="C288" s="26" t="s">
        <v>46</v>
      </c>
      <c r="D288" s="26" t="s">
        <v>47</v>
      </c>
      <c r="E288" s="26" t="s">
        <v>48</v>
      </c>
      <c r="F288" s="26" t="s">
        <v>545</v>
      </c>
      <c r="G288" s="26" t="s">
        <v>47</v>
      </c>
      <c r="H288" s="26" t="s">
        <v>47</v>
      </c>
      <c r="I288" s="26" t="s">
        <v>47</v>
      </c>
      <c r="J288" s="26" t="s">
        <v>47</v>
      </c>
      <c r="K288" s="26" t="s">
        <v>47</v>
      </c>
      <c r="L288" s="26" t="s">
        <v>47</v>
      </c>
      <c r="M288" s="34">
        <v>800103913</v>
      </c>
      <c r="N288" s="26" t="s">
        <v>1011</v>
      </c>
      <c r="O288" s="26" t="s">
        <v>47</v>
      </c>
      <c r="P288" s="27">
        <v>0</v>
      </c>
      <c r="Q288" s="27">
        <v>0</v>
      </c>
      <c r="R288" s="27">
        <v>0</v>
      </c>
      <c r="S288" s="27">
        <v>856199979</v>
      </c>
      <c r="T288" s="27">
        <v>0</v>
      </c>
      <c r="U288" s="27">
        <v>0</v>
      </c>
      <c r="V288" s="27">
        <v>0</v>
      </c>
      <c r="W288" s="27">
        <v>0</v>
      </c>
      <c r="X288" s="27">
        <v>0</v>
      </c>
      <c r="Y288" s="27">
        <v>0</v>
      </c>
      <c r="Z288" s="27">
        <v>856199979</v>
      </c>
      <c r="AA288" s="27">
        <v>0</v>
      </c>
      <c r="AB288" s="27">
        <v>856199979</v>
      </c>
      <c r="AC288" s="27">
        <v>0</v>
      </c>
      <c r="AD288" s="27">
        <v>0</v>
      </c>
      <c r="AE288" s="27">
        <v>0</v>
      </c>
      <c r="AF288" s="27">
        <v>0</v>
      </c>
      <c r="AG288" s="27">
        <v>0</v>
      </c>
      <c r="AH288" s="27">
        <v>0</v>
      </c>
      <c r="AI288" s="27">
        <v>0</v>
      </c>
      <c r="AJ288" s="27">
        <v>0</v>
      </c>
      <c r="AK288" s="27">
        <v>43952275.390000001</v>
      </c>
      <c r="AL288" s="27">
        <v>0</v>
      </c>
      <c r="AM288" s="27">
        <v>43952275.390000001</v>
      </c>
      <c r="AN288" s="27">
        <v>0</v>
      </c>
      <c r="AO288" s="27">
        <v>43952275.390000001</v>
      </c>
      <c r="AP288" s="26" t="s">
        <v>554</v>
      </c>
      <c r="AQ288" s="26" t="s">
        <v>1012</v>
      </c>
      <c r="AR288" s="26" t="s">
        <v>1013</v>
      </c>
      <c r="AS288" s="26" t="s">
        <v>1010</v>
      </c>
      <c r="AT288" s="26" t="s">
        <v>54</v>
      </c>
    </row>
    <row r="289" spans="1:46" ht="25.5" x14ac:dyDescent="0.15">
      <c r="A289" s="26" t="s">
        <v>1014</v>
      </c>
      <c r="B289" s="34">
        <v>2014</v>
      </c>
      <c r="C289" s="26" t="s">
        <v>46</v>
      </c>
      <c r="D289" s="26" t="s">
        <v>47</v>
      </c>
      <c r="E289" s="26" t="s">
        <v>48</v>
      </c>
      <c r="F289" s="26" t="s">
        <v>545</v>
      </c>
      <c r="G289" s="26" t="s">
        <v>47</v>
      </c>
      <c r="H289" s="26" t="s">
        <v>47</v>
      </c>
      <c r="I289" s="26" t="s">
        <v>47</v>
      </c>
      <c r="J289" s="26" t="s">
        <v>47</v>
      </c>
      <c r="K289" s="26" t="s">
        <v>47</v>
      </c>
      <c r="L289" s="26" t="s">
        <v>47</v>
      </c>
      <c r="M289" s="34">
        <v>891180155</v>
      </c>
      <c r="N289" s="26" t="s">
        <v>1016</v>
      </c>
      <c r="O289" s="26" t="s">
        <v>47</v>
      </c>
      <c r="P289" s="27">
        <v>0</v>
      </c>
      <c r="Q289" s="27">
        <v>0</v>
      </c>
      <c r="R289" s="27">
        <v>0</v>
      </c>
      <c r="S289" s="27">
        <v>20000000</v>
      </c>
      <c r="T289" s="27">
        <v>0</v>
      </c>
      <c r="U289" s="27">
        <v>0</v>
      </c>
      <c r="V289" s="27">
        <v>0</v>
      </c>
      <c r="W289" s="27">
        <v>0</v>
      </c>
      <c r="X289" s="27">
        <v>0</v>
      </c>
      <c r="Y289" s="27">
        <v>0</v>
      </c>
      <c r="Z289" s="27">
        <v>20000000</v>
      </c>
      <c r="AA289" s="27">
        <v>0</v>
      </c>
      <c r="AB289" s="27">
        <v>20000000</v>
      </c>
      <c r="AC289" s="27">
        <v>0</v>
      </c>
      <c r="AD289" s="27">
        <v>0</v>
      </c>
      <c r="AE289" s="27">
        <v>0</v>
      </c>
      <c r="AF289" s="27">
        <v>0</v>
      </c>
      <c r="AG289" s="27">
        <v>0</v>
      </c>
      <c r="AH289" s="27">
        <v>0</v>
      </c>
      <c r="AI289" s="27">
        <v>0</v>
      </c>
      <c r="AJ289" s="27">
        <v>0</v>
      </c>
      <c r="AK289" s="27">
        <v>1518881.01</v>
      </c>
      <c r="AL289" s="27">
        <v>0</v>
      </c>
      <c r="AM289" s="27">
        <v>1518881.01</v>
      </c>
      <c r="AN289" s="27">
        <v>0</v>
      </c>
      <c r="AO289" s="27">
        <v>1518881.01</v>
      </c>
      <c r="AP289" s="26" t="s">
        <v>554</v>
      </c>
      <c r="AQ289" s="26" t="s">
        <v>1012</v>
      </c>
      <c r="AR289" s="26" t="s">
        <v>1017</v>
      </c>
      <c r="AS289" s="26" t="s">
        <v>1015</v>
      </c>
      <c r="AT289" s="26" t="s">
        <v>54</v>
      </c>
    </row>
    <row r="290" spans="1:46" ht="25.5" x14ac:dyDescent="0.15">
      <c r="A290" s="26" t="s">
        <v>1018</v>
      </c>
      <c r="B290" s="34">
        <v>2014</v>
      </c>
      <c r="C290" s="26" t="s">
        <v>46</v>
      </c>
      <c r="D290" s="26" t="s">
        <v>47</v>
      </c>
      <c r="E290" s="26" t="s">
        <v>48</v>
      </c>
      <c r="F290" s="26" t="s">
        <v>545</v>
      </c>
      <c r="G290" s="26" t="s">
        <v>47</v>
      </c>
      <c r="H290" s="26" t="s">
        <v>47</v>
      </c>
      <c r="I290" s="26" t="s">
        <v>47</v>
      </c>
      <c r="J290" s="26" t="s">
        <v>47</v>
      </c>
      <c r="K290" s="26" t="s">
        <v>47</v>
      </c>
      <c r="L290" s="26" t="s">
        <v>47</v>
      </c>
      <c r="M290" s="34">
        <v>891180021</v>
      </c>
      <c r="N290" s="26" t="s">
        <v>1020</v>
      </c>
      <c r="O290" s="26" t="s">
        <v>47</v>
      </c>
      <c r="P290" s="27">
        <v>0</v>
      </c>
      <c r="Q290" s="27">
        <v>0</v>
      </c>
      <c r="R290" s="27">
        <v>0</v>
      </c>
      <c r="S290" s="27">
        <v>50000000</v>
      </c>
      <c r="T290" s="27">
        <v>0</v>
      </c>
      <c r="U290" s="27">
        <v>0</v>
      </c>
      <c r="V290" s="27">
        <v>0</v>
      </c>
      <c r="W290" s="27">
        <v>0</v>
      </c>
      <c r="X290" s="27">
        <v>0</v>
      </c>
      <c r="Y290" s="27">
        <v>0</v>
      </c>
      <c r="Z290" s="27">
        <v>50000000</v>
      </c>
      <c r="AA290" s="27">
        <v>0</v>
      </c>
      <c r="AB290" s="27">
        <v>50000000</v>
      </c>
      <c r="AC290" s="27">
        <v>0</v>
      </c>
      <c r="AD290" s="27">
        <v>0</v>
      </c>
      <c r="AE290" s="27">
        <v>0</v>
      </c>
      <c r="AF290" s="27">
        <v>0</v>
      </c>
      <c r="AG290" s="27">
        <v>0</v>
      </c>
      <c r="AH290" s="27">
        <v>0</v>
      </c>
      <c r="AI290" s="27">
        <v>0</v>
      </c>
      <c r="AJ290" s="27">
        <v>0</v>
      </c>
      <c r="AK290" s="27">
        <v>3797202.53</v>
      </c>
      <c r="AL290" s="27">
        <v>0</v>
      </c>
      <c r="AM290" s="27">
        <v>3797202.53</v>
      </c>
      <c r="AN290" s="27">
        <v>0</v>
      </c>
      <c r="AO290" s="27">
        <v>3797202.53</v>
      </c>
      <c r="AP290" s="26" t="s">
        <v>554</v>
      </c>
      <c r="AQ290" s="26" t="s">
        <v>1012</v>
      </c>
      <c r="AR290" s="26" t="s">
        <v>1021</v>
      </c>
      <c r="AS290" s="26" t="s">
        <v>1019</v>
      </c>
      <c r="AT290" s="26" t="s">
        <v>54</v>
      </c>
    </row>
    <row r="291" spans="1:46" ht="25.5" x14ac:dyDescent="0.15">
      <c r="A291" s="26" t="s">
        <v>1022</v>
      </c>
      <c r="B291" s="34">
        <v>2014</v>
      </c>
      <c r="C291" s="26" t="s">
        <v>46</v>
      </c>
      <c r="D291" s="26" t="s">
        <v>47</v>
      </c>
      <c r="E291" s="26" t="s">
        <v>48</v>
      </c>
      <c r="F291" s="26" t="s">
        <v>545</v>
      </c>
      <c r="G291" s="26" t="s">
        <v>47</v>
      </c>
      <c r="H291" s="26" t="s">
        <v>47</v>
      </c>
      <c r="I291" s="26" t="s">
        <v>47</v>
      </c>
      <c r="J291" s="26" t="s">
        <v>47</v>
      </c>
      <c r="K291" s="26" t="s">
        <v>47</v>
      </c>
      <c r="L291" s="26" t="s">
        <v>47</v>
      </c>
      <c r="M291" s="34">
        <v>891180024</v>
      </c>
      <c r="N291" s="26" t="s">
        <v>1024</v>
      </c>
      <c r="O291" s="26" t="s">
        <v>47</v>
      </c>
      <c r="P291" s="27">
        <v>0</v>
      </c>
      <c r="Q291" s="27">
        <v>0</v>
      </c>
      <c r="R291" s="27">
        <v>0</v>
      </c>
      <c r="S291" s="27">
        <v>20000000</v>
      </c>
      <c r="T291" s="27">
        <v>0</v>
      </c>
      <c r="U291" s="27">
        <v>0</v>
      </c>
      <c r="V291" s="27">
        <v>0</v>
      </c>
      <c r="W291" s="27">
        <v>0</v>
      </c>
      <c r="X291" s="27">
        <v>0</v>
      </c>
      <c r="Y291" s="27">
        <v>0</v>
      </c>
      <c r="Z291" s="27">
        <v>20000000</v>
      </c>
      <c r="AA291" s="27">
        <v>0</v>
      </c>
      <c r="AB291" s="27">
        <v>20000000</v>
      </c>
      <c r="AC291" s="27">
        <v>0</v>
      </c>
      <c r="AD291" s="27">
        <v>0</v>
      </c>
      <c r="AE291" s="27">
        <v>0</v>
      </c>
      <c r="AF291" s="27">
        <v>0</v>
      </c>
      <c r="AG291" s="27">
        <v>0</v>
      </c>
      <c r="AH291" s="27">
        <v>0</v>
      </c>
      <c r="AI291" s="27">
        <v>0</v>
      </c>
      <c r="AJ291" s="27">
        <v>0</v>
      </c>
      <c r="AK291" s="27">
        <v>1518881.01</v>
      </c>
      <c r="AL291" s="27">
        <v>0</v>
      </c>
      <c r="AM291" s="27">
        <v>1518881.01</v>
      </c>
      <c r="AN291" s="27">
        <v>0</v>
      </c>
      <c r="AO291" s="27">
        <v>1518881.01</v>
      </c>
      <c r="AP291" s="26" t="s">
        <v>554</v>
      </c>
      <c r="AQ291" s="26" t="s">
        <v>1012</v>
      </c>
      <c r="AR291" s="26" t="s">
        <v>1025</v>
      </c>
      <c r="AS291" s="26" t="s">
        <v>1023</v>
      </c>
      <c r="AT291" s="26" t="s">
        <v>54</v>
      </c>
    </row>
    <row r="292" spans="1:46" ht="25.5" x14ac:dyDescent="0.15">
      <c r="A292" s="26" t="s">
        <v>1026</v>
      </c>
      <c r="B292" s="34">
        <v>2014</v>
      </c>
      <c r="C292" s="26" t="s">
        <v>46</v>
      </c>
      <c r="D292" s="26" t="s">
        <v>47</v>
      </c>
      <c r="E292" s="26" t="s">
        <v>48</v>
      </c>
      <c r="F292" s="26" t="s">
        <v>545</v>
      </c>
      <c r="G292" s="26" t="s">
        <v>47</v>
      </c>
      <c r="H292" s="26" t="s">
        <v>47</v>
      </c>
      <c r="I292" s="26" t="s">
        <v>47</v>
      </c>
      <c r="J292" s="26" t="s">
        <v>47</v>
      </c>
      <c r="K292" s="26" t="s">
        <v>47</v>
      </c>
      <c r="L292" s="26" t="s">
        <v>47</v>
      </c>
      <c r="M292" s="34">
        <v>891181119</v>
      </c>
      <c r="N292" s="26" t="s">
        <v>1028</v>
      </c>
      <c r="O292" s="26" t="s">
        <v>47</v>
      </c>
      <c r="P292" s="27">
        <v>0</v>
      </c>
      <c r="Q292" s="27">
        <v>0</v>
      </c>
      <c r="R292" s="27">
        <v>0</v>
      </c>
      <c r="S292" s="27">
        <v>20000000</v>
      </c>
      <c r="T292" s="27">
        <v>0</v>
      </c>
      <c r="U292" s="27">
        <v>0</v>
      </c>
      <c r="V292" s="27">
        <v>0</v>
      </c>
      <c r="W292" s="27">
        <v>0</v>
      </c>
      <c r="X292" s="27">
        <v>0</v>
      </c>
      <c r="Y292" s="27">
        <v>0</v>
      </c>
      <c r="Z292" s="27">
        <v>20000000</v>
      </c>
      <c r="AA292" s="27">
        <v>0</v>
      </c>
      <c r="AB292" s="27">
        <v>20000000</v>
      </c>
      <c r="AC292" s="27">
        <v>0</v>
      </c>
      <c r="AD292" s="27">
        <v>0</v>
      </c>
      <c r="AE292" s="27">
        <v>0</v>
      </c>
      <c r="AF292" s="27">
        <v>0</v>
      </c>
      <c r="AG292" s="27">
        <v>0</v>
      </c>
      <c r="AH292" s="27">
        <v>0</v>
      </c>
      <c r="AI292" s="27">
        <v>0</v>
      </c>
      <c r="AJ292" s="27">
        <v>0</v>
      </c>
      <c r="AK292" s="27">
        <v>1518881.01</v>
      </c>
      <c r="AL292" s="27">
        <v>0</v>
      </c>
      <c r="AM292" s="27">
        <v>1518881.01</v>
      </c>
      <c r="AN292" s="27">
        <v>0</v>
      </c>
      <c r="AO292" s="27">
        <v>1518881.01</v>
      </c>
      <c r="AP292" s="26" t="s">
        <v>554</v>
      </c>
      <c r="AQ292" s="26" t="s">
        <v>1012</v>
      </c>
      <c r="AR292" s="26" t="s">
        <v>1029</v>
      </c>
      <c r="AS292" s="26" t="s">
        <v>1027</v>
      </c>
      <c r="AT292" s="26" t="s">
        <v>54</v>
      </c>
    </row>
    <row r="293" spans="1:46" ht="25.5" x14ac:dyDescent="0.15">
      <c r="A293" s="26" t="s">
        <v>1030</v>
      </c>
      <c r="B293" s="34">
        <v>2014</v>
      </c>
      <c r="C293" s="26" t="s">
        <v>46</v>
      </c>
      <c r="D293" s="26" t="s">
        <v>47</v>
      </c>
      <c r="E293" s="26" t="s">
        <v>48</v>
      </c>
      <c r="F293" s="26" t="s">
        <v>545</v>
      </c>
      <c r="G293" s="26" t="s">
        <v>47</v>
      </c>
      <c r="H293" s="26" t="s">
        <v>47</v>
      </c>
      <c r="I293" s="26" t="s">
        <v>47</v>
      </c>
      <c r="J293" s="26" t="s">
        <v>47</v>
      </c>
      <c r="K293" s="26" t="s">
        <v>47</v>
      </c>
      <c r="L293" s="26" t="s">
        <v>47</v>
      </c>
      <c r="M293" s="34">
        <v>891180022</v>
      </c>
      <c r="N293" s="26" t="s">
        <v>1032</v>
      </c>
      <c r="O293" s="26" t="s">
        <v>47</v>
      </c>
      <c r="P293" s="27">
        <v>0</v>
      </c>
      <c r="Q293" s="27">
        <v>0</v>
      </c>
      <c r="R293" s="27">
        <v>0</v>
      </c>
      <c r="S293" s="27">
        <v>20000000</v>
      </c>
      <c r="T293" s="27">
        <v>0</v>
      </c>
      <c r="U293" s="27">
        <v>0</v>
      </c>
      <c r="V293" s="27">
        <v>0</v>
      </c>
      <c r="W293" s="27">
        <v>0</v>
      </c>
      <c r="X293" s="27">
        <v>0</v>
      </c>
      <c r="Y293" s="27">
        <v>0</v>
      </c>
      <c r="Z293" s="27">
        <v>20000000</v>
      </c>
      <c r="AA293" s="27">
        <v>0</v>
      </c>
      <c r="AB293" s="27">
        <v>20000000</v>
      </c>
      <c r="AC293" s="27">
        <v>0</v>
      </c>
      <c r="AD293" s="27">
        <v>0</v>
      </c>
      <c r="AE293" s="27">
        <v>0</v>
      </c>
      <c r="AF293" s="27">
        <v>0</v>
      </c>
      <c r="AG293" s="27">
        <v>0</v>
      </c>
      <c r="AH293" s="27">
        <v>0</v>
      </c>
      <c r="AI293" s="27">
        <v>0</v>
      </c>
      <c r="AJ293" s="27">
        <v>0</v>
      </c>
      <c r="AK293" s="27">
        <v>1518881.01</v>
      </c>
      <c r="AL293" s="27">
        <v>0</v>
      </c>
      <c r="AM293" s="27">
        <v>1518881.01</v>
      </c>
      <c r="AN293" s="27">
        <v>0</v>
      </c>
      <c r="AO293" s="27">
        <v>1518881.01</v>
      </c>
      <c r="AP293" s="26" t="s">
        <v>554</v>
      </c>
      <c r="AQ293" s="26" t="s">
        <v>1012</v>
      </c>
      <c r="AR293" s="26" t="s">
        <v>1033</v>
      </c>
      <c r="AS293" s="26" t="s">
        <v>1031</v>
      </c>
      <c r="AT293" s="26" t="s">
        <v>54</v>
      </c>
    </row>
    <row r="294" spans="1:46" ht="25.5" x14ac:dyDescent="0.15">
      <c r="A294" s="26" t="s">
        <v>1034</v>
      </c>
      <c r="B294" s="34">
        <v>2014</v>
      </c>
      <c r="C294" s="26" t="s">
        <v>46</v>
      </c>
      <c r="D294" s="26" t="s">
        <v>47</v>
      </c>
      <c r="E294" s="26" t="s">
        <v>48</v>
      </c>
      <c r="F294" s="26" t="s">
        <v>545</v>
      </c>
      <c r="G294" s="26" t="s">
        <v>47</v>
      </c>
      <c r="H294" s="26" t="s">
        <v>47</v>
      </c>
      <c r="I294" s="26" t="s">
        <v>47</v>
      </c>
      <c r="J294" s="26" t="s">
        <v>47</v>
      </c>
      <c r="K294" s="26" t="s">
        <v>47</v>
      </c>
      <c r="L294" s="26" t="s">
        <v>47</v>
      </c>
      <c r="M294" s="34">
        <v>891180040</v>
      </c>
      <c r="N294" s="26" t="s">
        <v>1036</v>
      </c>
      <c r="O294" s="26" t="s">
        <v>47</v>
      </c>
      <c r="P294" s="27">
        <v>0</v>
      </c>
      <c r="Q294" s="27">
        <v>0</v>
      </c>
      <c r="R294" s="27">
        <v>0</v>
      </c>
      <c r="S294" s="27">
        <v>20000000</v>
      </c>
      <c r="T294" s="27">
        <v>0</v>
      </c>
      <c r="U294" s="27">
        <v>0</v>
      </c>
      <c r="V294" s="27">
        <v>0</v>
      </c>
      <c r="W294" s="27">
        <v>0</v>
      </c>
      <c r="X294" s="27">
        <v>0</v>
      </c>
      <c r="Y294" s="27">
        <v>0</v>
      </c>
      <c r="Z294" s="27">
        <v>20000000</v>
      </c>
      <c r="AA294" s="27">
        <v>0</v>
      </c>
      <c r="AB294" s="27">
        <v>20000000</v>
      </c>
      <c r="AC294" s="27">
        <v>0</v>
      </c>
      <c r="AD294" s="27">
        <v>0</v>
      </c>
      <c r="AE294" s="27">
        <v>0</v>
      </c>
      <c r="AF294" s="27">
        <v>0</v>
      </c>
      <c r="AG294" s="27">
        <v>0</v>
      </c>
      <c r="AH294" s="27">
        <v>0</v>
      </c>
      <c r="AI294" s="27">
        <v>0</v>
      </c>
      <c r="AJ294" s="27">
        <v>0</v>
      </c>
      <c r="AK294" s="27">
        <v>1518881.01</v>
      </c>
      <c r="AL294" s="27">
        <v>0</v>
      </c>
      <c r="AM294" s="27">
        <v>1518881.01</v>
      </c>
      <c r="AN294" s="27">
        <v>0</v>
      </c>
      <c r="AO294" s="27">
        <v>1518881.01</v>
      </c>
      <c r="AP294" s="26" t="s">
        <v>554</v>
      </c>
      <c r="AQ294" s="26" t="s">
        <v>1012</v>
      </c>
      <c r="AR294" s="26" t="s">
        <v>1037</v>
      </c>
      <c r="AS294" s="26" t="s">
        <v>1035</v>
      </c>
      <c r="AT294" s="26" t="s">
        <v>54</v>
      </c>
    </row>
    <row r="295" spans="1:46" ht="25.5" x14ac:dyDescent="0.15">
      <c r="A295" s="26" t="s">
        <v>1038</v>
      </c>
      <c r="B295" s="34">
        <v>2014</v>
      </c>
      <c r="C295" s="26" t="s">
        <v>46</v>
      </c>
      <c r="D295" s="26" t="s">
        <v>47</v>
      </c>
      <c r="E295" s="26" t="s">
        <v>48</v>
      </c>
      <c r="F295" s="26" t="s">
        <v>545</v>
      </c>
      <c r="G295" s="26" t="s">
        <v>47</v>
      </c>
      <c r="H295" s="26" t="s">
        <v>47</v>
      </c>
      <c r="I295" s="26" t="s">
        <v>47</v>
      </c>
      <c r="J295" s="26" t="s">
        <v>47</v>
      </c>
      <c r="K295" s="26" t="s">
        <v>47</v>
      </c>
      <c r="L295" s="26" t="s">
        <v>47</v>
      </c>
      <c r="M295" s="34">
        <v>891180187</v>
      </c>
      <c r="N295" s="26" t="s">
        <v>1040</v>
      </c>
      <c r="O295" s="26" t="s">
        <v>47</v>
      </c>
      <c r="P295" s="27">
        <v>0</v>
      </c>
      <c r="Q295" s="27">
        <v>0</v>
      </c>
      <c r="R295" s="27">
        <v>0</v>
      </c>
      <c r="S295" s="27">
        <v>20000000</v>
      </c>
      <c r="T295" s="27">
        <v>0</v>
      </c>
      <c r="U295" s="27">
        <v>0</v>
      </c>
      <c r="V295" s="27">
        <v>0</v>
      </c>
      <c r="W295" s="27">
        <v>0</v>
      </c>
      <c r="X295" s="27">
        <v>0</v>
      </c>
      <c r="Y295" s="27">
        <v>0</v>
      </c>
      <c r="Z295" s="27">
        <v>20000000</v>
      </c>
      <c r="AA295" s="27">
        <v>0</v>
      </c>
      <c r="AB295" s="27">
        <v>20000000</v>
      </c>
      <c r="AC295" s="27">
        <v>0</v>
      </c>
      <c r="AD295" s="27">
        <v>0</v>
      </c>
      <c r="AE295" s="27">
        <v>0</v>
      </c>
      <c r="AF295" s="27">
        <v>0</v>
      </c>
      <c r="AG295" s="27">
        <v>0</v>
      </c>
      <c r="AH295" s="27">
        <v>0</v>
      </c>
      <c r="AI295" s="27">
        <v>0</v>
      </c>
      <c r="AJ295" s="27">
        <v>0</v>
      </c>
      <c r="AK295" s="27">
        <v>1518881.01</v>
      </c>
      <c r="AL295" s="27">
        <v>0</v>
      </c>
      <c r="AM295" s="27">
        <v>1518881.01</v>
      </c>
      <c r="AN295" s="27">
        <v>0</v>
      </c>
      <c r="AO295" s="27">
        <v>1518881.01</v>
      </c>
      <c r="AP295" s="26" t="s">
        <v>554</v>
      </c>
      <c r="AQ295" s="26" t="s">
        <v>1012</v>
      </c>
      <c r="AR295" s="26" t="s">
        <v>1041</v>
      </c>
      <c r="AS295" s="26" t="s">
        <v>1039</v>
      </c>
      <c r="AT295" s="26" t="s">
        <v>54</v>
      </c>
    </row>
    <row r="296" spans="1:46" ht="25.5" x14ac:dyDescent="0.15">
      <c r="A296" s="26" t="s">
        <v>1042</v>
      </c>
      <c r="B296" s="34">
        <v>2014</v>
      </c>
      <c r="C296" s="26" t="s">
        <v>46</v>
      </c>
      <c r="D296" s="26" t="s">
        <v>47</v>
      </c>
      <c r="E296" s="26" t="s">
        <v>48</v>
      </c>
      <c r="F296" s="26" t="s">
        <v>545</v>
      </c>
      <c r="G296" s="26" t="s">
        <v>47</v>
      </c>
      <c r="H296" s="26" t="s">
        <v>47</v>
      </c>
      <c r="I296" s="26" t="s">
        <v>47</v>
      </c>
      <c r="J296" s="26" t="s">
        <v>47</v>
      </c>
      <c r="K296" s="26" t="s">
        <v>47</v>
      </c>
      <c r="L296" s="26" t="s">
        <v>47</v>
      </c>
      <c r="M296" s="34">
        <v>891180127</v>
      </c>
      <c r="N296" s="26" t="s">
        <v>1044</v>
      </c>
      <c r="O296" s="26" t="s">
        <v>47</v>
      </c>
      <c r="P296" s="27">
        <v>0</v>
      </c>
      <c r="Q296" s="27">
        <v>0</v>
      </c>
      <c r="R296" s="27">
        <v>0</v>
      </c>
      <c r="S296" s="27">
        <v>20000000</v>
      </c>
      <c r="T296" s="27">
        <v>0</v>
      </c>
      <c r="U296" s="27">
        <v>0</v>
      </c>
      <c r="V296" s="27">
        <v>0</v>
      </c>
      <c r="W296" s="27">
        <v>0</v>
      </c>
      <c r="X296" s="27">
        <v>0</v>
      </c>
      <c r="Y296" s="27">
        <v>0</v>
      </c>
      <c r="Z296" s="27">
        <v>20000000</v>
      </c>
      <c r="AA296" s="27">
        <v>0</v>
      </c>
      <c r="AB296" s="27">
        <v>20000000</v>
      </c>
      <c r="AC296" s="27">
        <v>0</v>
      </c>
      <c r="AD296" s="27">
        <v>0</v>
      </c>
      <c r="AE296" s="27">
        <v>0</v>
      </c>
      <c r="AF296" s="27">
        <v>0</v>
      </c>
      <c r="AG296" s="27">
        <v>0</v>
      </c>
      <c r="AH296" s="27">
        <v>0</v>
      </c>
      <c r="AI296" s="27">
        <v>0</v>
      </c>
      <c r="AJ296" s="27">
        <v>0</v>
      </c>
      <c r="AK296" s="27">
        <v>1518881.01</v>
      </c>
      <c r="AL296" s="27">
        <v>0</v>
      </c>
      <c r="AM296" s="27">
        <v>1518881.01</v>
      </c>
      <c r="AN296" s="27">
        <v>0</v>
      </c>
      <c r="AO296" s="27">
        <v>1518881.01</v>
      </c>
      <c r="AP296" s="26" t="s">
        <v>554</v>
      </c>
      <c r="AQ296" s="26" t="s">
        <v>1012</v>
      </c>
      <c r="AR296" s="26" t="s">
        <v>1045</v>
      </c>
      <c r="AS296" s="26" t="s">
        <v>1043</v>
      </c>
      <c r="AT296" s="26" t="s">
        <v>54</v>
      </c>
    </row>
    <row r="297" spans="1:46" ht="25.5" x14ac:dyDescent="0.15">
      <c r="A297" s="26" t="s">
        <v>1046</v>
      </c>
      <c r="B297" s="34">
        <v>2014</v>
      </c>
      <c r="C297" s="26" t="s">
        <v>46</v>
      </c>
      <c r="D297" s="26" t="s">
        <v>47</v>
      </c>
      <c r="E297" s="26" t="s">
        <v>48</v>
      </c>
      <c r="F297" s="26" t="s">
        <v>545</v>
      </c>
      <c r="G297" s="26" t="s">
        <v>47</v>
      </c>
      <c r="H297" s="26" t="s">
        <v>47</v>
      </c>
      <c r="I297" s="26" t="s">
        <v>47</v>
      </c>
      <c r="J297" s="26" t="s">
        <v>47</v>
      </c>
      <c r="K297" s="26" t="s">
        <v>47</v>
      </c>
      <c r="L297" s="26" t="s">
        <v>47</v>
      </c>
      <c r="M297" s="34">
        <v>800097180</v>
      </c>
      <c r="N297" s="26" t="s">
        <v>1048</v>
      </c>
      <c r="O297" s="26" t="s">
        <v>47</v>
      </c>
      <c r="P297" s="27">
        <v>0</v>
      </c>
      <c r="Q297" s="27">
        <v>0</v>
      </c>
      <c r="R297" s="27">
        <v>0</v>
      </c>
      <c r="S297" s="27">
        <v>43800021</v>
      </c>
      <c r="T297" s="27">
        <v>0</v>
      </c>
      <c r="U297" s="27">
        <v>0</v>
      </c>
      <c r="V297" s="27">
        <v>0</v>
      </c>
      <c r="W297" s="27">
        <v>0</v>
      </c>
      <c r="X297" s="27">
        <v>0</v>
      </c>
      <c r="Y297" s="27">
        <v>0</v>
      </c>
      <c r="Z297" s="27">
        <v>43800021</v>
      </c>
      <c r="AA297" s="27">
        <v>0</v>
      </c>
      <c r="AB297" s="27">
        <v>43800021</v>
      </c>
      <c r="AC297" s="27">
        <v>0</v>
      </c>
      <c r="AD297" s="27">
        <v>0</v>
      </c>
      <c r="AE297" s="27">
        <v>0</v>
      </c>
      <c r="AF297" s="27">
        <v>0</v>
      </c>
      <c r="AG297" s="27">
        <v>0</v>
      </c>
      <c r="AH297" s="27">
        <v>0</v>
      </c>
      <c r="AI297" s="27">
        <v>0</v>
      </c>
      <c r="AJ297" s="27">
        <v>0</v>
      </c>
      <c r="AK297" s="27">
        <v>3326351.04</v>
      </c>
      <c r="AL297" s="27">
        <v>0</v>
      </c>
      <c r="AM297" s="27">
        <v>3326351.04</v>
      </c>
      <c r="AN297" s="27">
        <v>0</v>
      </c>
      <c r="AO297" s="27">
        <v>3326351.04</v>
      </c>
      <c r="AP297" s="26" t="s">
        <v>554</v>
      </c>
      <c r="AQ297" s="26" t="s">
        <v>1012</v>
      </c>
      <c r="AR297" s="26" t="s">
        <v>1049</v>
      </c>
      <c r="AS297" s="26" t="s">
        <v>1047</v>
      </c>
      <c r="AT297" s="26" t="s">
        <v>54</v>
      </c>
    </row>
    <row r="298" spans="1:46" ht="25.5" x14ac:dyDescent="0.15">
      <c r="A298" s="26" t="s">
        <v>1050</v>
      </c>
      <c r="B298" s="34">
        <v>2014</v>
      </c>
      <c r="C298" s="26" t="s">
        <v>46</v>
      </c>
      <c r="D298" s="26" t="s">
        <v>47</v>
      </c>
      <c r="E298" s="26" t="s">
        <v>48</v>
      </c>
      <c r="F298" s="26" t="s">
        <v>545</v>
      </c>
      <c r="G298" s="26" t="s">
        <v>47</v>
      </c>
      <c r="H298" s="26" t="s">
        <v>47</v>
      </c>
      <c r="I298" s="26" t="s">
        <v>47</v>
      </c>
      <c r="J298" s="26" t="s">
        <v>47</v>
      </c>
      <c r="K298" s="26" t="s">
        <v>47</v>
      </c>
      <c r="L298" s="26" t="s">
        <v>47</v>
      </c>
      <c r="M298" s="34">
        <v>891180199</v>
      </c>
      <c r="N298" s="26" t="s">
        <v>1052</v>
      </c>
      <c r="O298" s="26" t="s">
        <v>47</v>
      </c>
      <c r="P298" s="27">
        <v>0</v>
      </c>
      <c r="Q298" s="27">
        <v>0</v>
      </c>
      <c r="R298" s="27">
        <v>0</v>
      </c>
      <c r="S298" s="27">
        <v>20000000</v>
      </c>
      <c r="T298" s="27">
        <v>0</v>
      </c>
      <c r="U298" s="27">
        <v>0</v>
      </c>
      <c r="V298" s="27">
        <v>0</v>
      </c>
      <c r="W298" s="27">
        <v>0</v>
      </c>
      <c r="X298" s="27">
        <v>0</v>
      </c>
      <c r="Y298" s="27">
        <v>0</v>
      </c>
      <c r="Z298" s="27">
        <v>20000000</v>
      </c>
      <c r="AA298" s="27">
        <v>0</v>
      </c>
      <c r="AB298" s="27">
        <v>20000000</v>
      </c>
      <c r="AC298" s="27">
        <v>0</v>
      </c>
      <c r="AD298" s="27">
        <v>0</v>
      </c>
      <c r="AE298" s="27">
        <v>0</v>
      </c>
      <c r="AF298" s="27">
        <v>0</v>
      </c>
      <c r="AG298" s="27">
        <v>0</v>
      </c>
      <c r="AH298" s="27">
        <v>0</v>
      </c>
      <c r="AI298" s="27">
        <v>0</v>
      </c>
      <c r="AJ298" s="27">
        <v>0</v>
      </c>
      <c r="AK298" s="27">
        <v>1518881.01</v>
      </c>
      <c r="AL298" s="27">
        <v>0</v>
      </c>
      <c r="AM298" s="27">
        <v>1518881.01</v>
      </c>
      <c r="AN298" s="27">
        <v>0</v>
      </c>
      <c r="AO298" s="27">
        <v>1518881.01</v>
      </c>
      <c r="AP298" s="26" t="s">
        <v>554</v>
      </c>
      <c r="AQ298" s="26" t="s">
        <v>1012</v>
      </c>
      <c r="AR298" s="26" t="s">
        <v>1053</v>
      </c>
      <c r="AS298" s="26" t="s">
        <v>1051</v>
      </c>
      <c r="AT298" s="26" t="s">
        <v>54</v>
      </c>
    </row>
    <row r="299" spans="1:46" ht="25.5" x14ac:dyDescent="0.15">
      <c r="A299" s="26" t="s">
        <v>1054</v>
      </c>
      <c r="B299" s="34">
        <v>2014</v>
      </c>
      <c r="C299" s="26" t="s">
        <v>46</v>
      </c>
      <c r="D299" s="26" t="s">
        <v>47</v>
      </c>
      <c r="E299" s="26" t="s">
        <v>48</v>
      </c>
      <c r="F299" s="26" t="s">
        <v>545</v>
      </c>
      <c r="G299" s="26" t="s">
        <v>47</v>
      </c>
      <c r="H299" s="26" t="s">
        <v>47</v>
      </c>
      <c r="I299" s="26" t="s">
        <v>47</v>
      </c>
      <c r="J299" s="26" t="s">
        <v>47</v>
      </c>
      <c r="K299" s="26" t="s">
        <v>47</v>
      </c>
      <c r="L299" s="26" t="s">
        <v>47</v>
      </c>
      <c r="M299" s="34">
        <v>891180077</v>
      </c>
      <c r="N299" s="26" t="s">
        <v>1056</v>
      </c>
      <c r="O299" s="26" t="s">
        <v>47</v>
      </c>
      <c r="P299" s="27">
        <v>0</v>
      </c>
      <c r="Q299" s="27">
        <v>0</v>
      </c>
      <c r="R299" s="27">
        <v>0</v>
      </c>
      <c r="S299" s="27">
        <v>100000000</v>
      </c>
      <c r="T299" s="27">
        <v>0</v>
      </c>
      <c r="U299" s="27">
        <v>0</v>
      </c>
      <c r="V299" s="27">
        <v>0</v>
      </c>
      <c r="W299" s="27">
        <v>0</v>
      </c>
      <c r="X299" s="27">
        <v>0</v>
      </c>
      <c r="Y299" s="27">
        <v>0</v>
      </c>
      <c r="Z299" s="27">
        <v>100000000</v>
      </c>
      <c r="AA299" s="27">
        <v>0</v>
      </c>
      <c r="AB299" s="27">
        <v>100000000</v>
      </c>
      <c r="AC299" s="27">
        <v>0</v>
      </c>
      <c r="AD299" s="27">
        <v>0</v>
      </c>
      <c r="AE299" s="27">
        <v>0</v>
      </c>
      <c r="AF299" s="27">
        <v>0</v>
      </c>
      <c r="AG299" s="27">
        <v>0</v>
      </c>
      <c r="AH299" s="27">
        <v>0</v>
      </c>
      <c r="AI299" s="27">
        <v>0</v>
      </c>
      <c r="AJ299" s="27">
        <v>0</v>
      </c>
      <c r="AK299" s="27">
        <v>7594405.0599999996</v>
      </c>
      <c r="AL299" s="27">
        <v>0</v>
      </c>
      <c r="AM299" s="27">
        <v>7594405.0599999996</v>
      </c>
      <c r="AN299" s="27">
        <v>0</v>
      </c>
      <c r="AO299" s="27">
        <v>7594405.0599999996</v>
      </c>
      <c r="AP299" s="26" t="s">
        <v>554</v>
      </c>
      <c r="AQ299" s="26" t="s">
        <v>1012</v>
      </c>
      <c r="AR299" s="26" t="s">
        <v>1057</v>
      </c>
      <c r="AS299" s="26" t="s">
        <v>1055</v>
      </c>
      <c r="AT299" s="26" t="s">
        <v>54</v>
      </c>
    </row>
    <row r="300" spans="1:46" ht="25.5" x14ac:dyDescent="0.15">
      <c r="A300" s="26" t="s">
        <v>1058</v>
      </c>
      <c r="B300" s="34">
        <v>2015</v>
      </c>
      <c r="C300" s="26" t="s">
        <v>46</v>
      </c>
      <c r="D300" s="26" t="s">
        <v>47</v>
      </c>
      <c r="E300" s="26" t="s">
        <v>48</v>
      </c>
      <c r="F300" s="26" t="s">
        <v>545</v>
      </c>
      <c r="G300" s="26" t="s">
        <v>47</v>
      </c>
      <c r="H300" s="26" t="s">
        <v>47</v>
      </c>
      <c r="I300" s="26" t="s">
        <v>47</v>
      </c>
      <c r="J300" s="26" t="s">
        <v>47</v>
      </c>
      <c r="K300" s="26" t="s">
        <v>47</v>
      </c>
      <c r="L300" s="26" t="s">
        <v>47</v>
      </c>
      <c r="M300" s="34">
        <v>891580006</v>
      </c>
      <c r="N300" s="26" t="s">
        <v>680</v>
      </c>
      <c r="O300" s="26" t="s">
        <v>47</v>
      </c>
      <c r="P300" s="27">
        <v>0</v>
      </c>
      <c r="Q300" s="27">
        <v>0</v>
      </c>
      <c r="R300" s="27">
        <v>0</v>
      </c>
      <c r="S300" s="27">
        <v>250000000</v>
      </c>
      <c r="T300" s="27">
        <v>0</v>
      </c>
      <c r="U300" s="27">
        <v>0</v>
      </c>
      <c r="V300" s="27">
        <v>0</v>
      </c>
      <c r="W300" s="27">
        <v>0</v>
      </c>
      <c r="X300" s="27">
        <v>0</v>
      </c>
      <c r="Y300" s="27">
        <v>0</v>
      </c>
      <c r="Z300" s="27">
        <v>250000000</v>
      </c>
      <c r="AA300" s="27">
        <v>0</v>
      </c>
      <c r="AB300" s="27">
        <v>250000000</v>
      </c>
      <c r="AC300" s="27">
        <v>0</v>
      </c>
      <c r="AD300" s="27">
        <v>0</v>
      </c>
      <c r="AE300" s="27">
        <v>0</v>
      </c>
      <c r="AF300" s="27">
        <v>0</v>
      </c>
      <c r="AG300" s="27">
        <v>0</v>
      </c>
      <c r="AH300" s="27">
        <v>0</v>
      </c>
      <c r="AI300" s="27">
        <v>0</v>
      </c>
      <c r="AJ300" s="27">
        <v>0</v>
      </c>
      <c r="AK300" s="27">
        <v>15172213.140000001</v>
      </c>
      <c r="AL300" s="27">
        <v>0</v>
      </c>
      <c r="AM300" s="27">
        <v>15172213.140000001</v>
      </c>
      <c r="AN300" s="27">
        <v>0</v>
      </c>
      <c r="AO300" s="27">
        <v>15172213.140000001</v>
      </c>
      <c r="AP300" s="26" t="s">
        <v>554</v>
      </c>
      <c r="AQ300" s="26" t="s">
        <v>1059</v>
      </c>
      <c r="AR300" s="26" t="s">
        <v>1060</v>
      </c>
      <c r="AS300" s="26" t="s">
        <v>679</v>
      </c>
      <c r="AT300" s="26" t="s">
        <v>54</v>
      </c>
    </row>
    <row r="301" spans="1:46" ht="25.5" x14ac:dyDescent="0.15">
      <c r="A301" s="26" t="s">
        <v>1061</v>
      </c>
      <c r="B301" s="34">
        <v>2015</v>
      </c>
      <c r="C301" s="26" t="s">
        <v>46</v>
      </c>
      <c r="D301" s="26" t="s">
        <v>47</v>
      </c>
      <c r="E301" s="26" t="s">
        <v>48</v>
      </c>
      <c r="F301" s="26" t="s">
        <v>545</v>
      </c>
      <c r="G301" s="26" t="s">
        <v>47</v>
      </c>
      <c r="H301" s="26" t="s">
        <v>47</v>
      </c>
      <c r="I301" s="26" t="s">
        <v>47</v>
      </c>
      <c r="J301" s="26" t="s">
        <v>47</v>
      </c>
      <c r="K301" s="26" t="s">
        <v>47</v>
      </c>
      <c r="L301" s="26" t="s">
        <v>47</v>
      </c>
      <c r="M301" s="34">
        <v>845000021</v>
      </c>
      <c r="N301" s="26" t="s">
        <v>553</v>
      </c>
      <c r="O301" s="26" t="s">
        <v>47</v>
      </c>
      <c r="P301" s="27">
        <v>0</v>
      </c>
      <c r="Q301" s="27">
        <v>0</v>
      </c>
      <c r="R301" s="27">
        <v>0</v>
      </c>
      <c r="S301" s="27">
        <v>200000000</v>
      </c>
      <c r="T301" s="27">
        <v>0</v>
      </c>
      <c r="U301" s="27">
        <v>0</v>
      </c>
      <c r="V301" s="27">
        <v>0</v>
      </c>
      <c r="W301" s="27">
        <v>0</v>
      </c>
      <c r="X301" s="27">
        <v>0</v>
      </c>
      <c r="Y301" s="27">
        <v>0</v>
      </c>
      <c r="Z301" s="27">
        <v>200000000</v>
      </c>
      <c r="AA301" s="27">
        <v>0</v>
      </c>
      <c r="AB301" s="27">
        <v>200000000</v>
      </c>
      <c r="AC301" s="27">
        <v>0</v>
      </c>
      <c r="AD301" s="27">
        <v>0</v>
      </c>
      <c r="AE301" s="27">
        <v>0</v>
      </c>
      <c r="AF301" s="27">
        <v>0</v>
      </c>
      <c r="AG301" s="27">
        <v>0</v>
      </c>
      <c r="AH301" s="27">
        <v>0</v>
      </c>
      <c r="AI301" s="27">
        <v>0</v>
      </c>
      <c r="AJ301" s="27">
        <v>0</v>
      </c>
      <c r="AK301" s="27">
        <v>11230003.960000001</v>
      </c>
      <c r="AL301" s="27">
        <v>0</v>
      </c>
      <c r="AM301" s="27">
        <v>11230003.960000001</v>
      </c>
      <c r="AN301" s="27">
        <v>0</v>
      </c>
      <c r="AO301" s="27">
        <v>11230003.960000001</v>
      </c>
      <c r="AP301" s="26" t="s">
        <v>554</v>
      </c>
      <c r="AQ301" s="26" t="s">
        <v>1062</v>
      </c>
      <c r="AR301" s="26" t="s">
        <v>1063</v>
      </c>
      <c r="AS301" s="26" t="s">
        <v>552</v>
      </c>
      <c r="AT301" s="26" t="s">
        <v>54</v>
      </c>
    </row>
    <row r="302" spans="1:46" ht="25.5" x14ac:dyDescent="0.15">
      <c r="A302" s="26" t="s">
        <v>1064</v>
      </c>
      <c r="B302" s="34">
        <v>2015</v>
      </c>
      <c r="C302" s="26" t="s">
        <v>46</v>
      </c>
      <c r="D302" s="26" t="s">
        <v>47</v>
      </c>
      <c r="E302" s="26" t="s">
        <v>48</v>
      </c>
      <c r="F302" s="26" t="s">
        <v>545</v>
      </c>
      <c r="G302" s="26" t="s">
        <v>47</v>
      </c>
      <c r="H302" s="26" t="s">
        <v>47</v>
      </c>
      <c r="I302" s="26" t="s">
        <v>47</v>
      </c>
      <c r="J302" s="26" t="s">
        <v>47</v>
      </c>
      <c r="K302" s="26" t="s">
        <v>47</v>
      </c>
      <c r="L302" s="26" t="s">
        <v>47</v>
      </c>
      <c r="M302" s="34">
        <v>890480184</v>
      </c>
      <c r="N302" s="26" t="s">
        <v>819</v>
      </c>
      <c r="O302" s="26" t="s">
        <v>47</v>
      </c>
      <c r="P302" s="27">
        <v>0</v>
      </c>
      <c r="Q302" s="27">
        <v>0</v>
      </c>
      <c r="R302" s="27">
        <v>0</v>
      </c>
      <c r="S302" s="27">
        <v>290000000</v>
      </c>
      <c r="T302" s="27">
        <v>0</v>
      </c>
      <c r="U302" s="27">
        <v>0</v>
      </c>
      <c r="V302" s="27">
        <v>0</v>
      </c>
      <c r="W302" s="27">
        <v>0</v>
      </c>
      <c r="X302" s="27">
        <v>0</v>
      </c>
      <c r="Y302" s="27">
        <v>0</v>
      </c>
      <c r="Z302" s="27">
        <v>290000000</v>
      </c>
      <c r="AA302" s="27">
        <v>0</v>
      </c>
      <c r="AB302" s="27">
        <v>290000000</v>
      </c>
      <c r="AC302" s="27">
        <v>0</v>
      </c>
      <c r="AD302" s="27">
        <v>0</v>
      </c>
      <c r="AE302" s="27">
        <v>0</v>
      </c>
      <c r="AF302" s="27">
        <v>0</v>
      </c>
      <c r="AG302" s="27">
        <v>0</v>
      </c>
      <c r="AH302" s="27">
        <v>0</v>
      </c>
      <c r="AI302" s="27">
        <v>0</v>
      </c>
      <c r="AJ302" s="27">
        <v>0</v>
      </c>
      <c r="AK302" s="27">
        <v>13301873.09</v>
      </c>
      <c r="AL302" s="27">
        <v>0</v>
      </c>
      <c r="AM302" s="27">
        <v>13301873.09</v>
      </c>
      <c r="AN302" s="27">
        <v>0</v>
      </c>
      <c r="AO302" s="27">
        <v>13301873.09</v>
      </c>
      <c r="AP302" s="26" t="s">
        <v>554</v>
      </c>
      <c r="AQ302" s="26" t="s">
        <v>1065</v>
      </c>
      <c r="AR302" s="26" t="s">
        <v>1066</v>
      </c>
      <c r="AS302" s="26" t="s">
        <v>818</v>
      </c>
      <c r="AT302" s="26" t="s">
        <v>54</v>
      </c>
    </row>
    <row r="303" spans="1:46" ht="25.5" x14ac:dyDescent="0.15">
      <c r="A303" s="26" t="s">
        <v>1067</v>
      </c>
      <c r="B303" s="34">
        <v>2013</v>
      </c>
      <c r="C303" s="26" t="s">
        <v>46</v>
      </c>
      <c r="D303" s="26" t="s">
        <v>47</v>
      </c>
      <c r="E303" s="26" t="s">
        <v>48</v>
      </c>
      <c r="F303" s="26" t="s">
        <v>545</v>
      </c>
      <c r="G303" s="26" t="s">
        <v>47</v>
      </c>
      <c r="H303" s="26" t="s">
        <v>47</v>
      </c>
      <c r="I303" s="26" t="s">
        <v>47</v>
      </c>
      <c r="J303" s="26" t="s">
        <v>47</v>
      </c>
      <c r="K303" s="26" t="s">
        <v>47</v>
      </c>
      <c r="L303" s="26" t="s">
        <v>47</v>
      </c>
      <c r="M303" s="34">
        <v>890801053</v>
      </c>
      <c r="N303" s="26" t="s">
        <v>878</v>
      </c>
      <c r="O303" s="26" t="s">
        <v>47</v>
      </c>
      <c r="P303" s="27">
        <v>0</v>
      </c>
      <c r="Q303" s="27">
        <v>0</v>
      </c>
      <c r="R303" s="27">
        <v>0</v>
      </c>
      <c r="S303" s="27">
        <v>190905000</v>
      </c>
      <c r="T303" s="27">
        <v>0</v>
      </c>
      <c r="U303" s="27">
        <v>0</v>
      </c>
      <c r="V303" s="27">
        <v>0</v>
      </c>
      <c r="W303" s="27">
        <v>0</v>
      </c>
      <c r="X303" s="27">
        <v>0</v>
      </c>
      <c r="Y303" s="27">
        <v>0</v>
      </c>
      <c r="Z303" s="27">
        <v>190905000</v>
      </c>
      <c r="AA303" s="27">
        <v>0</v>
      </c>
      <c r="AB303" s="27">
        <v>190905000</v>
      </c>
      <c r="AC303" s="27">
        <v>0</v>
      </c>
      <c r="AD303" s="27">
        <v>0</v>
      </c>
      <c r="AE303" s="27">
        <v>0</v>
      </c>
      <c r="AF303" s="27">
        <v>0</v>
      </c>
      <c r="AG303" s="27">
        <v>0</v>
      </c>
      <c r="AH303" s="27">
        <v>0</v>
      </c>
      <c r="AI303" s="27">
        <v>0</v>
      </c>
      <c r="AJ303" s="27">
        <v>0</v>
      </c>
      <c r="AK303" s="27">
        <v>17805097.739999998</v>
      </c>
      <c r="AL303" s="27">
        <v>0</v>
      </c>
      <c r="AM303" s="27">
        <v>17805097.739999998</v>
      </c>
      <c r="AN303" s="27">
        <v>0</v>
      </c>
      <c r="AO303" s="27">
        <v>17805097.739999998</v>
      </c>
      <c r="AP303" s="26" t="s">
        <v>554</v>
      </c>
      <c r="AQ303" s="26" t="s">
        <v>1068</v>
      </c>
      <c r="AR303" s="26" t="s">
        <v>1069</v>
      </c>
      <c r="AS303" s="26" t="s">
        <v>877</v>
      </c>
      <c r="AT303" s="26" t="s">
        <v>54</v>
      </c>
    </row>
    <row r="304" spans="1:46" ht="25.5" x14ac:dyDescent="0.15">
      <c r="A304" s="26" t="s">
        <v>1070</v>
      </c>
      <c r="B304" s="34">
        <v>2015</v>
      </c>
      <c r="C304" s="26" t="s">
        <v>46</v>
      </c>
      <c r="D304" s="26" t="s">
        <v>47</v>
      </c>
      <c r="E304" s="26" t="s">
        <v>48</v>
      </c>
      <c r="F304" s="26" t="s">
        <v>545</v>
      </c>
      <c r="G304" s="26" t="s">
        <v>47</v>
      </c>
      <c r="H304" s="26" t="s">
        <v>47</v>
      </c>
      <c r="I304" s="26" t="s">
        <v>47</v>
      </c>
      <c r="J304" s="26" t="s">
        <v>47</v>
      </c>
      <c r="K304" s="26" t="s">
        <v>47</v>
      </c>
      <c r="L304" s="26" t="s">
        <v>47</v>
      </c>
      <c r="M304" s="34">
        <v>890801053</v>
      </c>
      <c r="N304" s="26" t="s">
        <v>878</v>
      </c>
      <c r="O304" s="26" t="s">
        <v>47</v>
      </c>
      <c r="P304" s="27">
        <v>0</v>
      </c>
      <c r="Q304" s="27">
        <v>0</v>
      </c>
      <c r="R304" s="27">
        <v>0</v>
      </c>
      <c r="S304" s="27">
        <v>334000000</v>
      </c>
      <c r="T304" s="27">
        <v>0</v>
      </c>
      <c r="U304" s="27">
        <v>0</v>
      </c>
      <c r="V304" s="27">
        <v>0</v>
      </c>
      <c r="W304" s="27">
        <v>0</v>
      </c>
      <c r="X304" s="27">
        <v>0</v>
      </c>
      <c r="Y304" s="27">
        <v>0</v>
      </c>
      <c r="Z304" s="27">
        <v>334000000</v>
      </c>
      <c r="AA304" s="27">
        <v>0</v>
      </c>
      <c r="AB304" s="27">
        <v>334000000</v>
      </c>
      <c r="AC304" s="27">
        <v>0</v>
      </c>
      <c r="AD304" s="27">
        <v>0</v>
      </c>
      <c r="AE304" s="27">
        <v>0</v>
      </c>
      <c r="AF304" s="27">
        <v>0</v>
      </c>
      <c r="AG304" s="27">
        <v>0</v>
      </c>
      <c r="AH304" s="27">
        <v>0</v>
      </c>
      <c r="AI304" s="27">
        <v>0</v>
      </c>
      <c r="AJ304" s="27">
        <v>0</v>
      </c>
      <c r="AK304" s="27">
        <v>14253364.050000001</v>
      </c>
      <c r="AL304" s="27">
        <v>0</v>
      </c>
      <c r="AM304" s="27">
        <v>14253364.050000001</v>
      </c>
      <c r="AN304" s="27">
        <v>0</v>
      </c>
      <c r="AO304" s="27">
        <v>14253364.050000001</v>
      </c>
      <c r="AP304" s="26" t="s">
        <v>554</v>
      </c>
      <c r="AQ304" s="26" t="s">
        <v>1071</v>
      </c>
      <c r="AR304" s="26" t="s">
        <v>1072</v>
      </c>
      <c r="AS304" s="26" t="s">
        <v>877</v>
      </c>
      <c r="AT304" s="26" t="s">
        <v>54</v>
      </c>
    </row>
    <row r="305" spans="1:46" ht="25.5" x14ac:dyDescent="0.15">
      <c r="A305" s="26" t="s">
        <v>1073</v>
      </c>
      <c r="B305" s="34">
        <v>2013</v>
      </c>
      <c r="C305" s="26" t="s">
        <v>46</v>
      </c>
      <c r="D305" s="26" t="s">
        <v>47</v>
      </c>
      <c r="E305" s="26" t="s">
        <v>48</v>
      </c>
      <c r="F305" s="26" t="s">
        <v>545</v>
      </c>
      <c r="G305" s="26" t="s">
        <v>47</v>
      </c>
      <c r="H305" s="26" t="s">
        <v>47</v>
      </c>
      <c r="I305" s="26" t="s">
        <v>47</v>
      </c>
      <c r="J305" s="26" t="s">
        <v>47</v>
      </c>
      <c r="K305" s="26" t="s">
        <v>47</v>
      </c>
      <c r="L305" s="26" t="s">
        <v>47</v>
      </c>
      <c r="M305" s="34">
        <v>810006985</v>
      </c>
      <c r="N305" s="26" t="s">
        <v>1075</v>
      </c>
      <c r="O305" s="26" t="s">
        <v>47</v>
      </c>
      <c r="P305" s="27">
        <v>0</v>
      </c>
      <c r="Q305" s="27">
        <v>0</v>
      </c>
      <c r="R305" s="27">
        <v>0</v>
      </c>
      <c r="S305" s="27">
        <v>4095000</v>
      </c>
      <c r="T305" s="27">
        <v>0</v>
      </c>
      <c r="U305" s="27">
        <v>0</v>
      </c>
      <c r="V305" s="27">
        <v>0</v>
      </c>
      <c r="W305" s="27">
        <v>0</v>
      </c>
      <c r="X305" s="27">
        <v>0</v>
      </c>
      <c r="Y305" s="27">
        <v>0</v>
      </c>
      <c r="Z305" s="27">
        <v>0</v>
      </c>
      <c r="AA305" s="27">
        <v>0</v>
      </c>
      <c r="AB305" s="27">
        <v>0</v>
      </c>
      <c r="AC305" s="27">
        <v>0</v>
      </c>
      <c r="AD305" s="27">
        <v>0</v>
      </c>
      <c r="AE305" s="27">
        <v>0</v>
      </c>
      <c r="AF305" s="27">
        <v>0</v>
      </c>
      <c r="AG305" s="27">
        <v>4095000</v>
      </c>
      <c r="AH305" s="27">
        <v>0</v>
      </c>
      <c r="AI305" s="27">
        <v>0</v>
      </c>
      <c r="AJ305" s="27">
        <v>0</v>
      </c>
      <c r="AK305" s="27">
        <v>0</v>
      </c>
      <c r="AL305" s="27">
        <v>0</v>
      </c>
      <c r="AM305" s="27">
        <v>0</v>
      </c>
      <c r="AN305" s="27">
        <v>0</v>
      </c>
      <c r="AO305" s="27">
        <v>0</v>
      </c>
      <c r="AP305" s="26" t="s">
        <v>554</v>
      </c>
      <c r="AQ305" s="26" t="s">
        <v>1068</v>
      </c>
      <c r="AR305" s="26" t="s">
        <v>1076</v>
      </c>
      <c r="AS305" s="26" t="s">
        <v>1074</v>
      </c>
      <c r="AT305" s="26" t="s">
        <v>54</v>
      </c>
    </row>
    <row r="306" spans="1:46" ht="25.5" x14ac:dyDescent="0.15">
      <c r="A306" s="26" t="s">
        <v>1077</v>
      </c>
      <c r="B306" s="34">
        <v>2015</v>
      </c>
      <c r="C306" s="26" t="s">
        <v>46</v>
      </c>
      <c r="D306" s="26" t="s">
        <v>47</v>
      </c>
      <c r="E306" s="26" t="s">
        <v>48</v>
      </c>
      <c r="F306" s="26" t="s">
        <v>545</v>
      </c>
      <c r="G306" s="26" t="s">
        <v>47</v>
      </c>
      <c r="H306" s="26" t="s">
        <v>47</v>
      </c>
      <c r="I306" s="26" t="s">
        <v>47</v>
      </c>
      <c r="J306" s="26" t="s">
        <v>47</v>
      </c>
      <c r="K306" s="26" t="s">
        <v>47</v>
      </c>
      <c r="L306" s="26" t="s">
        <v>47</v>
      </c>
      <c r="M306" s="34">
        <v>845000021</v>
      </c>
      <c r="N306" s="26" t="s">
        <v>553</v>
      </c>
      <c r="O306" s="26" t="s">
        <v>47</v>
      </c>
      <c r="P306" s="27">
        <v>0</v>
      </c>
      <c r="Q306" s="27">
        <v>0</v>
      </c>
      <c r="R306" s="27">
        <v>0</v>
      </c>
      <c r="S306" s="27">
        <v>75000000</v>
      </c>
      <c r="T306" s="27">
        <v>0</v>
      </c>
      <c r="U306" s="27">
        <v>0</v>
      </c>
      <c r="V306" s="27">
        <v>0</v>
      </c>
      <c r="W306" s="27">
        <v>0</v>
      </c>
      <c r="X306" s="27">
        <v>0</v>
      </c>
      <c r="Y306" s="27">
        <v>0</v>
      </c>
      <c r="Z306" s="27">
        <v>75000000</v>
      </c>
      <c r="AA306" s="27">
        <v>0</v>
      </c>
      <c r="AB306" s="27">
        <v>75000000</v>
      </c>
      <c r="AC306" s="27">
        <v>0</v>
      </c>
      <c r="AD306" s="27">
        <v>0</v>
      </c>
      <c r="AE306" s="27">
        <v>0</v>
      </c>
      <c r="AF306" s="27">
        <v>0</v>
      </c>
      <c r="AG306" s="27">
        <v>0</v>
      </c>
      <c r="AH306" s="27">
        <v>0</v>
      </c>
      <c r="AI306" s="27">
        <v>0</v>
      </c>
      <c r="AJ306" s="27">
        <v>0</v>
      </c>
      <c r="AK306" s="27">
        <v>5070826.3099999996</v>
      </c>
      <c r="AL306" s="27">
        <v>0</v>
      </c>
      <c r="AM306" s="27">
        <v>5070826.3099999996</v>
      </c>
      <c r="AN306" s="27">
        <v>0</v>
      </c>
      <c r="AO306" s="27">
        <v>5070826.3099999996</v>
      </c>
      <c r="AP306" s="26" t="s">
        <v>554</v>
      </c>
      <c r="AQ306" s="26" t="s">
        <v>1078</v>
      </c>
      <c r="AR306" s="26" t="s">
        <v>1079</v>
      </c>
      <c r="AS306" s="26" t="s">
        <v>552</v>
      </c>
      <c r="AT306" s="26" t="s">
        <v>54</v>
      </c>
    </row>
    <row r="307" spans="1:46" ht="25.5" x14ac:dyDescent="0.15">
      <c r="A307" s="26" t="s">
        <v>1080</v>
      </c>
      <c r="B307" s="34">
        <v>2013</v>
      </c>
      <c r="C307" s="26" t="s">
        <v>46</v>
      </c>
      <c r="D307" s="26" t="s">
        <v>47</v>
      </c>
      <c r="E307" s="26" t="s">
        <v>48</v>
      </c>
      <c r="F307" s="26" t="s">
        <v>545</v>
      </c>
      <c r="G307" s="26" t="s">
        <v>47</v>
      </c>
      <c r="H307" s="26" t="s">
        <v>47</v>
      </c>
      <c r="I307" s="26" t="s">
        <v>47</v>
      </c>
      <c r="J307" s="26" t="s">
        <v>47</v>
      </c>
      <c r="K307" s="26" t="s">
        <v>47</v>
      </c>
      <c r="L307" s="26" t="s">
        <v>47</v>
      </c>
      <c r="M307" s="34">
        <v>800103913</v>
      </c>
      <c r="N307" s="26" t="s">
        <v>1011</v>
      </c>
      <c r="O307" s="26" t="s">
        <v>47</v>
      </c>
      <c r="P307" s="27">
        <v>0</v>
      </c>
      <c r="Q307" s="27">
        <v>0</v>
      </c>
      <c r="R307" s="27">
        <v>0</v>
      </c>
      <c r="S307" s="27">
        <v>98748571</v>
      </c>
      <c r="T307" s="27">
        <v>0</v>
      </c>
      <c r="U307" s="27">
        <v>0</v>
      </c>
      <c r="V307" s="27">
        <v>0</v>
      </c>
      <c r="W307" s="27">
        <v>0</v>
      </c>
      <c r="X307" s="27">
        <v>0</v>
      </c>
      <c r="Y307" s="27">
        <v>0</v>
      </c>
      <c r="Z307" s="27">
        <v>37981600</v>
      </c>
      <c r="AA307" s="27">
        <v>0</v>
      </c>
      <c r="AB307" s="27">
        <v>37981600</v>
      </c>
      <c r="AC307" s="27">
        <v>0</v>
      </c>
      <c r="AD307" s="27">
        <v>0</v>
      </c>
      <c r="AE307" s="27">
        <v>0</v>
      </c>
      <c r="AF307" s="27">
        <v>0</v>
      </c>
      <c r="AG307" s="27">
        <v>60766971</v>
      </c>
      <c r="AH307" s="27">
        <v>0</v>
      </c>
      <c r="AI307" s="27">
        <v>56972400</v>
      </c>
      <c r="AJ307" s="27">
        <v>0</v>
      </c>
      <c r="AK307" s="27">
        <v>13341100.27</v>
      </c>
      <c r="AL307" s="27">
        <v>0</v>
      </c>
      <c r="AM307" s="27">
        <v>13341100.27</v>
      </c>
      <c r="AN307" s="27">
        <v>0</v>
      </c>
      <c r="AO307" s="27">
        <v>70313500.269999996</v>
      </c>
      <c r="AP307" s="26" t="s">
        <v>554</v>
      </c>
      <c r="AQ307" s="26" t="s">
        <v>1081</v>
      </c>
      <c r="AR307" s="26" t="s">
        <v>1082</v>
      </c>
      <c r="AS307" s="26" t="s">
        <v>1010</v>
      </c>
      <c r="AT307" s="26" t="s">
        <v>54</v>
      </c>
    </row>
    <row r="308" spans="1:46" ht="25.5" x14ac:dyDescent="0.15">
      <c r="A308" s="26" t="s">
        <v>1083</v>
      </c>
      <c r="B308" s="34">
        <v>2014</v>
      </c>
      <c r="C308" s="26" t="s">
        <v>46</v>
      </c>
      <c r="D308" s="26" t="s">
        <v>47</v>
      </c>
      <c r="E308" s="26" t="s">
        <v>48</v>
      </c>
      <c r="F308" s="26" t="s">
        <v>545</v>
      </c>
      <c r="G308" s="26" t="s">
        <v>47</v>
      </c>
      <c r="H308" s="26" t="s">
        <v>47</v>
      </c>
      <c r="I308" s="26" t="s">
        <v>47</v>
      </c>
      <c r="J308" s="26" t="s">
        <v>47</v>
      </c>
      <c r="K308" s="26" t="s">
        <v>47</v>
      </c>
      <c r="L308" s="26" t="s">
        <v>47</v>
      </c>
      <c r="M308" s="34">
        <v>891180070</v>
      </c>
      <c r="N308" s="26" t="s">
        <v>1085</v>
      </c>
      <c r="O308" s="26" t="s">
        <v>47</v>
      </c>
      <c r="P308" s="27">
        <v>0</v>
      </c>
      <c r="Q308" s="27">
        <v>0</v>
      </c>
      <c r="R308" s="27">
        <v>0</v>
      </c>
      <c r="S308" s="27">
        <v>200000000</v>
      </c>
      <c r="T308" s="27">
        <v>0</v>
      </c>
      <c r="U308" s="27">
        <v>0</v>
      </c>
      <c r="V308" s="27">
        <v>0</v>
      </c>
      <c r="W308" s="27">
        <v>0</v>
      </c>
      <c r="X308" s="27">
        <v>0</v>
      </c>
      <c r="Y308" s="27">
        <v>0</v>
      </c>
      <c r="Z308" s="27">
        <v>200000000</v>
      </c>
      <c r="AA308" s="27">
        <v>0</v>
      </c>
      <c r="AB308" s="27">
        <v>200000000</v>
      </c>
      <c r="AC308" s="27">
        <v>0</v>
      </c>
      <c r="AD308" s="27">
        <v>0</v>
      </c>
      <c r="AE308" s="27">
        <v>0</v>
      </c>
      <c r="AF308" s="27">
        <v>0</v>
      </c>
      <c r="AG308" s="27">
        <v>0</v>
      </c>
      <c r="AH308" s="27">
        <v>0</v>
      </c>
      <c r="AI308" s="27">
        <v>0</v>
      </c>
      <c r="AJ308" s="27">
        <v>0</v>
      </c>
      <c r="AK308" s="27">
        <v>15188810.109999999</v>
      </c>
      <c r="AL308" s="27">
        <v>0</v>
      </c>
      <c r="AM308" s="27">
        <v>15188810.109999999</v>
      </c>
      <c r="AN308" s="27">
        <v>0</v>
      </c>
      <c r="AO308" s="27">
        <v>15188810.109999999</v>
      </c>
      <c r="AP308" s="26" t="s">
        <v>554</v>
      </c>
      <c r="AQ308" s="26" t="s">
        <v>1012</v>
      </c>
      <c r="AR308" s="26" t="s">
        <v>1086</v>
      </c>
      <c r="AS308" s="26" t="s">
        <v>1084</v>
      </c>
      <c r="AT308" s="26" t="s">
        <v>54</v>
      </c>
    </row>
    <row r="309" spans="1:46" ht="25.5" x14ac:dyDescent="0.15">
      <c r="A309" s="26" t="s">
        <v>1087</v>
      </c>
      <c r="B309" s="34">
        <v>2013</v>
      </c>
      <c r="C309" s="26" t="s">
        <v>46</v>
      </c>
      <c r="D309" s="26" t="s">
        <v>47</v>
      </c>
      <c r="E309" s="26" t="s">
        <v>48</v>
      </c>
      <c r="F309" s="26" t="s">
        <v>545</v>
      </c>
      <c r="G309" s="26" t="s">
        <v>47</v>
      </c>
      <c r="H309" s="26" t="s">
        <v>47</v>
      </c>
      <c r="I309" s="26" t="s">
        <v>47</v>
      </c>
      <c r="J309" s="26" t="s">
        <v>47</v>
      </c>
      <c r="K309" s="26" t="s">
        <v>47</v>
      </c>
      <c r="L309" s="26" t="s">
        <v>47</v>
      </c>
      <c r="M309" s="34">
        <v>800103196</v>
      </c>
      <c r="N309" s="26" t="s">
        <v>889</v>
      </c>
      <c r="O309" s="26" t="s">
        <v>47</v>
      </c>
      <c r="P309" s="27">
        <v>0</v>
      </c>
      <c r="Q309" s="27">
        <v>0</v>
      </c>
      <c r="R309" s="27">
        <v>0</v>
      </c>
      <c r="S309" s="27">
        <v>75000000</v>
      </c>
      <c r="T309" s="27">
        <v>0</v>
      </c>
      <c r="U309" s="27">
        <v>0</v>
      </c>
      <c r="V309" s="27">
        <v>0</v>
      </c>
      <c r="W309" s="27">
        <v>0</v>
      </c>
      <c r="X309" s="27">
        <v>0</v>
      </c>
      <c r="Y309" s="27">
        <v>0</v>
      </c>
      <c r="Z309" s="27">
        <v>54427200</v>
      </c>
      <c r="AA309" s="27">
        <v>127200</v>
      </c>
      <c r="AB309" s="27">
        <v>54300000</v>
      </c>
      <c r="AC309" s="27">
        <v>0</v>
      </c>
      <c r="AD309" s="27">
        <v>0</v>
      </c>
      <c r="AE309" s="27">
        <v>0</v>
      </c>
      <c r="AF309" s="27">
        <v>0</v>
      </c>
      <c r="AG309" s="27">
        <v>20572800</v>
      </c>
      <c r="AH309" s="27">
        <v>0</v>
      </c>
      <c r="AI309" s="27">
        <v>20572800</v>
      </c>
      <c r="AJ309" s="27">
        <v>0</v>
      </c>
      <c r="AK309" s="27">
        <v>7712554.9500000002</v>
      </c>
      <c r="AL309" s="27">
        <v>0</v>
      </c>
      <c r="AM309" s="27">
        <v>7712554.9500000002</v>
      </c>
      <c r="AN309" s="27">
        <v>0</v>
      </c>
      <c r="AO309" s="27">
        <v>28285354.949999999</v>
      </c>
      <c r="AP309" s="26" t="s">
        <v>554</v>
      </c>
      <c r="AQ309" s="26" t="s">
        <v>1088</v>
      </c>
      <c r="AR309" s="26" t="s">
        <v>1089</v>
      </c>
      <c r="AS309" s="26" t="s">
        <v>888</v>
      </c>
      <c r="AT309" s="26" t="s">
        <v>54</v>
      </c>
    </row>
    <row r="310" spans="1:46" ht="25.5" x14ac:dyDescent="0.15">
      <c r="A310" s="26" t="s">
        <v>1090</v>
      </c>
      <c r="B310" s="34">
        <v>2015</v>
      </c>
      <c r="C310" s="26" t="s">
        <v>46</v>
      </c>
      <c r="D310" s="26" t="s">
        <v>47</v>
      </c>
      <c r="E310" s="26" t="s">
        <v>48</v>
      </c>
      <c r="F310" s="26" t="s">
        <v>545</v>
      </c>
      <c r="G310" s="26" t="s">
        <v>47</v>
      </c>
      <c r="H310" s="26" t="s">
        <v>47</v>
      </c>
      <c r="I310" s="26" t="s">
        <v>47</v>
      </c>
      <c r="J310" s="26" t="s">
        <v>47</v>
      </c>
      <c r="K310" s="26" t="s">
        <v>47</v>
      </c>
      <c r="L310" s="26" t="s">
        <v>47</v>
      </c>
      <c r="M310" s="34">
        <v>891680010</v>
      </c>
      <c r="N310" s="26" t="s">
        <v>564</v>
      </c>
      <c r="O310" s="26" t="s">
        <v>47</v>
      </c>
      <c r="P310" s="27">
        <v>0</v>
      </c>
      <c r="Q310" s="27">
        <v>0</v>
      </c>
      <c r="R310" s="27">
        <v>0</v>
      </c>
      <c r="S310" s="27">
        <v>85000000</v>
      </c>
      <c r="T310" s="27">
        <v>0</v>
      </c>
      <c r="U310" s="27">
        <v>0</v>
      </c>
      <c r="V310" s="27">
        <v>0</v>
      </c>
      <c r="W310" s="27">
        <v>0</v>
      </c>
      <c r="X310" s="27">
        <v>0</v>
      </c>
      <c r="Y310" s="27">
        <v>0</v>
      </c>
      <c r="Z310" s="27">
        <v>85000000</v>
      </c>
      <c r="AA310" s="27">
        <v>0</v>
      </c>
      <c r="AB310" s="27">
        <v>85000000</v>
      </c>
      <c r="AC310" s="27">
        <v>0</v>
      </c>
      <c r="AD310" s="27">
        <v>0</v>
      </c>
      <c r="AE310" s="27">
        <v>0</v>
      </c>
      <c r="AF310" s="27">
        <v>0</v>
      </c>
      <c r="AG310" s="27">
        <v>0</v>
      </c>
      <c r="AH310" s="27">
        <v>0</v>
      </c>
      <c r="AI310" s="27">
        <v>0</v>
      </c>
      <c r="AJ310" s="27">
        <v>0</v>
      </c>
      <c r="AK310" s="27">
        <v>8274213.6799999997</v>
      </c>
      <c r="AL310" s="27">
        <v>0</v>
      </c>
      <c r="AM310" s="27">
        <v>8274213.6799999997</v>
      </c>
      <c r="AN310" s="27">
        <v>0</v>
      </c>
      <c r="AO310" s="27">
        <v>8274213.6799999997</v>
      </c>
      <c r="AP310" s="26" t="s">
        <v>554</v>
      </c>
      <c r="AQ310" s="26" t="s">
        <v>1091</v>
      </c>
      <c r="AR310" s="26" t="s">
        <v>1092</v>
      </c>
      <c r="AS310" s="26" t="s">
        <v>563</v>
      </c>
      <c r="AT310" s="26" t="s">
        <v>54</v>
      </c>
    </row>
    <row r="311" spans="1:46" ht="63.75" x14ac:dyDescent="0.15">
      <c r="A311" s="26" t="s">
        <v>1093</v>
      </c>
      <c r="B311" s="34">
        <v>2013</v>
      </c>
      <c r="C311" s="26" t="s">
        <v>46</v>
      </c>
      <c r="D311" s="26" t="s">
        <v>47</v>
      </c>
      <c r="E311" s="26" t="s">
        <v>48</v>
      </c>
      <c r="F311" s="26" t="s">
        <v>545</v>
      </c>
      <c r="G311" s="26" t="s">
        <v>47</v>
      </c>
      <c r="H311" s="26" t="s">
        <v>47</v>
      </c>
      <c r="I311" s="26" t="s">
        <v>47</v>
      </c>
      <c r="J311" s="26" t="s">
        <v>47</v>
      </c>
      <c r="K311" s="26" t="s">
        <v>47</v>
      </c>
      <c r="L311" s="26" t="s">
        <v>47</v>
      </c>
      <c r="M311" s="34">
        <v>800135729</v>
      </c>
      <c r="N311" s="26" t="s">
        <v>655</v>
      </c>
      <c r="O311" s="26" t="s">
        <v>47</v>
      </c>
      <c r="P311" s="27">
        <v>0</v>
      </c>
      <c r="Q311" s="27">
        <v>0</v>
      </c>
      <c r="R311" s="27">
        <v>0</v>
      </c>
      <c r="S311" s="27">
        <v>5000000</v>
      </c>
      <c r="T311" s="27">
        <v>0</v>
      </c>
      <c r="U311" s="27">
        <v>0</v>
      </c>
      <c r="V311" s="27">
        <v>0</v>
      </c>
      <c r="W311" s="27">
        <v>0</v>
      </c>
      <c r="X311" s="27">
        <v>0</v>
      </c>
      <c r="Y311" s="27">
        <v>0</v>
      </c>
      <c r="Z311" s="27">
        <v>0</v>
      </c>
      <c r="AA311" s="27">
        <v>0</v>
      </c>
      <c r="AB311" s="27">
        <v>0</v>
      </c>
      <c r="AC311" s="27">
        <v>0</v>
      </c>
      <c r="AD311" s="27">
        <v>0</v>
      </c>
      <c r="AE311" s="27">
        <v>0</v>
      </c>
      <c r="AF311" s="27">
        <v>0</v>
      </c>
      <c r="AG311" s="27">
        <v>5000000</v>
      </c>
      <c r="AH311" s="27">
        <v>0</v>
      </c>
      <c r="AI311" s="27">
        <v>0</v>
      </c>
      <c r="AJ311" s="27">
        <v>0</v>
      </c>
      <c r="AK311" s="27">
        <v>0</v>
      </c>
      <c r="AL311" s="27">
        <v>0</v>
      </c>
      <c r="AM311" s="27">
        <v>0</v>
      </c>
      <c r="AN311" s="27">
        <v>0</v>
      </c>
      <c r="AO311" s="27">
        <v>0</v>
      </c>
      <c r="AP311" s="26" t="s">
        <v>548</v>
      </c>
      <c r="AQ311" s="26" t="s">
        <v>1081</v>
      </c>
      <c r="AR311" s="26" t="s">
        <v>1094</v>
      </c>
      <c r="AS311" s="26" t="s">
        <v>654</v>
      </c>
      <c r="AT311" s="26" t="s">
        <v>54</v>
      </c>
    </row>
    <row r="312" spans="1:46" ht="25.5" x14ac:dyDescent="0.15">
      <c r="A312" s="26" t="s">
        <v>1095</v>
      </c>
      <c r="B312" s="34">
        <v>2015</v>
      </c>
      <c r="C312" s="26" t="s">
        <v>46</v>
      </c>
      <c r="D312" s="26" t="s">
        <v>47</v>
      </c>
      <c r="E312" s="26" t="s">
        <v>48</v>
      </c>
      <c r="F312" s="26" t="s">
        <v>545</v>
      </c>
      <c r="G312" s="26" t="s">
        <v>47</v>
      </c>
      <c r="H312" s="26" t="s">
        <v>47</v>
      </c>
      <c r="I312" s="26" t="s">
        <v>47</v>
      </c>
      <c r="J312" s="26" t="s">
        <v>47</v>
      </c>
      <c r="K312" s="26" t="s">
        <v>47</v>
      </c>
      <c r="L312" s="26" t="s">
        <v>47</v>
      </c>
      <c r="M312" s="34">
        <v>800103923</v>
      </c>
      <c r="N312" s="26" t="s">
        <v>614</v>
      </c>
      <c r="O312" s="26" t="s">
        <v>47</v>
      </c>
      <c r="P312" s="27">
        <v>0</v>
      </c>
      <c r="Q312" s="27">
        <v>0</v>
      </c>
      <c r="R312" s="27">
        <v>0</v>
      </c>
      <c r="S312" s="27">
        <v>223000000</v>
      </c>
      <c r="T312" s="27">
        <v>0</v>
      </c>
      <c r="U312" s="27">
        <v>0</v>
      </c>
      <c r="V312" s="27">
        <v>0</v>
      </c>
      <c r="W312" s="27">
        <v>0</v>
      </c>
      <c r="X312" s="27">
        <v>0</v>
      </c>
      <c r="Y312" s="27">
        <v>0</v>
      </c>
      <c r="Z312" s="27">
        <v>223000000</v>
      </c>
      <c r="AA312" s="27">
        <v>0</v>
      </c>
      <c r="AB312" s="27">
        <v>223000000</v>
      </c>
      <c r="AC312" s="27">
        <v>0</v>
      </c>
      <c r="AD312" s="27">
        <v>0</v>
      </c>
      <c r="AE312" s="27">
        <v>0</v>
      </c>
      <c r="AF312" s="27">
        <v>0</v>
      </c>
      <c r="AG312" s="27">
        <v>0</v>
      </c>
      <c r="AH312" s="27">
        <v>0</v>
      </c>
      <c r="AI312" s="27">
        <v>0</v>
      </c>
      <c r="AJ312" s="27">
        <v>0</v>
      </c>
      <c r="AK312" s="27">
        <v>11595323.619999999</v>
      </c>
      <c r="AL312" s="27">
        <v>0</v>
      </c>
      <c r="AM312" s="27">
        <v>11595323.619999999</v>
      </c>
      <c r="AN312" s="27">
        <v>0</v>
      </c>
      <c r="AO312" s="27">
        <v>11595323.619999999</v>
      </c>
      <c r="AP312" s="26" t="s">
        <v>554</v>
      </c>
      <c r="AQ312" s="26" t="s">
        <v>1096</v>
      </c>
      <c r="AR312" s="26" t="s">
        <v>1097</v>
      </c>
      <c r="AS312" s="26" t="s">
        <v>613</v>
      </c>
      <c r="AT312" s="26" t="s">
        <v>54</v>
      </c>
    </row>
    <row r="313" spans="1:46" ht="25.5" x14ac:dyDescent="0.15">
      <c r="A313" s="26" t="s">
        <v>1098</v>
      </c>
      <c r="B313" s="34">
        <v>2015</v>
      </c>
      <c r="C313" s="26" t="s">
        <v>46</v>
      </c>
      <c r="D313" s="26" t="s">
        <v>47</v>
      </c>
      <c r="E313" s="26" t="s">
        <v>48</v>
      </c>
      <c r="F313" s="26" t="s">
        <v>545</v>
      </c>
      <c r="G313" s="26" t="s">
        <v>47</v>
      </c>
      <c r="H313" s="26" t="s">
        <v>47</v>
      </c>
      <c r="I313" s="26" t="s">
        <v>47</v>
      </c>
      <c r="J313" s="26" t="s">
        <v>47</v>
      </c>
      <c r="K313" s="26" t="s">
        <v>47</v>
      </c>
      <c r="L313" s="26" t="s">
        <v>47</v>
      </c>
      <c r="M313" s="34">
        <v>892115015</v>
      </c>
      <c r="N313" s="26" t="s">
        <v>732</v>
      </c>
      <c r="O313" s="26" t="s">
        <v>47</v>
      </c>
      <c r="P313" s="27">
        <v>0</v>
      </c>
      <c r="Q313" s="27">
        <v>0</v>
      </c>
      <c r="R313" s="27">
        <v>0</v>
      </c>
      <c r="S313" s="27">
        <v>250000000</v>
      </c>
      <c r="T313" s="27">
        <v>0</v>
      </c>
      <c r="U313" s="27">
        <v>0</v>
      </c>
      <c r="V313" s="27">
        <v>0</v>
      </c>
      <c r="W313" s="27">
        <v>0</v>
      </c>
      <c r="X313" s="27">
        <v>0</v>
      </c>
      <c r="Y313" s="27">
        <v>0</v>
      </c>
      <c r="Z313" s="27">
        <v>250000000</v>
      </c>
      <c r="AA313" s="27">
        <v>0</v>
      </c>
      <c r="AB313" s="27">
        <v>250000000</v>
      </c>
      <c r="AC313" s="27">
        <v>0</v>
      </c>
      <c r="AD313" s="27">
        <v>0</v>
      </c>
      <c r="AE313" s="27">
        <v>0</v>
      </c>
      <c r="AF313" s="27">
        <v>0</v>
      </c>
      <c r="AG313" s="27">
        <v>0</v>
      </c>
      <c r="AH313" s="27">
        <v>0</v>
      </c>
      <c r="AI313" s="27">
        <v>0</v>
      </c>
      <c r="AJ313" s="27">
        <v>0</v>
      </c>
      <c r="AK313" s="27">
        <v>11467131.98</v>
      </c>
      <c r="AL313" s="27">
        <v>0</v>
      </c>
      <c r="AM313" s="27">
        <v>11467131.98</v>
      </c>
      <c r="AN313" s="27">
        <v>0</v>
      </c>
      <c r="AO313" s="27">
        <v>11467131.98</v>
      </c>
      <c r="AP313" s="26" t="s">
        <v>554</v>
      </c>
      <c r="AQ313" s="26" t="s">
        <v>1099</v>
      </c>
      <c r="AR313" s="26" t="s">
        <v>1100</v>
      </c>
      <c r="AS313" s="26" t="s">
        <v>731</v>
      </c>
      <c r="AT313" s="26" t="s">
        <v>54</v>
      </c>
    </row>
    <row r="314" spans="1:46" ht="38.25" x14ac:dyDescent="0.15">
      <c r="A314" s="26" t="s">
        <v>1101</v>
      </c>
      <c r="B314" s="34">
        <v>2013</v>
      </c>
      <c r="C314" s="26" t="s">
        <v>46</v>
      </c>
      <c r="D314" s="26" t="s">
        <v>47</v>
      </c>
      <c r="E314" s="26" t="s">
        <v>48</v>
      </c>
      <c r="F314" s="26" t="s">
        <v>545</v>
      </c>
      <c r="G314" s="26" t="s">
        <v>47</v>
      </c>
      <c r="H314" s="26" t="s">
        <v>47</v>
      </c>
      <c r="I314" s="26" t="s">
        <v>47</v>
      </c>
      <c r="J314" s="26" t="s">
        <v>47</v>
      </c>
      <c r="K314" s="26" t="s">
        <v>47</v>
      </c>
      <c r="L314" s="26" t="s">
        <v>47</v>
      </c>
      <c r="M314" s="34">
        <v>800103927</v>
      </c>
      <c r="N314" s="26" t="s">
        <v>1103</v>
      </c>
      <c r="O314" s="26" t="s">
        <v>47</v>
      </c>
      <c r="P314" s="27">
        <v>0</v>
      </c>
      <c r="Q314" s="27">
        <v>0</v>
      </c>
      <c r="R314" s="27">
        <v>0</v>
      </c>
      <c r="S314" s="27">
        <v>650000000</v>
      </c>
      <c r="T314" s="27">
        <v>0</v>
      </c>
      <c r="U314" s="27">
        <v>0</v>
      </c>
      <c r="V314" s="27">
        <v>0</v>
      </c>
      <c r="W314" s="27">
        <v>0</v>
      </c>
      <c r="X314" s="27">
        <v>0</v>
      </c>
      <c r="Y314" s="27">
        <v>0</v>
      </c>
      <c r="Z314" s="27">
        <v>650000000</v>
      </c>
      <c r="AA314" s="27">
        <v>0</v>
      </c>
      <c r="AB314" s="27">
        <v>650000000</v>
      </c>
      <c r="AC314" s="27">
        <v>0</v>
      </c>
      <c r="AD314" s="27">
        <v>0</v>
      </c>
      <c r="AE314" s="27">
        <v>0</v>
      </c>
      <c r="AF314" s="27">
        <v>0</v>
      </c>
      <c r="AG314" s="27">
        <v>0</v>
      </c>
      <c r="AH314" s="27">
        <v>0</v>
      </c>
      <c r="AI314" s="27">
        <v>0</v>
      </c>
      <c r="AJ314" s="27">
        <v>0</v>
      </c>
      <c r="AK314" s="27">
        <v>45538658.340000004</v>
      </c>
      <c r="AL314" s="27">
        <v>0</v>
      </c>
      <c r="AM314" s="27">
        <v>45538658.340000004</v>
      </c>
      <c r="AN314" s="27">
        <v>0</v>
      </c>
      <c r="AO314" s="27">
        <v>45538658.340000004</v>
      </c>
      <c r="AP314" s="26" t="s">
        <v>554</v>
      </c>
      <c r="AQ314" s="26" t="s">
        <v>1104</v>
      </c>
      <c r="AR314" s="26" t="s">
        <v>1105</v>
      </c>
      <c r="AS314" s="26" t="s">
        <v>1102</v>
      </c>
      <c r="AT314" s="26" t="s">
        <v>54</v>
      </c>
    </row>
    <row r="315" spans="1:46" ht="25.5" x14ac:dyDescent="0.15">
      <c r="A315" s="26" t="s">
        <v>1106</v>
      </c>
      <c r="B315" s="34">
        <v>2015</v>
      </c>
      <c r="C315" s="26" t="s">
        <v>46</v>
      </c>
      <c r="D315" s="26" t="s">
        <v>47</v>
      </c>
      <c r="E315" s="26" t="s">
        <v>48</v>
      </c>
      <c r="F315" s="26" t="s">
        <v>545</v>
      </c>
      <c r="G315" s="26" t="s">
        <v>47</v>
      </c>
      <c r="H315" s="26" t="s">
        <v>47</v>
      </c>
      <c r="I315" s="26" t="s">
        <v>47</v>
      </c>
      <c r="J315" s="26" t="s">
        <v>47</v>
      </c>
      <c r="K315" s="26" t="s">
        <v>47</v>
      </c>
      <c r="L315" s="26" t="s">
        <v>47</v>
      </c>
      <c r="M315" s="34">
        <v>892099324</v>
      </c>
      <c r="N315" s="26" t="s">
        <v>852</v>
      </c>
      <c r="O315" s="26" t="s">
        <v>47</v>
      </c>
      <c r="P315" s="27">
        <v>0</v>
      </c>
      <c r="Q315" s="27">
        <v>0</v>
      </c>
      <c r="R315" s="27">
        <v>0</v>
      </c>
      <c r="S315" s="27">
        <v>334000000</v>
      </c>
      <c r="T315" s="27">
        <v>0</v>
      </c>
      <c r="U315" s="27">
        <v>0</v>
      </c>
      <c r="V315" s="27">
        <v>0</v>
      </c>
      <c r="W315" s="27">
        <v>0</v>
      </c>
      <c r="X315" s="27">
        <v>0</v>
      </c>
      <c r="Y315" s="27">
        <v>0</v>
      </c>
      <c r="Z315" s="27">
        <v>334000000</v>
      </c>
      <c r="AA315" s="27">
        <v>0</v>
      </c>
      <c r="AB315" s="27">
        <v>334000000</v>
      </c>
      <c r="AC315" s="27">
        <v>0</v>
      </c>
      <c r="AD315" s="27">
        <v>0</v>
      </c>
      <c r="AE315" s="27">
        <v>0</v>
      </c>
      <c r="AF315" s="27">
        <v>0</v>
      </c>
      <c r="AG315" s="27">
        <v>0</v>
      </c>
      <c r="AH315" s="27">
        <v>0</v>
      </c>
      <c r="AI315" s="27">
        <v>0</v>
      </c>
      <c r="AJ315" s="27">
        <v>0</v>
      </c>
      <c r="AK315" s="27">
        <v>12684143.15</v>
      </c>
      <c r="AL315" s="27">
        <v>0</v>
      </c>
      <c r="AM315" s="27">
        <v>12684143.15</v>
      </c>
      <c r="AN315" s="27">
        <v>0</v>
      </c>
      <c r="AO315" s="27">
        <v>12684143.15</v>
      </c>
      <c r="AP315" s="26" t="s">
        <v>554</v>
      </c>
      <c r="AQ315" s="26" t="s">
        <v>1107</v>
      </c>
      <c r="AR315" s="26" t="s">
        <v>1108</v>
      </c>
      <c r="AS315" s="26" t="s">
        <v>851</v>
      </c>
      <c r="AT315" s="26" t="s">
        <v>54</v>
      </c>
    </row>
    <row r="316" spans="1:46" ht="38.25" x14ac:dyDescent="0.15">
      <c r="A316" s="26" t="s">
        <v>1109</v>
      </c>
      <c r="B316" s="34">
        <v>2015</v>
      </c>
      <c r="C316" s="26" t="s">
        <v>46</v>
      </c>
      <c r="D316" s="26" t="s">
        <v>47</v>
      </c>
      <c r="E316" s="26" t="s">
        <v>48</v>
      </c>
      <c r="F316" s="26" t="s">
        <v>545</v>
      </c>
      <c r="G316" s="26" t="s">
        <v>47</v>
      </c>
      <c r="H316" s="26" t="s">
        <v>47</v>
      </c>
      <c r="I316" s="26" t="s">
        <v>47</v>
      </c>
      <c r="J316" s="26" t="s">
        <v>47</v>
      </c>
      <c r="K316" s="26" t="s">
        <v>47</v>
      </c>
      <c r="L316" s="26" t="s">
        <v>47</v>
      </c>
      <c r="M316" s="34">
        <v>800103180</v>
      </c>
      <c r="N316" s="26" t="s">
        <v>1111</v>
      </c>
      <c r="O316" s="26" t="s">
        <v>47</v>
      </c>
      <c r="P316" s="27">
        <v>0</v>
      </c>
      <c r="Q316" s="27">
        <v>0</v>
      </c>
      <c r="R316" s="27">
        <v>0</v>
      </c>
      <c r="S316" s="27">
        <v>153000000</v>
      </c>
      <c r="T316" s="27">
        <v>0</v>
      </c>
      <c r="U316" s="27">
        <v>0</v>
      </c>
      <c r="V316" s="27">
        <v>0</v>
      </c>
      <c r="W316" s="27">
        <v>0</v>
      </c>
      <c r="X316" s="27">
        <v>0</v>
      </c>
      <c r="Y316" s="27">
        <v>0</v>
      </c>
      <c r="Z316" s="27">
        <v>153000000</v>
      </c>
      <c r="AA316" s="27">
        <v>0</v>
      </c>
      <c r="AB316" s="27">
        <v>153000000</v>
      </c>
      <c r="AC316" s="27">
        <v>0</v>
      </c>
      <c r="AD316" s="27">
        <v>0</v>
      </c>
      <c r="AE316" s="27">
        <v>0</v>
      </c>
      <c r="AF316" s="27">
        <v>0</v>
      </c>
      <c r="AG316" s="27">
        <v>0</v>
      </c>
      <c r="AH316" s="27">
        <v>0</v>
      </c>
      <c r="AI316" s="27">
        <v>0</v>
      </c>
      <c r="AJ316" s="27">
        <v>0</v>
      </c>
      <c r="AK316" s="27">
        <v>5807860.1600000001</v>
      </c>
      <c r="AL316" s="27">
        <v>0</v>
      </c>
      <c r="AM316" s="27">
        <v>5807860.1600000001</v>
      </c>
      <c r="AN316" s="27">
        <v>0</v>
      </c>
      <c r="AO316" s="27">
        <v>5807860.1600000001</v>
      </c>
      <c r="AP316" s="26" t="s">
        <v>554</v>
      </c>
      <c r="AQ316" s="26" t="s">
        <v>1112</v>
      </c>
      <c r="AR316" s="26" t="s">
        <v>1113</v>
      </c>
      <c r="AS316" s="26" t="s">
        <v>1110</v>
      </c>
      <c r="AT316" s="26" t="s">
        <v>54</v>
      </c>
    </row>
    <row r="317" spans="1:46" ht="25.5" x14ac:dyDescent="0.15">
      <c r="A317" s="26" t="s">
        <v>1114</v>
      </c>
      <c r="B317" s="34">
        <v>2015</v>
      </c>
      <c r="C317" s="26" t="s">
        <v>46</v>
      </c>
      <c r="D317" s="26" t="s">
        <v>47</v>
      </c>
      <c r="E317" s="26" t="s">
        <v>48</v>
      </c>
      <c r="F317" s="26" t="s">
        <v>545</v>
      </c>
      <c r="G317" s="26" t="s">
        <v>47</v>
      </c>
      <c r="H317" s="26" t="s">
        <v>47</v>
      </c>
      <c r="I317" s="26" t="s">
        <v>47</v>
      </c>
      <c r="J317" s="26" t="s">
        <v>47</v>
      </c>
      <c r="K317" s="26" t="s">
        <v>47</v>
      </c>
      <c r="L317" s="26" t="s">
        <v>47</v>
      </c>
      <c r="M317" s="34">
        <v>891280000</v>
      </c>
      <c r="N317" s="26" t="s">
        <v>975</v>
      </c>
      <c r="O317" s="26" t="s">
        <v>47</v>
      </c>
      <c r="P317" s="27">
        <v>0</v>
      </c>
      <c r="Q317" s="27">
        <v>0</v>
      </c>
      <c r="R317" s="27">
        <v>0</v>
      </c>
      <c r="S317" s="27">
        <v>222000000</v>
      </c>
      <c r="T317" s="27">
        <v>0</v>
      </c>
      <c r="U317" s="27">
        <v>0</v>
      </c>
      <c r="V317" s="27">
        <v>0</v>
      </c>
      <c r="W317" s="27">
        <v>0</v>
      </c>
      <c r="X317" s="27">
        <v>0</v>
      </c>
      <c r="Y317" s="27">
        <v>0</v>
      </c>
      <c r="Z317" s="27">
        <v>222000000</v>
      </c>
      <c r="AA317" s="27">
        <v>0</v>
      </c>
      <c r="AB317" s="27">
        <v>222000000</v>
      </c>
      <c r="AC317" s="27">
        <v>0</v>
      </c>
      <c r="AD317" s="27">
        <v>0</v>
      </c>
      <c r="AE317" s="27">
        <v>0</v>
      </c>
      <c r="AF317" s="27">
        <v>0</v>
      </c>
      <c r="AG317" s="27">
        <v>0</v>
      </c>
      <c r="AH317" s="27">
        <v>0</v>
      </c>
      <c r="AI317" s="27">
        <v>0</v>
      </c>
      <c r="AJ317" s="27">
        <v>0</v>
      </c>
      <c r="AK317" s="27">
        <v>11791982.380000001</v>
      </c>
      <c r="AL317" s="27">
        <v>0</v>
      </c>
      <c r="AM317" s="27">
        <v>11791982.380000001</v>
      </c>
      <c r="AN317" s="27">
        <v>0</v>
      </c>
      <c r="AO317" s="27">
        <v>11791982.380000001</v>
      </c>
      <c r="AP317" s="26" t="s">
        <v>554</v>
      </c>
      <c r="AQ317" s="26" t="s">
        <v>1115</v>
      </c>
      <c r="AR317" s="26" t="s">
        <v>1116</v>
      </c>
      <c r="AS317" s="26" t="s">
        <v>974</v>
      </c>
      <c r="AT317" s="26" t="s">
        <v>54</v>
      </c>
    </row>
    <row r="318" spans="1:46" ht="38.25" x14ac:dyDescent="0.15">
      <c r="A318" s="26" t="s">
        <v>1117</v>
      </c>
      <c r="B318" s="34">
        <v>2015</v>
      </c>
      <c r="C318" s="26" t="s">
        <v>46</v>
      </c>
      <c r="D318" s="26" t="s">
        <v>47</v>
      </c>
      <c r="E318" s="26" t="s">
        <v>48</v>
      </c>
      <c r="F318" s="26" t="s">
        <v>545</v>
      </c>
      <c r="G318" s="26" t="s">
        <v>47</v>
      </c>
      <c r="H318" s="26" t="s">
        <v>47</v>
      </c>
      <c r="I318" s="26" t="s">
        <v>47</v>
      </c>
      <c r="J318" s="26" t="s">
        <v>47</v>
      </c>
      <c r="K318" s="26" t="s">
        <v>47</v>
      </c>
      <c r="L318" s="26" t="s">
        <v>47</v>
      </c>
      <c r="M318" s="34">
        <v>890201235</v>
      </c>
      <c r="N318" s="26" t="s">
        <v>685</v>
      </c>
      <c r="O318" s="26" t="s">
        <v>47</v>
      </c>
      <c r="P318" s="27">
        <v>0</v>
      </c>
      <c r="Q318" s="27">
        <v>0</v>
      </c>
      <c r="R318" s="27">
        <v>0</v>
      </c>
      <c r="S318" s="27">
        <v>502700000</v>
      </c>
      <c r="T318" s="27">
        <v>0</v>
      </c>
      <c r="U318" s="27">
        <v>0</v>
      </c>
      <c r="V318" s="27">
        <v>0</v>
      </c>
      <c r="W318" s="27">
        <v>0</v>
      </c>
      <c r="X318" s="27">
        <v>0</v>
      </c>
      <c r="Y318" s="27">
        <v>0</v>
      </c>
      <c r="Z318" s="27">
        <v>251350000</v>
      </c>
      <c r="AA318" s="27">
        <v>0</v>
      </c>
      <c r="AB318" s="27">
        <v>251350000</v>
      </c>
      <c r="AC318" s="27">
        <v>0</v>
      </c>
      <c r="AD318" s="27">
        <v>0</v>
      </c>
      <c r="AE318" s="27">
        <v>0</v>
      </c>
      <c r="AF318" s="27">
        <v>0</v>
      </c>
      <c r="AG318" s="27">
        <v>251350000</v>
      </c>
      <c r="AH318" s="27">
        <v>0</v>
      </c>
      <c r="AI318" s="27">
        <v>251350000</v>
      </c>
      <c r="AJ318" s="27">
        <v>0</v>
      </c>
      <c r="AK318" s="27">
        <v>39949728.020000003</v>
      </c>
      <c r="AL318" s="27">
        <v>0</v>
      </c>
      <c r="AM318" s="27">
        <v>39949728.020000003</v>
      </c>
      <c r="AN318" s="27">
        <v>0</v>
      </c>
      <c r="AO318" s="27">
        <v>291299728.01999998</v>
      </c>
      <c r="AP318" s="26" t="s">
        <v>554</v>
      </c>
      <c r="AQ318" s="26" t="s">
        <v>1118</v>
      </c>
      <c r="AR318" s="26" t="s">
        <v>1119</v>
      </c>
      <c r="AS318" s="26" t="s">
        <v>684</v>
      </c>
      <c r="AT318" s="26" t="s">
        <v>54</v>
      </c>
    </row>
    <row r="319" spans="1:46" ht="25.5" x14ac:dyDescent="0.15">
      <c r="A319" s="26" t="s">
        <v>1120</v>
      </c>
      <c r="B319" s="34">
        <v>2013</v>
      </c>
      <c r="C319" s="26" t="s">
        <v>46</v>
      </c>
      <c r="D319" s="26" t="s">
        <v>47</v>
      </c>
      <c r="E319" s="26" t="s">
        <v>48</v>
      </c>
      <c r="F319" s="26" t="s">
        <v>545</v>
      </c>
      <c r="G319" s="26" t="s">
        <v>47</v>
      </c>
      <c r="H319" s="26" t="s">
        <v>47</v>
      </c>
      <c r="I319" s="26" t="s">
        <v>47</v>
      </c>
      <c r="J319" s="26" t="s">
        <v>47</v>
      </c>
      <c r="K319" s="26" t="s">
        <v>47</v>
      </c>
      <c r="L319" s="26" t="s">
        <v>47</v>
      </c>
      <c r="M319" s="34">
        <v>800070682</v>
      </c>
      <c r="N319" s="26" t="s">
        <v>1122</v>
      </c>
      <c r="O319" s="26" t="s">
        <v>47</v>
      </c>
      <c r="P319" s="27">
        <v>0</v>
      </c>
      <c r="Q319" s="27">
        <v>0</v>
      </c>
      <c r="R319" s="27">
        <v>0</v>
      </c>
      <c r="S319" s="27">
        <v>50000000</v>
      </c>
      <c r="T319" s="27">
        <v>0</v>
      </c>
      <c r="U319" s="27">
        <v>0</v>
      </c>
      <c r="V319" s="27">
        <v>0</v>
      </c>
      <c r="W319" s="27">
        <v>0</v>
      </c>
      <c r="X319" s="27">
        <v>0</v>
      </c>
      <c r="Y319" s="27">
        <v>0</v>
      </c>
      <c r="Z319" s="27">
        <v>50000000</v>
      </c>
      <c r="AA319" s="27">
        <v>0</v>
      </c>
      <c r="AB319" s="27">
        <v>50000000</v>
      </c>
      <c r="AC319" s="27">
        <v>0</v>
      </c>
      <c r="AD319" s="27">
        <v>0</v>
      </c>
      <c r="AE319" s="27">
        <v>0</v>
      </c>
      <c r="AF319" s="27">
        <v>0</v>
      </c>
      <c r="AG319" s="27">
        <v>0</v>
      </c>
      <c r="AH319" s="27">
        <v>0</v>
      </c>
      <c r="AI319" s="27">
        <v>0</v>
      </c>
      <c r="AJ319" s="27">
        <v>0</v>
      </c>
      <c r="AK319" s="27">
        <v>3509518.19</v>
      </c>
      <c r="AL319" s="27">
        <v>0</v>
      </c>
      <c r="AM319" s="27">
        <v>3509518.19</v>
      </c>
      <c r="AN319" s="27">
        <v>0</v>
      </c>
      <c r="AO319" s="27">
        <v>3509518.19</v>
      </c>
      <c r="AP319" s="26" t="s">
        <v>554</v>
      </c>
      <c r="AQ319" s="26" t="s">
        <v>1104</v>
      </c>
      <c r="AR319" s="26" t="s">
        <v>1123</v>
      </c>
      <c r="AS319" s="26" t="s">
        <v>1121</v>
      </c>
      <c r="AT319" s="26" t="s">
        <v>54</v>
      </c>
    </row>
    <row r="320" spans="1:46" ht="38.25" x14ac:dyDescent="0.15">
      <c r="A320" s="26" t="s">
        <v>1124</v>
      </c>
      <c r="B320" s="34">
        <v>2015</v>
      </c>
      <c r="C320" s="26" t="s">
        <v>46</v>
      </c>
      <c r="D320" s="26" t="s">
        <v>47</v>
      </c>
      <c r="E320" s="26" t="s">
        <v>48</v>
      </c>
      <c r="F320" s="26" t="s">
        <v>545</v>
      </c>
      <c r="G320" s="26" t="s">
        <v>47</v>
      </c>
      <c r="H320" s="26" t="s">
        <v>47</v>
      </c>
      <c r="I320" s="26" t="s">
        <v>47</v>
      </c>
      <c r="J320" s="26" t="s">
        <v>47</v>
      </c>
      <c r="K320" s="26" t="s">
        <v>47</v>
      </c>
      <c r="L320" s="26" t="s">
        <v>47</v>
      </c>
      <c r="M320" s="34">
        <v>890399011</v>
      </c>
      <c r="N320" s="26" t="s">
        <v>801</v>
      </c>
      <c r="O320" s="26" t="s">
        <v>47</v>
      </c>
      <c r="P320" s="27">
        <v>0</v>
      </c>
      <c r="Q320" s="27">
        <v>0</v>
      </c>
      <c r="R320" s="27">
        <v>0</v>
      </c>
      <c r="S320" s="27">
        <v>400000000</v>
      </c>
      <c r="T320" s="27">
        <v>0</v>
      </c>
      <c r="U320" s="27">
        <v>0</v>
      </c>
      <c r="V320" s="27">
        <v>0</v>
      </c>
      <c r="W320" s="27">
        <v>0</v>
      </c>
      <c r="X320" s="27">
        <v>0</v>
      </c>
      <c r="Y320" s="27">
        <v>0</v>
      </c>
      <c r="Z320" s="27">
        <v>360000000</v>
      </c>
      <c r="AA320" s="27">
        <v>0</v>
      </c>
      <c r="AB320" s="27">
        <v>360000000</v>
      </c>
      <c r="AC320" s="27">
        <v>0</v>
      </c>
      <c r="AD320" s="27">
        <v>0</v>
      </c>
      <c r="AE320" s="27">
        <v>0</v>
      </c>
      <c r="AF320" s="27">
        <v>0</v>
      </c>
      <c r="AG320" s="27">
        <v>40000000</v>
      </c>
      <c r="AH320" s="27">
        <v>0</v>
      </c>
      <c r="AI320" s="27">
        <v>40000000</v>
      </c>
      <c r="AJ320" s="27">
        <v>0</v>
      </c>
      <c r="AK320" s="27">
        <v>20101357.23</v>
      </c>
      <c r="AL320" s="27">
        <v>0</v>
      </c>
      <c r="AM320" s="27">
        <v>20101357.23</v>
      </c>
      <c r="AN320" s="27">
        <v>0</v>
      </c>
      <c r="AO320" s="27">
        <v>60101357.229999997</v>
      </c>
      <c r="AP320" s="26" t="s">
        <v>554</v>
      </c>
      <c r="AQ320" s="26" t="s">
        <v>1125</v>
      </c>
      <c r="AR320" s="26" t="s">
        <v>1126</v>
      </c>
      <c r="AS320" s="26" t="s">
        <v>800</v>
      </c>
      <c r="AT320" s="26" t="s">
        <v>54</v>
      </c>
    </row>
    <row r="321" spans="1:46" ht="25.5" x14ac:dyDescent="0.15">
      <c r="A321" s="26" t="s">
        <v>1127</v>
      </c>
      <c r="B321" s="34">
        <v>2013</v>
      </c>
      <c r="C321" s="26" t="s">
        <v>46</v>
      </c>
      <c r="D321" s="26" t="s">
        <v>47</v>
      </c>
      <c r="E321" s="26" t="s">
        <v>48</v>
      </c>
      <c r="F321" s="26" t="s">
        <v>545</v>
      </c>
      <c r="G321" s="26" t="s">
        <v>47</v>
      </c>
      <c r="H321" s="26" t="s">
        <v>47</v>
      </c>
      <c r="I321" s="26" t="s">
        <v>47</v>
      </c>
      <c r="J321" s="26" t="s">
        <v>47</v>
      </c>
      <c r="K321" s="26" t="s">
        <v>47</v>
      </c>
      <c r="L321" s="26" t="s">
        <v>47</v>
      </c>
      <c r="M321" s="34">
        <v>800007652</v>
      </c>
      <c r="N321" s="26" t="s">
        <v>1129</v>
      </c>
      <c r="O321" s="26" t="s">
        <v>47</v>
      </c>
      <c r="P321" s="27">
        <v>0</v>
      </c>
      <c r="Q321" s="27">
        <v>0</v>
      </c>
      <c r="R321" s="27">
        <v>0</v>
      </c>
      <c r="S321" s="27">
        <v>80000000</v>
      </c>
      <c r="T321" s="27">
        <v>0</v>
      </c>
      <c r="U321" s="27">
        <v>0</v>
      </c>
      <c r="V321" s="27">
        <v>0</v>
      </c>
      <c r="W321" s="27">
        <v>0</v>
      </c>
      <c r="X321" s="27">
        <v>0</v>
      </c>
      <c r="Y321" s="27">
        <v>0</v>
      </c>
      <c r="Z321" s="27">
        <v>80000000</v>
      </c>
      <c r="AA321" s="27">
        <v>0</v>
      </c>
      <c r="AB321" s="27">
        <v>80000000</v>
      </c>
      <c r="AC321" s="27">
        <v>0</v>
      </c>
      <c r="AD321" s="27">
        <v>0</v>
      </c>
      <c r="AE321" s="27">
        <v>0</v>
      </c>
      <c r="AF321" s="27">
        <v>0</v>
      </c>
      <c r="AG321" s="27">
        <v>0</v>
      </c>
      <c r="AH321" s="27">
        <v>0</v>
      </c>
      <c r="AI321" s="27">
        <v>0</v>
      </c>
      <c r="AJ321" s="27">
        <v>0</v>
      </c>
      <c r="AK321" s="27">
        <v>5261881.8899999997</v>
      </c>
      <c r="AL321" s="27">
        <v>0</v>
      </c>
      <c r="AM321" s="27">
        <v>5261881.8899999997</v>
      </c>
      <c r="AN321" s="27">
        <v>0</v>
      </c>
      <c r="AO321" s="27">
        <v>5261881.8899999997</v>
      </c>
      <c r="AP321" s="26" t="s">
        <v>554</v>
      </c>
      <c r="AQ321" s="26" t="s">
        <v>1104</v>
      </c>
      <c r="AR321" s="26" t="s">
        <v>1130</v>
      </c>
      <c r="AS321" s="26" t="s">
        <v>1128</v>
      </c>
      <c r="AT321" s="26" t="s">
        <v>54</v>
      </c>
    </row>
    <row r="322" spans="1:46" ht="25.5" x14ac:dyDescent="0.15">
      <c r="A322" s="26" t="s">
        <v>1131</v>
      </c>
      <c r="B322" s="34">
        <v>2013</v>
      </c>
      <c r="C322" s="26" t="s">
        <v>46</v>
      </c>
      <c r="D322" s="26" t="s">
        <v>47</v>
      </c>
      <c r="E322" s="26" t="s">
        <v>48</v>
      </c>
      <c r="F322" s="26" t="s">
        <v>545</v>
      </c>
      <c r="G322" s="26" t="s">
        <v>47</v>
      </c>
      <c r="H322" s="26" t="s">
        <v>47</v>
      </c>
      <c r="I322" s="26" t="s">
        <v>47</v>
      </c>
      <c r="J322" s="26" t="s">
        <v>47</v>
      </c>
      <c r="K322" s="26" t="s">
        <v>47</v>
      </c>
      <c r="L322" s="26" t="s">
        <v>47</v>
      </c>
      <c r="M322" s="34">
        <v>800044113</v>
      </c>
      <c r="N322" s="26" t="s">
        <v>1133</v>
      </c>
      <c r="O322" s="26" t="s">
        <v>47</v>
      </c>
      <c r="P322" s="27">
        <v>0</v>
      </c>
      <c r="Q322" s="27">
        <v>0</v>
      </c>
      <c r="R322" s="27">
        <v>0</v>
      </c>
      <c r="S322" s="27">
        <v>50000000</v>
      </c>
      <c r="T322" s="27">
        <v>0</v>
      </c>
      <c r="U322" s="27">
        <v>0</v>
      </c>
      <c r="V322" s="27">
        <v>0</v>
      </c>
      <c r="W322" s="27">
        <v>0</v>
      </c>
      <c r="X322" s="27">
        <v>0</v>
      </c>
      <c r="Y322" s="27">
        <v>0</v>
      </c>
      <c r="Z322" s="27">
        <v>50000000</v>
      </c>
      <c r="AA322" s="27">
        <v>0</v>
      </c>
      <c r="AB322" s="27">
        <v>50000000</v>
      </c>
      <c r="AC322" s="27">
        <v>0</v>
      </c>
      <c r="AD322" s="27">
        <v>0</v>
      </c>
      <c r="AE322" s="27">
        <v>0</v>
      </c>
      <c r="AF322" s="27">
        <v>0</v>
      </c>
      <c r="AG322" s="27">
        <v>0</v>
      </c>
      <c r="AH322" s="27">
        <v>0</v>
      </c>
      <c r="AI322" s="27">
        <v>0</v>
      </c>
      <c r="AJ322" s="27">
        <v>0</v>
      </c>
      <c r="AK322" s="27">
        <v>3495121.78</v>
      </c>
      <c r="AL322" s="27">
        <v>0</v>
      </c>
      <c r="AM322" s="27">
        <v>3495121.78</v>
      </c>
      <c r="AN322" s="27">
        <v>0</v>
      </c>
      <c r="AO322" s="27">
        <v>3495121.78</v>
      </c>
      <c r="AP322" s="26" t="s">
        <v>554</v>
      </c>
      <c r="AQ322" s="26" t="s">
        <v>1104</v>
      </c>
      <c r="AR322" s="26" t="s">
        <v>1134</v>
      </c>
      <c r="AS322" s="26" t="s">
        <v>1132</v>
      </c>
      <c r="AT322" s="26" t="s">
        <v>54</v>
      </c>
    </row>
    <row r="323" spans="1:46" ht="25.5" x14ac:dyDescent="0.15">
      <c r="A323" s="26" t="s">
        <v>1135</v>
      </c>
      <c r="B323" s="34">
        <v>2013</v>
      </c>
      <c r="C323" s="26" t="s">
        <v>46</v>
      </c>
      <c r="D323" s="26" t="s">
        <v>47</v>
      </c>
      <c r="E323" s="26" t="s">
        <v>48</v>
      </c>
      <c r="F323" s="26" t="s">
        <v>545</v>
      </c>
      <c r="G323" s="26" t="s">
        <v>47</v>
      </c>
      <c r="H323" s="26" t="s">
        <v>47</v>
      </c>
      <c r="I323" s="26" t="s">
        <v>47</v>
      </c>
      <c r="J323" s="26" t="s">
        <v>47</v>
      </c>
      <c r="K323" s="26" t="s">
        <v>47</v>
      </c>
      <c r="L323" s="26" t="s">
        <v>47</v>
      </c>
      <c r="M323" s="34">
        <v>892000148</v>
      </c>
      <c r="N323" s="26" t="s">
        <v>645</v>
      </c>
      <c r="O323" s="26" t="s">
        <v>47</v>
      </c>
      <c r="P323" s="27">
        <v>0</v>
      </c>
      <c r="Q323" s="27">
        <v>0</v>
      </c>
      <c r="R323" s="27">
        <v>0</v>
      </c>
      <c r="S323" s="27">
        <v>652834000</v>
      </c>
      <c r="T323" s="27">
        <v>0</v>
      </c>
      <c r="U323" s="27">
        <v>0</v>
      </c>
      <c r="V323" s="27">
        <v>0</v>
      </c>
      <c r="W323" s="27">
        <v>0</v>
      </c>
      <c r="X323" s="27">
        <v>0</v>
      </c>
      <c r="Y323" s="27">
        <v>0</v>
      </c>
      <c r="Z323" s="27">
        <v>652834000</v>
      </c>
      <c r="AA323" s="27">
        <v>0</v>
      </c>
      <c r="AB323" s="27">
        <v>652834000</v>
      </c>
      <c r="AC323" s="27">
        <v>0</v>
      </c>
      <c r="AD323" s="27">
        <v>0</v>
      </c>
      <c r="AE323" s="27">
        <v>0</v>
      </c>
      <c r="AF323" s="27">
        <v>0</v>
      </c>
      <c r="AG323" s="27">
        <v>0</v>
      </c>
      <c r="AH323" s="27">
        <v>0</v>
      </c>
      <c r="AI323" s="27">
        <v>0</v>
      </c>
      <c r="AJ323" s="27">
        <v>0</v>
      </c>
      <c r="AK323" s="27">
        <v>25991416.300000001</v>
      </c>
      <c r="AL323" s="27">
        <v>0</v>
      </c>
      <c r="AM323" s="27">
        <v>25991416.300000001</v>
      </c>
      <c r="AN323" s="27">
        <v>0</v>
      </c>
      <c r="AO323" s="27">
        <v>25991416.300000001</v>
      </c>
      <c r="AP323" s="26" t="s">
        <v>554</v>
      </c>
      <c r="AQ323" s="26" t="s">
        <v>911</v>
      </c>
      <c r="AR323" s="26" t="s">
        <v>1136</v>
      </c>
      <c r="AS323" s="26" t="s">
        <v>644</v>
      </c>
      <c r="AT323" s="26" t="s">
        <v>54</v>
      </c>
    </row>
    <row r="324" spans="1:46" ht="51" x14ac:dyDescent="0.15">
      <c r="A324" s="26" t="s">
        <v>1137</v>
      </c>
      <c r="B324" s="34">
        <v>2013</v>
      </c>
      <c r="C324" s="26" t="s">
        <v>46</v>
      </c>
      <c r="D324" s="26" t="s">
        <v>47</v>
      </c>
      <c r="E324" s="26" t="s">
        <v>48</v>
      </c>
      <c r="F324" s="26" t="s">
        <v>545</v>
      </c>
      <c r="G324" s="26" t="s">
        <v>47</v>
      </c>
      <c r="H324" s="26" t="s">
        <v>47</v>
      </c>
      <c r="I324" s="26" t="s">
        <v>47</v>
      </c>
      <c r="J324" s="26" t="s">
        <v>47</v>
      </c>
      <c r="K324" s="26" t="s">
        <v>47</v>
      </c>
      <c r="L324" s="26" t="s">
        <v>47</v>
      </c>
      <c r="M324" s="34">
        <v>892399989</v>
      </c>
      <c r="N324" s="26" t="s">
        <v>636</v>
      </c>
      <c r="O324" s="26" t="s">
        <v>47</v>
      </c>
      <c r="P324" s="27">
        <v>0</v>
      </c>
      <c r="Q324" s="27">
        <v>0</v>
      </c>
      <c r="R324" s="27">
        <v>0</v>
      </c>
      <c r="S324" s="27">
        <v>13654000</v>
      </c>
      <c r="T324" s="27">
        <v>0</v>
      </c>
      <c r="U324" s="27">
        <v>0</v>
      </c>
      <c r="V324" s="27">
        <v>0</v>
      </c>
      <c r="W324" s="27">
        <v>0</v>
      </c>
      <c r="X324" s="27">
        <v>0</v>
      </c>
      <c r="Y324" s="27">
        <v>0</v>
      </c>
      <c r="Z324" s="27">
        <v>0</v>
      </c>
      <c r="AA324" s="27">
        <v>0</v>
      </c>
      <c r="AB324" s="27">
        <v>0</v>
      </c>
      <c r="AC324" s="27">
        <v>0</v>
      </c>
      <c r="AD324" s="27">
        <v>0</v>
      </c>
      <c r="AE324" s="27">
        <v>0</v>
      </c>
      <c r="AF324" s="27">
        <v>0</v>
      </c>
      <c r="AG324" s="27">
        <v>13654000</v>
      </c>
      <c r="AH324" s="27">
        <v>0</v>
      </c>
      <c r="AI324" s="27">
        <v>0</v>
      </c>
      <c r="AJ324" s="27">
        <v>0</v>
      </c>
      <c r="AK324" s="27">
        <v>0</v>
      </c>
      <c r="AL324" s="27">
        <v>0</v>
      </c>
      <c r="AM324" s="27">
        <v>0</v>
      </c>
      <c r="AN324" s="27">
        <v>0</v>
      </c>
      <c r="AO324" s="27">
        <v>0</v>
      </c>
      <c r="AP324" s="26" t="s">
        <v>554</v>
      </c>
      <c r="AQ324" s="26" t="s">
        <v>1138</v>
      </c>
      <c r="AR324" s="26" t="s">
        <v>1139</v>
      </c>
      <c r="AS324" s="26" t="s">
        <v>635</v>
      </c>
      <c r="AT324" s="26" t="s">
        <v>54</v>
      </c>
    </row>
    <row r="325" spans="1:46" ht="25.5" x14ac:dyDescent="0.15">
      <c r="A325" s="26" t="s">
        <v>1140</v>
      </c>
      <c r="B325" s="34">
        <v>2015</v>
      </c>
      <c r="C325" s="26" t="s">
        <v>46</v>
      </c>
      <c r="D325" s="26" t="s">
        <v>47</v>
      </c>
      <c r="E325" s="26" t="s">
        <v>48</v>
      </c>
      <c r="F325" s="26" t="s">
        <v>545</v>
      </c>
      <c r="G325" s="26" t="s">
        <v>47</v>
      </c>
      <c r="H325" s="26" t="s">
        <v>47</v>
      </c>
      <c r="I325" s="26" t="s">
        <v>47</v>
      </c>
      <c r="J325" s="26" t="s">
        <v>47</v>
      </c>
      <c r="K325" s="26" t="s">
        <v>47</v>
      </c>
      <c r="L325" s="26" t="s">
        <v>47</v>
      </c>
      <c r="M325" s="34">
        <v>891480030</v>
      </c>
      <c r="N325" s="26" t="s">
        <v>584</v>
      </c>
      <c r="O325" s="26" t="s">
        <v>47</v>
      </c>
      <c r="P325" s="27">
        <v>0</v>
      </c>
      <c r="Q325" s="27">
        <v>0</v>
      </c>
      <c r="R325" s="27">
        <v>0</v>
      </c>
      <c r="S325" s="27">
        <v>499200000</v>
      </c>
      <c r="T325" s="27">
        <v>0</v>
      </c>
      <c r="U325" s="27">
        <v>0</v>
      </c>
      <c r="V325" s="27">
        <v>0</v>
      </c>
      <c r="W325" s="27">
        <v>0</v>
      </c>
      <c r="X325" s="27">
        <v>0</v>
      </c>
      <c r="Y325" s="27">
        <v>0</v>
      </c>
      <c r="Z325" s="27">
        <v>449280000</v>
      </c>
      <c r="AA325" s="27">
        <v>0</v>
      </c>
      <c r="AB325" s="27">
        <v>449280000</v>
      </c>
      <c r="AC325" s="27">
        <v>0</v>
      </c>
      <c r="AD325" s="27">
        <v>0</v>
      </c>
      <c r="AE325" s="27">
        <v>0</v>
      </c>
      <c r="AF325" s="27">
        <v>0</v>
      </c>
      <c r="AG325" s="27">
        <v>49920000</v>
      </c>
      <c r="AH325" s="27">
        <v>0</v>
      </c>
      <c r="AI325" s="27">
        <v>50720000</v>
      </c>
      <c r="AJ325" s="27">
        <v>0</v>
      </c>
      <c r="AK325" s="27">
        <v>17623419.850000001</v>
      </c>
      <c r="AL325" s="27">
        <v>0</v>
      </c>
      <c r="AM325" s="27">
        <v>17623419.850000001</v>
      </c>
      <c r="AN325" s="27">
        <v>0</v>
      </c>
      <c r="AO325" s="27">
        <v>68343419.849999994</v>
      </c>
      <c r="AP325" s="26" t="s">
        <v>554</v>
      </c>
      <c r="AQ325" s="26" t="s">
        <v>1141</v>
      </c>
      <c r="AR325" s="26" t="s">
        <v>1142</v>
      </c>
      <c r="AS325" s="26" t="s">
        <v>583</v>
      </c>
      <c r="AT325" s="26" t="s">
        <v>54</v>
      </c>
    </row>
    <row r="326" spans="1:46" ht="25.5" x14ac:dyDescent="0.15">
      <c r="A326" s="26" t="s">
        <v>1143</v>
      </c>
      <c r="B326" s="34">
        <v>2015</v>
      </c>
      <c r="C326" s="26" t="s">
        <v>46</v>
      </c>
      <c r="D326" s="26" t="s">
        <v>47</v>
      </c>
      <c r="E326" s="26" t="s">
        <v>48</v>
      </c>
      <c r="F326" s="26" t="s">
        <v>545</v>
      </c>
      <c r="G326" s="26" t="s">
        <v>47</v>
      </c>
      <c r="H326" s="26" t="s">
        <v>47</v>
      </c>
      <c r="I326" s="26" t="s">
        <v>47</v>
      </c>
      <c r="J326" s="26" t="s">
        <v>47</v>
      </c>
      <c r="K326" s="26" t="s">
        <v>47</v>
      </c>
      <c r="L326" s="26" t="s">
        <v>47</v>
      </c>
      <c r="M326" s="34">
        <v>800096734</v>
      </c>
      <c r="N326" s="26" t="s">
        <v>834</v>
      </c>
      <c r="O326" s="26" t="s">
        <v>47</v>
      </c>
      <c r="P326" s="27">
        <v>0</v>
      </c>
      <c r="Q326" s="27">
        <v>0</v>
      </c>
      <c r="R326" s="27">
        <v>0</v>
      </c>
      <c r="S326" s="27">
        <v>30000000</v>
      </c>
      <c r="T326" s="27">
        <v>0</v>
      </c>
      <c r="U326" s="27">
        <v>0</v>
      </c>
      <c r="V326" s="27">
        <v>0</v>
      </c>
      <c r="W326" s="27">
        <v>0</v>
      </c>
      <c r="X326" s="27">
        <v>0</v>
      </c>
      <c r="Y326" s="27">
        <v>0</v>
      </c>
      <c r="Z326" s="27">
        <v>30000000</v>
      </c>
      <c r="AA326" s="27">
        <v>0</v>
      </c>
      <c r="AB326" s="27">
        <v>30000000</v>
      </c>
      <c r="AC326" s="27">
        <v>0</v>
      </c>
      <c r="AD326" s="27">
        <v>0</v>
      </c>
      <c r="AE326" s="27">
        <v>0</v>
      </c>
      <c r="AF326" s="27">
        <v>0</v>
      </c>
      <c r="AG326" s="27">
        <v>0</v>
      </c>
      <c r="AH326" s="27">
        <v>0</v>
      </c>
      <c r="AI326" s="27">
        <v>0</v>
      </c>
      <c r="AJ326" s="27">
        <v>0</v>
      </c>
      <c r="AK326" s="27">
        <v>1086864.54</v>
      </c>
      <c r="AL326" s="27">
        <v>0</v>
      </c>
      <c r="AM326" s="27">
        <v>1086864.54</v>
      </c>
      <c r="AN326" s="27">
        <v>0</v>
      </c>
      <c r="AO326" s="27">
        <v>1086864.54</v>
      </c>
      <c r="AP326" s="26" t="s">
        <v>554</v>
      </c>
      <c r="AQ326" s="26" t="s">
        <v>1144</v>
      </c>
      <c r="AR326" s="26" t="s">
        <v>1145</v>
      </c>
      <c r="AS326" s="26" t="s">
        <v>833</v>
      </c>
      <c r="AT326" s="26" t="s">
        <v>54</v>
      </c>
    </row>
    <row r="327" spans="1:46" ht="51" x14ac:dyDescent="0.15">
      <c r="A327" s="26" t="s">
        <v>1146</v>
      </c>
      <c r="B327" s="34">
        <v>2015</v>
      </c>
      <c r="C327" s="26" t="s">
        <v>46</v>
      </c>
      <c r="D327" s="26" t="s">
        <v>47</v>
      </c>
      <c r="E327" s="26" t="s">
        <v>48</v>
      </c>
      <c r="F327" s="26" t="s">
        <v>545</v>
      </c>
      <c r="G327" s="26" t="s">
        <v>47</v>
      </c>
      <c r="H327" s="26" t="s">
        <v>47</v>
      </c>
      <c r="I327" s="26" t="s">
        <v>47</v>
      </c>
      <c r="J327" s="26" t="s">
        <v>47</v>
      </c>
      <c r="K327" s="26" t="s">
        <v>47</v>
      </c>
      <c r="L327" s="26" t="s">
        <v>47</v>
      </c>
      <c r="M327" s="34">
        <v>812005726</v>
      </c>
      <c r="N327" s="26" t="s">
        <v>829</v>
      </c>
      <c r="O327" s="26" t="s">
        <v>47</v>
      </c>
      <c r="P327" s="27">
        <v>0</v>
      </c>
      <c r="Q327" s="27">
        <v>0</v>
      </c>
      <c r="R327" s="27">
        <v>0</v>
      </c>
      <c r="S327" s="27">
        <v>200000000</v>
      </c>
      <c r="T327" s="27">
        <v>0</v>
      </c>
      <c r="U327" s="27">
        <v>0</v>
      </c>
      <c r="V327" s="27">
        <v>0</v>
      </c>
      <c r="W327" s="27">
        <v>0</v>
      </c>
      <c r="X327" s="27">
        <v>0</v>
      </c>
      <c r="Y327" s="27">
        <v>0</v>
      </c>
      <c r="Z327" s="27">
        <v>199992003</v>
      </c>
      <c r="AA327" s="27">
        <v>0</v>
      </c>
      <c r="AB327" s="27">
        <v>199992003</v>
      </c>
      <c r="AC327" s="27">
        <v>0</v>
      </c>
      <c r="AD327" s="27">
        <v>0</v>
      </c>
      <c r="AE327" s="27">
        <v>0</v>
      </c>
      <c r="AF327" s="27">
        <v>0</v>
      </c>
      <c r="AG327" s="27">
        <v>7997</v>
      </c>
      <c r="AH327" s="27">
        <v>0</v>
      </c>
      <c r="AI327" s="27">
        <v>7997</v>
      </c>
      <c r="AJ327" s="27">
        <v>0</v>
      </c>
      <c r="AK327" s="27">
        <v>7246255.4299999997</v>
      </c>
      <c r="AL327" s="27">
        <v>0</v>
      </c>
      <c r="AM327" s="27">
        <v>7246255.4299999997</v>
      </c>
      <c r="AN327" s="27">
        <v>0</v>
      </c>
      <c r="AO327" s="27">
        <v>7254252.4299999997</v>
      </c>
      <c r="AP327" s="26" t="s">
        <v>554</v>
      </c>
      <c r="AQ327" s="26" t="s">
        <v>1144</v>
      </c>
      <c r="AR327" s="26" t="s">
        <v>1147</v>
      </c>
      <c r="AS327" s="26" t="s">
        <v>828</v>
      </c>
      <c r="AT327" s="26" t="s">
        <v>54</v>
      </c>
    </row>
    <row r="328" spans="1:46" ht="25.5" x14ac:dyDescent="0.15">
      <c r="A328" s="26" t="s">
        <v>1148</v>
      </c>
      <c r="B328" s="34">
        <v>2015</v>
      </c>
      <c r="C328" s="26" t="s">
        <v>46</v>
      </c>
      <c r="D328" s="26" t="s">
        <v>47</v>
      </c>
      <c r="E328" s="26" t="s">
        <v>48</v>
      </c>
      <c r="F328" s="26" t="s">
        <v>545</v>
      </c>
      <c r="G328" s="26" t="s">
        <v>47</v>
      </c>
      <c r="H328" s="26" t="s">
        <v>47</v>
      </c>
      <c r="I328" s="26" t="s">
        <v>47</v>
      </c>
      <c r="J328" s="26" t="s">
        <v>47</v>
      </c>
      <c r="K328" s="26" t="s">
        <v>47</v>
      </c>
      <c r="L328" s="26" t="s">
        <v>47</v>
      </c>
      <c r="M328" s="34">
        <v>890900286</v>
      </c>
      <c r="N328" s="26" t="s">
        <v>1150</v>
      </c>
      <c r="O328" s="26" t="s">
        <v>47</v>
      </c>
      <c r="P328" s="27">
        <v>0</v>
      </c>
      <c r="Q328" s="27">
        <v>0</v>
      </c>
      <c r="R328" s="27">
        <v>0</v>
      </c>
      <c r="S328" s="27">
        <v>300000000</v>
      </c>
      <c r="T328" s="27">
        <v>0</v>
      </c>
      <c r="U328" s="27">
        <v>0</v>
      </c>
      <c r="V328" s="27">
        <v>0</v>
      </c>
      <c r="W328" s="27">
        <v>0</v>
      </c>
      <c r="X328" s="27">
        <v>0</v>
      </c>
      <c r="Y328" s="27">
        <v>0</v>
      </c>
      <c r="Z328" s="27">
        <v>300000000</v>
      </c>
      <c r="AA328" s="27">
        <v>0</v>
      </c>
      <c r="AB328" s="27">
        <v>300000000</v>
      </c>
      <c r="AC328" s="27">
        <v>0</v>
      </c>
      <c r="AD328" s="27">
        <v>0</v>
      </c>
      <c r="AE328" s="27">
        <v>0</v>
      </c>
      <c r="AF328" s="27">
        <v>0</v>
      </c>
      <c r="AG328" s="27">
        <v>0</v>
      </c>
      <c r="AH328" s="27">
        <v>0</v>
      </c>
      <c r="AI328" s="27">
        <v>0</v>
      </c>
      <c r="AJ328" s="27">
        <v>0</v>
      </c>
      <c r="AK328" s="27">
        <v>6567257.4100000001</v>
      </c>
      <c r="AL328" s="27">
        <v>0</v>
      </c>
      <c r="AM328" s="27">
        <v>6567257.4100000001</v>
      </c>
      <c r="AN328" s="27">
        <v>0</v>
      </c>
      <c r="AO328" s="27">
        <v>6567257.4100000001</v>
      </c>
      <c r="AP328" s="26" t="s">
        <v>554</v>
      </c>
      <c r="AQ328" s="26" t="s">
        <v>1151</v>
      </c>
      <c r="AR328" s="26" t="s">
        <v>1152</v>
      </c>
      <c r="AS328" s="26" t="s">
        <v>1149</v>
      </c>
      <c r="AT328" s="26" t="s">
        <v>54</v>
      </c>
    </row>
    <row r="329" spans="1:46" ht="51" x14ac:dyDescent="0.15">
      <c r="A329" s="26" t="s">
        <v>1153</v>
      </c>
      <c r="B329" s="34">
        <v>2015</v>
      </c>
      <c r="C329" s="26" t="s">
        <v>46</v>
      </c>
      <c r="D329" s="26" t="s">
        <v>47</v>
      </c>
      <c r="E329" s="26" t="s">
        <v>48</v>
      </c>
      <c r="F329" s="26" t="s">
        <v>545</v>
      </c>
      <c r="G329" s="26" t="s">
        <v>47</v>
      </c>
      <c r="H329" s="26" t="s">
        <v>47</v>
      </c>
      <c r="I329" s="26" t="s">
        <v>47</v>
      </c>
      <c r="J329" s="26" t="s">
        <v>47</v>
      </c>
      <c r="K329" s="26" t="s">
        <v>47</v>
      </c>
      <c r="L329" s="26" t="s">
        <v>47</v>
      </c>
      <c r="M329" s="34">
        <v>900044905</v>
      </c>
      <c r="N329" s="26" t="s">
        <v>1155</v>
      </c>
      <c r="O329" s="26" t="s">
        <v>47</v>
      </c>
      <c r="P329" s="27">
        <v>0</v>
      </c>
      <c r="Q329" s="27">
        <v>0</v>
      </c>
      <c r="R329" s="27">
        <v>0</v>
      </c>
      <c r="S329" s="27">
        <v>47000000</v>
      </c>
      <c r="T329" s="27">
        <v>0</v>
      </c>
      <c r="U329" s="27">
        <v>0</v>
      </c>
      <c r="V329" s="27">
        <v>0</v>
      </c>
      <c r="W329" s="27">
        <v>0</v>
      </c>
      <c r="X329" s="27">
        <v>0</v>
      </c>
      <c r="Y329" s="27">
        <v>0</v>
      </c>
      <c r="Z329" s="27">
        <v>47000000</v>
      </c>
      <c r="AA329" s="27">
        <v>187251</v>
      </c>
      <c r="AB329" s="27">
        <v>46812749</v>
      </c>
      <c r="AC329" s="27">
        <v>0</v>
      </c>
      <c r="AD329" s="27">
        <v>0</v>
      </c>
      <c r="AE329" s="27">
        <v>0</v>
      </c>
      <c r="AF329" s="27">
        <v>0</v>
      </c>
      <c r="AG329" s="27">
        <v>0</v>
      </c>
      <c r="AH329" s="27">
        <v>0</v>
      </c>
      <c r="AI329" s="27">
        <v>0</v>
      </c>
      <c r="AJ329" s="27">
        <v>0</v>
      </c>
      <c r="AK329" s="27">
        <v>1937337.08</v>
      </c>
      <c r="AL329" s="27">
        <v>0</v>
      </c>
      <c r="AM329" s="27">
        <v>1937337.08</v>
      </c>
      <c r="AN329" s="27">
        <v>0</v>
      </c>
      <c r="AO329" s="27">
        <v>1937337.08</v>
      </c>
      <c r="AP329" s="26" t="s">
        <v>548</v>
      </c>
      <c r="AQ329" s="26" t="s">
        <v>1112</v>
      </c>
      <c r="AR329" s="26" t="s">
        <v>1156</v>
      </c>
      <c r="AS329" s="26" t="s">
        <v>1154</v>
      </c>
      <c r="AT329" s="26" t="s">
        <v>54</v>
      </c>
    </row>
    <row r="330" spans="1:46" ht="38.25" x14ac:dyDescent="0.15">
      <c r="A330" s="26" t="s">
        <v>1157</v>
      </c>
      <c r="B330" s="34">
        <v>2015</v>
      </c>
      <c r="C330" s="26" t="s">
        <v>46</v>
      </c>
      <c r="D330" s="26" t="s">
        <v>47</v>
      </c>
      <c r="E330" s="26" t="s">
        <v>48</v>
      </c>
      <c r="F330" s="26" t="s">
        <v>545</v>
      </c>
      <c r="G330" s="26" t="s">
        <v>47</v>
      </c>
      <c r="H330" s="26" t="s">
        <v>47</v>
      </c>
      <c r="I330" s="26" t="s">
        <v>47</v>
      </c>
      <c r="J330" s="26" t="s">
        <v>47</v>
      </c>
      <c r="K330" s="26" t="s">
        <v>47</v>
      </c>
      <c r="L330" s="26" t="s">
        <v>47</v>
      </c>
      <c r="M330" s="34">
        <v>890201222</v>
      </c>
      <c r="N330" s="26" t="s">
        <v>955</v>
      </c>
      <c r="O330" s="26" t="s">
        <v>47</v>
      </c>
      <c r="P330" s="27">
        <v>0</v>
      </c>
      <c r="Q330" s="27">
        <v>0</v>
      </c>
      <c r="R330" s="27">
        <v>0</v>
      </c>
      <c r="S330" s="27">
        <v>561400000</v>
      </c>
      <c r="T330" s="27">
        <v>0</v>
      </c>
      <c r="U330" s="27">
        <v>0</v>
      </c>
      <c r="V330" s="27">
        <v>0</v>
      </c>
      <c r="W330" s="27">
        <v>0</v>
      </c>
      <c r="X330" s="27">
        <v>0</v>
      </c>
      <c r="Y330" s="27">
        <v>0</v>
      </c>
      <c r="Z330" s="27">
        <v>280700000</v>
      </c>
      <c r="AA330" s="27">
        <v>0</v>
      </c>
      <c r="AB330" s="27">
        <v>280700000</v>
      </c>
      <c r="AC330" s="27">
        <v>0</v>
      </c>
      <c r="AD330" s="27">
        <v>0</v>
      </c>
      <c r="AE330" s="27">
        <v>0</v>
      </c>
      <c r="AF330" s="27">
        <v>0</v>
      </c>
      <c r="AG330" s="27">
        <v>280700000</v>
      </c>
      <c r="AH330" s="27">
        <v>0</v>
      </c>
      <c r="AI330" s="27">
        <v>280700000</v>
      </c>
      <c r="AJ330" s="27">
        <v>0</v>
      </c>
      <c r="AK330" s="27">
        <v>41524597.670000002</v>
      </c>
      <c r="AL330" s="27">
        <v>0</v>
      </c>
      <c r="AM330" s="27">
        <v>41524597.670000002</v>
      </c>
      <c r="AN330" s="27">
        <v>0</v>
      </c>
      <c r="AO330" s="27">
        <v>322224597.67000002</v>
      </c>
      <c r="AP330" s="26" t="s">
        <v>554</v>
      </c>
      <c r="AQ330" s="26" t="s">
        <v>1158</v>
      </c>
      <c r="AR330" s="26" t="s">
        <v>1159</v>
      </c>
      <c r="AS330" s="26" t="s">
        <v>954</v>
      </c>
      <c r="AT330" s="26" t="s">
        <v>54</v>
      </c>
    </row>
    <row r="331" spans="1:46" ht="25.5" x14ac:dyDescent="0.15">
      <c r="A331" s="26" t="s">
        <v>1160</v>
      </c>
      <c r="B331" s="34">
        <v>2013</v>
      </c>
      <c r="C331" s="26" t="s">
        <v>46</v>
      </c>
      <c r="D331" s="26" t="s">
        <v>47</v>
      </c>
      <c r="E331" s="26" t="s">
        <v>48</v>
      </c>
      <c r="F331" s="26" t="s">
        <v>545</v>
      </c>
      <c r="G331" s="26" t="s">
        <v>47</v>
      </c>
      <c r="H331" s="26" t="s">
        <v>47</v>
      </c>
      <c r="I331" s="26" t="s">
        <v>47</v>
      </c>
      <c r="J331" s="26" t="s">
        <v>47</v>
      </c>
      <c r="K331" s="26" t="s">
        <v>47</v>
      </c>
      <c r="L331" s="26" t="s">
        <v>47</v>
      </c>
      <c r="M331" s="34">
        <v>800098911</v>
      </c>
      <c r="N331" s="26" t="s">
        <v>1162</v>
      </c>
      <c r="O331" s="26" t="s">
        <v>47</v>
      </c>
      <c r="P331" s="27">
        <v>0</v>
      </c>
      <c r="Q331" s="27">
        <v>0</v>
      </c>
      <c r="R331" s="27">
        <v>0</v>
      </c>
      <c r="S331" s="27">
        <v>273080000</v>
      </c>
      <c r="T331" s="27">
        <v>0</v>
      </c>
      <c r="U331" s="27">
        <v>0</v>
      </c>
      <c r="V331" s="27">
        <v>0</v>
      </c>
      <c r="W331" s="27">
        <v>0</v>
      </c>
      <c r="X331" s="27">
        <v>0</v>
      </c>
      <c r="Y331" s="27">
        <v>0</v>
      </c>
      <c r="Z331" s="27">
        <v>273080000</v>
      </c>
      <c r="AA331" s="27">
        <v>0</v>
      </c>
      <c r="AB331" s="27">
        <v>273080000</v>
      </c>
      <c r="AC331" s="27">
        <v>0</v>
      </c>
      <c r="AD331" s="27">
        <v>0</v>
      </c>
      <c r="AE331" s="27">
        <v>0</v>
      </c>
      <c r="AF331" s="27">
        <v>0</v>
      </c>
      <c r="AG331" s="27">
        <v>0</v>
      </c>
      <c r="AH331" s="27">
        <v>0</v>
      </c>
      <c r="AI331" s="27">
        <v>0</v>
      </c>
      <c r="AJ331" s="27">
        <v>0</v>
      </c>
      <c r="AK331" s="27">
        <v>7013533.1900000004</v>
      </c>
      <c r="AL331" s="27">
        <v>0</v>
      </c>
      <c r="AM331" s="27">
        <v>7013533.1900000004</v>
      </c>
      <c r="AN331" s="27">
        <v>0</v>
      </c>
      <c r="AO331" s="27">
        <v>7013533.1900000004</v>
      </c>
      <c r="AP331" s="26" t="s">
        <v>554</v>
      </c>
      <c r="AQ331" s="26" t="s">
        <v>1138</v>
      </c>
      <c r="AR331" s="26" t="s">
        <v>1163</v>
      </c>
      <c r="AS331" s="26" t="s">
        <v>1161</v>
      </c>
      <c r="AT331" s="26" t="s">
        <v>54</v>
      </c>
    </row>
    <row r="332" spans="1:46" ht="38.25" x14ac:dyDescent="0.15">
      <c r="A332" s="26" t="s">
        <v>1164</v>
      </c>
      <c r="B332" s="34">
        <v>2013</v>
      </c>
      <c r="C332" s="26" t="s">
        <v>46</v>
      </c>
      <c r="D332" s="26" t="s">
        <v>47</v>
      </c>
      <c r="E332" s="26" t="s">
        <v>48</v>
      </c>
      <c r="F332" s="26" t="s">
        <v>545</v>
      </c>
      <c r="G332" s="26" t="s">
        <v>47</v>
      </c>
      <c r="H332" s="26" t="s">
        <v>47</v>
      </c>
      <c r="I332" s="26" t="s">
        <v>47</v>
      </c>
      <c r="J332" s="26" t="s">
        <v>47</v>
      </c>
      <c r="K332" s="26" t="s">
        <v>47</v>
      </c>
      <c r="L332" s="26" t="s">
        <v>47</v>
      </c>
      <c r="M332" s="34">
        <v>890501255</v>
      </c>
      <c r="N332" s="26" t="s">
        <v>1166</v>
      </c>
      <c r="O332" s="26" t="s">
        <v>47</v>
      </c>
      <c r="P332" s="27">
        <v>0</v>
      </c>
      <c r="Q332" s="27">
        <v>0</v>
      </c>
      <c r="R332" s="27">
        <v>0</v>
      </c>
      <c r="S332" s="27">
        <v>30000000</v>
      </c>
      <c r="T332" s="27">
        <v>0</v>
      </c>
      <c r="U332" s="27">
        <v>0</v>
      </c>
      <c r="V332" s="27">
        <v>0</v>
      </c>
      <c r="W332" s="27">
        <v>0</v>
      </c>
      <c r="X332" s="27">
        <v>0</v>
      </c>
      <c r="Y332" s="27">
        <v>0</v>
      </c>
      <c r="Z332" s="27">
        <v>30000000</v>
      </c>
      <c r="AA332" s="27">
        <v>0</v>
      </c>
      <c r="AB332" s="27">
        <v>30000000</v>
      </c>
      <c r="AC332" s="27">
        <v>0</v>
      </c>
      <c r="AD332" s="27">
        <v>0</v>
      </c>
      <c r="AE332" s="27">
        <v>0</v>
      </c>
      <c r="AF332" s="27">
        <v>0</v>
      </c>
      <c r="AG332" s="27">
        <v>0</v>
      </c>
      <c r="AH332" s="27">
        <v>0</v>
      </c>
      <c r="AI332" s="27">
        <v>0</v>
      </c>
      <c r="AJ332" s="27">
        <v>0</v>
      </c>
      <c r="AK332" s="27">
        <v>2129908.92</v>
      </c>
      <c r="AL332" s="27">
        <v>0</v>
      </c>
      <c r="AM332" s="27">
        <v>2129908.92</v>
      </c>
      <c r="AN332" s="27">
        <v>0</v>
      </c>
      <c r="AO332" s="27">
        <v>2129908.92</v>
      </c>
      <c r="AP332" s="26" t="s">
        <v>554</v>
      </c>
      <c r="AQ332" s="26" t="s">
        <v>1104</v>
      </c>
      <c r="AR332" s="26" t="s">
        <v>1167</v>
      </c>
      <c r="AS332" s="26" t="s">
        <v>1165</v>
      </c>
      <c r="AT332" s="26" t="s">
        <v>54</v>
      </c>
    </row>
    <row r="333" spans="1:46" ht="25.5" x14ac:dyDescent="0.15">
      <c r="A333" s="26" t="s">
        <v>1168</v>
      </c>
      <c r="B333" s="34">
        <v>2013</v>
      </c>
      <c r="C333" s="26" t="s">
        <v>46</v>
      </c>
      <c r="D333" s="26" t="s">
        <v>47</v>
      </c>
      <c r="E333" s="26" t="s">
        <v>48</v>
      </c>
      <c r="F333" s="26" t="s">
        <v>545</v>
      </c>
      <c r="G333" s="26" t="s">
        <v>47</v>
      </c>
      <c r="H333" s="26" t="s">
        <v>47</v>
      </c>
      <c r="I333" s="26" t="s">
        <v>47</v>
      </c>
      <c r="J333" s="26" t="s">
        <v>47</v>
      </c>
      <c r="K333" s="26" t="s">
        <v>47</v>
      </c>
      <c r="L333" s="26" t="s">
        <v>47</v>
      </c>
      <c r="M333" s="34">
        <v>800039803</v>
      </c>
      <c r="N333" s="26" t="s">
        <v>1170</v>
      </c>
      <c r="O333" s="26" t="s">
        <v>47</v>
      </c>
      <c r="P333" s="27">
        <v>0</v>
      </c>
      <c r="Q333" s="27">
        <v>0</v>
      </c>
      <c r="R333" s="27">
        <v>0</v>
      </c>
      <c r="S333" s="27">
        <v>80000000</v>
      </c>
      <c r="T333" s="27">
        <v>0</v>
      </c>
      <c r="U333" s="27">
        <v>0</v>
      </c>
      <c r="V333" s="27">
        <v>0</v>
      </c>
      <c r="W333" s="27">
        <v>0</v>
      </c>
      <c r="X333" s="27">
        <v>0</v>
      </c>
      <c r="Y333" s="27">
        <v>0</v>
      </c>
      <c r="Z333" s="27">
        <v>80000000</v>
      </c>
      <c r="AA333" s="27">
        <v>0</v>
      </c>
      <c r="AB333" s="27">
        <v>80000000</v>
      </c>
      <c r="AC333" s="27">
        <v>0</v>
      </c>
      <c r="AD333" s="27">
        <v>0</v>
      </c>
      <c r="AE333" s="27">
        <v>0</v>
      </c>
      <c r="AF333" s="27">
        <v>0</v>
      </c>
      <c r="AG333" s="27">
        <v>0</v>
      </c>
      <c r="AH333" s="27">
        <v>0</v>
      </c>
      <c r="AI333" s="27">
        <v>0</v>
      </c>
      <c r="AJ333" s="27">
        <v>0</v>
      </c>
      <c r="AK333" s="27">
        <v>5611152.2400000002</v>
      </c>
      <c r="AL333" s="27">
        <v>0</v>
      </c>
      <c r="AM333" s="27">
        <v>5611152.2400000002</v>
      </c>
      <c r="AN333" s="27">
        <v>0</v>
      </c>
      <c r="AO333" s="27">
        <v>5611152.2400000002</v>
      </c>
      <c r="AP333" s="26" t="s">
        <v>554</v>
      </c>
      <c r="AQ333" s="26" t="s">
        <v>1104</v>
      </c>
      <c r="AR333" s="26" t="s">
        <v>1171</v>
      </c>
      <c r="AS333" s="26" t="s">
        <v>1169</v>
      </c>
      <c r="AT333" s="26" t="s">
        <v>54</v>
      </c>
    </row>
    <row r="334" spans="1:46" ht="38.25" x14ac:dyDescent="0.15">
      <c r="A334" s="26" t="s">
        <v>1172</v>
      </c>
      <c r="B334" s="34">
        <v>2013</v>
      </c>
      <c r="C334" s="26" t="s">
        <v>46</v>
      </c>
      <c r="D334" s="26" t="s">
        <v>47</v>
      </c>
      <c r="E334" s="26" t="s">
        <v>48</v>
      </c>
      <c r="F334" s="26" t="s">
        <v>545</v>
      </c>
      <c r="G334" s="26" t="s">
        <v>47</v>
      </c>
      <c r="H334" s="26" t="s">
        <v>47</v>
      </c>
      <c r="I334" s="26" t="s">
        <v>47</v>
      </c>
      <c r="J334" s="26" t="s">
        <v>47</v>
      </c>
      <c r="K334" s="26" t="s">
        <v>47</v>
      </c>
      <c r="L334" s="26" t="s">
        <v>47</v>
      </c>
      <c r="M334" s="34">
        <v>890102006</v>
      </c>
      <c r="N334" s="26" t="s">
        <v>1006</v>
      </c>
      <c r="O334" s="26" t="s">
        <v>47</v>
      </c>
      <c r="P334" s="27">
        <v>0</v>
      </c>
      <c r="Q334" s="27">
        <v>0</v>
      </c>
      <c r="R334" s="27">
        <v>0</v>
      </c>
      <c r="S334" s="27">
        <v>749207044</v>
      </c>
      <c r="T334" s="27">
        <v>0</v>
      </c>
      <c r="U334" s="27">
        <v>0</v>
      </c>
      <c r="V334" s="27">
        <v>0</v>
      </c>
      <c r="W334" s="27">
        <v>0</v>
      </c>
      <c r="X334" s="27">
        <v>0</v>
      </c>
      <c r="Y334" s="27">
        <v>0</v>
      </c>
      <c r="Z334" s="27">
        <v>749207044</v>
      </c>
      <c r="AA334" s="27">
        <v>0</v>
      </c>
      <c r="AB334" s="27">
        <v>749207044</v>
      </c>
      <c r="AC334" s="27">
        <v>0</v>
      </c>
      <c r="AD334" s="27">
        <v>0</v>
      </c>
      <c r="AE334" s="27">
        <v>0</v>
      </c>
      <c r="AF334" s="27">
        <v>0</v>
      </c>
      <c r="AG334" s="27">
        <v>0</v>
      </c>
      <c r="AH334" s="27">
        <v>0</v>
      </c>
      <c r="AI334" s="27">
        <v>0</v>
      </c>
      <c r="AJ334" s="27">
        <v>0</v>
      </c>
      <c r="AK334" s="27">
        <v>34280770.710000001</v>
      </c>
      <c r="AL334" s="27">
        <v>0</v>
      </c>
      <c r="AM334" s="27">
        <v>34280770.710000001</v>
      </c>
      <c r="AN334" s="27">
        <v>0</v>
      </c>
      <c r="AO334" s="27">
        <v>34280770.710000001</v>
      </c>
      <c r="AP334" s="26" t="s">
        <v>554</v>
      </c>
      <c r="AQ334" s="26" t="s">
        <v>1173</v>
      </c>
      <c r="AR334" s="26" t="s">
        <v>1174</v>
      </c>
      <c r="AS334" s="26" t="s">
        <v>1005</v>
      </c>
      <c r="AT334" s="26" t="s">
        <v>54</v>
      </c>
    </row>
    <row r="335" spans="1:46" ht="38.25" x14ac:dyDescent="0.15">
      <c r="A335" s="26" t="s">
        <v>1175</v>
      </c>
      <c r="B335" s="34">
        <v>2013</v>
      </c>
      <c r="C335" s="26" t="s">
        <v>46</v>
      </c>
      <c r="D335" s="26" t="s">
        <v>47</v>
      </c>
      <c r="E335" s="26" t="s">
        <v>48</v>
      </c>
      <c r="F335" s="26" t="s">
        <v>545</v>
      </c>
      <c r="G335" s="26" t="s">
        <v>47</v>
      </c>
      <c r="H335" s="26" t="s">
        <v>47</v>
      </c>
      <c r="I335" s="26" t="s">
        <v>47</v>
      </c>
      <c r="J335" s="26" t="s">
        <v>47</v>
      </c>
      <c r="K335" s="26" t="s">
        <v>47</v>
      </c>
      <c r="L335" s="26" t="s">
        <v>47</v>
      </c>
      <c r="M335" s="34">
        <v>890503373</v>
      </c>
      <c r="N335" s="26" t="s">
        <v>1177</v>
      </c>
      <c r="O335" s="26" t="s">
        <v>47</v>
      </c>
      <c r="P335" s="27">
        <v>0</v>
      </c>
      <c r="Q335" s="27">
        <v>0</v>
      </c>
      <c r="R335" s="27">
        <v>0</v>
      </c>
      <c r="S335" s="27">
        <v>80000000</v>
      </c>
      <c r="T335" s="27">
        <v>0</v>
      </c>
      <c r="U335" s="27">
        <v>0</v>
      </c>
      <c r="V335" s="27">
        <v>0</v>
      </c>
      <c r="W335" s="27">
        <v>0</v>
      </c>
      <c r="X335" s="27">
        <v>0</v>
      </c>
      <c r="Y335" s="27">
        <v>0</v>
      </c>
      <c r="Z335" s="27">
        <v>80032000</v>
      </c>
      <c r="AA335" s="27">
        <v>32000</v>
      </c>
      <c r="AB335" s="27">
        <v>80000000</v>
      </c>
      <c r="AC335" s="27">
        <v>0</v>
      </c>
      <c r="AD335" s="27">
        <v>0</v>
      </c>
      <c r="AE335" s="27">
        <v>0</v>
      </c>
      <c r="AF335" s="27">
        <v>0</v>
      </c>
      <c r="AG335" s="27">
        <v>-32000</v>
      </c>
      <c r="AH335" s="27">
        <v>0</v>
      </c>
      <c r="AI335" s="27">
        <v>-32000</v>
      </c>
      <c r="AJ335" s="27">
        <v>0</v>
      </c>
      <c r="AK335" s="27">
        <v>5836761.7800000003</v>
      </c>
      <c r="AL335" s="27">
        <v>0</v>
      </c>
      <c r="AM335" s="27">
        <v>5836761.7800000003</v>
      </c>
      <c r="AN335" s="27">
        <v>0</v>
      </c>
      <c r="AO335" s="27">
        <v>5804761.7800000003</v>
      </c>
      <c r="AP335" s="26" t="s">
        <v>554</v>
      </c>
      <c r="AQ335" s="26" t="s">
        <v>1104</v>
      </c>
      <c r="AR335" s="26" t="s">
        <v>1178</v>
      </c>
      <c r="AS335" s="26" t="s">
        <v>1176</v>
      </c>
      <c r="AT335" s="26" t="s">
        <v>54</v>
      </c>
    </row>
    <row r="336" spans="1:46" ht="38.25" x14ac:dyDescent="0.15">
      <c r="A336" s="26" t="s">
        <v>1179</v>
      </c>
      <c r="B336" s="34">
        <v>2015</v>
      </c>
      <c r="C336" s="26" t="s">
        <v>46</v>
      </c>
      <c r="D336" s="26" t="s">
        <v>47</v>
      </c>
      <c r="E336" s="26" t="s">
        <v>48</v>
      </c>
      <c r="F336" s="26" t="s">
        <v>545</v>
      </c>
      <c r="G336" s="26" t="s">
        <v>47</v>
      </c>
      <c r="H336" s="26" t="s">
        <v>47</v>
      </c>
      <c r="I336" s="26" t="s">
        <v>47</v>
      </c>
      <c r="J336" s="26" t="s">
        <v>47</v>
      </c>
      <c r="K336" s="26" t="s">
        <v>47</v>
      </c>
      <c r="L336" s="26" t="s">
        <v>47</v>
      </c>
      <c r="M336" s="34">
        <v>891800238</v>
      </c>
      <c r="N336" s="26" t="s">
        <v>718</v>
      </c>
      <c r="O336" s="26" t="s">
        <v>47</v>
      </c>
      <c r="P336" s="27">
        <v>0</v>
      </c>
      <c r="Q336" s="27">
        <v>0</v>
      </c>
      <c r="R336" s="27">
        <v>0</v>
      </c>
      <c r="S336" s="27">
        <v>25000000</v>
      </c>
      <c r="T336" s="27">
        <v>0</v>
      </c>
      <c r="U336" s="27">
        <v>0</v>
      </c>
      <c r="V336" s="27">
        <v>0</v>
      </c>
      <c r="W336" s="27">
        <v>0</v>
      </c>
      <c r="X336" s="27">
        <v>0</v>
      </c>
      <c r="Y336" s="27">
        <v>0</v>
      </c>
      <c r="Z336" s="27">
        <v>24999999.59</v>
      </c>
      <c r="AA336" s="27">
        <v>99601.59</v>
      </c>
      <c r="AB336" s="27">
        <v>24900398</v>
      </c>
      <c r="AC336" s="27">
        <v>0</v>
      </c>
      <c r="AD336" s="27">
        <v>0</v>
      </c>
      <c r="AE336" s="27">
        <v>0</v>
      </c>
      <c r="AF336" s="27">
        <v>0</v>
      </c>
      <c r="AG336" s="27">
        <v>0.41</v>
      </c>
      <c r="AH336" s="27">
        <v>0</v>
      </c>
      <c r="AI336" s="27">
        <v>0.41</v>
      </c>
      <c r="AJ336" s="27">
        <v>0</v>
      </c>
      <c r="AK336" s="27">
        <v>1124588.07</v>
      </c>
      <c r="AL336" s="27">
        <v>0</v>
      </c>
      <c r="AM336" s="27">
        <v>1124588.07</v>
      </c>
      <c r="AN336" s="27">
        <v>0</v>
      </c>
      <c r="AO336" s="27">
        <v>1124588.47</v>
      </c>
      <c r="AP336" s="26" t="s">
        <v>548</v>
      </c>
      <c r="AQ336" s="26" t="s">
        <v>1180</v>
      </c>
      <c r="AR336" s="26" t="s">
        <v>1181</v>
      </c>
      <c r="AS336" s="26" t="s">
        <v>717</v>
      </c>
      <c r="AT336" s="26" t="s">
        <v>54</v>
      </c>
    </row>
    <row r="337" spans="1:46" ht="51" x14ac:dyDescent="0.15">
      <c r="A337" s="26" t="s">
        <v>1182</v>
      </c>
      <c r="B337" s="34">
        <v>2013</v>
      </c>
      <c r="C337" s="26" t="s">
        <v>46</v>
      </c>
      <c r="D337" s="26" t="s">
        <v>47</v>
      </c>
      <c r="E337" s="26" t="s">
        <v>48</v>
      </c>
      <c r="F337" s="26" t="s">
        <v>545</v>
      </c>
      <c r="G337" s="26" t="s">
        <v>47</v>
      </c>
      <c r="H337" s="26" t="s">
        <v>47</v>
      </c>
      <c r="I337" s="26" t="s">
        <v>47</v>
      </c>
      <c r="J337" s="26" t="s">
        <v>47</v>
      </c>
      <c r="K337" s="26" t="s">
        <v>47</v>
      </c>
      <c r="L337" s="26" t="s">
        <v>47</v>
      </c>
      <c r="M337" s="34">
        <v>800163130</v>
      </c>
      <c r="N337" s="26" t="s">
        <v>1184</v>
      </c>
      <c r="O337" s="26" t="s">
        <v>47</v>
      </c>
      <c r="P337" s="27">
        <v>0</v>
      </c>
      <c r="Q337" s="27">
        <v>0</v>
      </c>
      <c r="R337" s="27">
        <v>0</v>
      </c>
      <c r="S337" s="27">
        <v>60000000</v>
      </c>
      <c r="T337" s="27">
        <v>0</v>
      </c>
      <c r="U337" s="27">
        <v>0</v>
      </c>
      <c r="V337" s="27">
        <v>0</v>
      </c>
      <c r="W337" s="27">
        <v>0</v>
      </c>
      <c r="X337" s="27">
        <v>0</v>
      </c>
      <c r="Y337" s="27">
        <v>0</v>
      </c>
      <c r="Z337" s="27">
        <v>0</v>
      </c>
      <c r="AA337" s="27">
        <v>0</v>
      </c>
      <c r="AB337" s="27">
        <v>0</v>
      </c>
      <c r="AC337" s="27">
        <v>0</v>
      </c>
      <c r="AD337" s="27">
        <v>0</v>
      </c>
      <c r="AE337" s="27">
        <v>0</v>
      </c>
      <c r="AF337" s="27">
        <v>0</v>
      </c>
      <c r="AG337" s="27">
        <v>60000000</v>
      </c>
      <c r="AH337" s="27">
        <v>0</v>
      </c>
      <c r="AI337" s="27">
        <v>0</v>
      </c>
      <c r="AJ337" s="27">
        <v>0</v>
      </c>
      <c r="AK337" s="27">
        <v>0</v>
      </c>
      <c r="AL337" s="27">
        <v>0</v>
      </c>
      <c r="AM337" s="27">
        <v>0</v>
      </c>
      <c r="AN337" s="27">
        <v>0</v>
      </c>
      <c r="AO337" s="27">
        <v>0</v>
      </c>
      <c r="AP337" s="26" t="s">
        <v>554</v>
      </c>
      <c r="AQ337" s="26" t="s">
        <v>1104</v>
      </c>
      <c r="AR337" s="26" t="s">
        <v>1185</v>
      </c>
      <c r="AS337" s="26" t="s">
        <v>1183</v>
      </c>
      <c r="AT337" s="26" t="s">
        <v>54</v>
      </c>
    </row>
    <row r="338" spans="1:46" ht="63.75" x14ac:dyDescent="0.15">
      <c r="A338" s="26" t="s">
        <v>1186</v>
      </c>
      <c r="B338" s="34">
        <v>2013</v>
      </c>
      <c r="C338" s="26" t="s">
        <v>46</v>
      </c>
      <c r="D338" s="26" t="s">
        <v>47</v>
      </c>
      <c r="E338" s="26" t="s">
        <v>48</v>
      </c>
      <c r="F338" s="26" t="s">
        <v>545</v>
      </c>
      <c r="G338" s="26" t="s">
        <v>47</v>
      </c>
      <c r="H338" s="26" t="s">
        <v>47</v>
      </c>
      <c r="I338" s="26" t="s">
        <v>47</v>
      </c>
      <c r="J338" s="26" t="s">
        <v>47</v>
      </c>
      <c r="K338" s="26" t="s">
        <v>47</v>
      </c>
      <c r="L338" s="26" t="s">
        <v>47</v>
      </c>
      <c r="M338" s="34">
        <v>800229393</v>
      </c>
      <c r="N338" s="26" t="s">
        <v>737</v>
      </c>
      <c r="O338" s="26" t="s">
        <v>47</v>
      </c>
      <c r="P338" s="27">
        <v>0</v>
      </c>
      <c r="Q338" s="27">
        <v>0</v>
      </c>
      <c r="R338" s="27">
        <v>0</v>
      </c>
      <c r="S338" s="27">
        <v>6480000</v>
      </c>
      <c r="T338" s="27">
        <v>0</v>
      </c>
      <c r="U338" s="27">
        <v>0</v>
      </c>
      <c r="V338" s="27">
        <v>0</v>
      </c>
      <c r="W338" s="27">
        <v>0</v>
      </c>
      <c r="X338" s="27">
        <v>0</v>
      </c>
      <c r="Y338" s="27">
        <v>0</v>
      </c>
      <c r="Z338" s="27">
        <v>0</v>
      </c>
      <c r="AA338" s="27">
        <v>0</v>
      </c>
      <c r="AB338" s="27">
        <v>0</v>
      </c>
      <c r="AC338" s="27">
        <v>0</v>
      </c>
      <c r="AD338" s="27">
        <v>0</v>
      </c>
      <c r="AE338" s="27">
        <v>0</v>
      </c>
      <c r="AF338" s="27">
        <v>0</v>
      </c>
      <c r="AG338" s="27">
        <v>6480000</v>
      </c>
      <c r="AH338" s="27">
        <v>0</v>
      </c>
      <c r="AI338" s="27">
        <v>0</v>
      </c>
      <c r="AJ338" s="27">
        <v>0</v>
      </c>
      <c r="AK338" s="27">
        <v>0</v>
      </c>
      <c r="AL338" s="27">
        <v>0</v>
      </c>
      <c r="AM338" s="27">
        <v>0</v>
      </c>
      <c r="AN338" s="27">
        <v>0</v>
      </c>
      <c r="AO338" s="27">
        <v>0</v>
      </c>
      <c r="AP338" s="26" t="s">
        <v>554</v>
      </c>
      <c r="AQ338" s="26" t="s">
        <v>1173</v>
      </c>
      <c r="AR338" s="26" t="s">
        <v>1187</v>
      </c>
      <c r="AS338" s="26" t="s">
        <v>736</v>
      </c>
      <c r="AT338" s="26" t="s">
        <v>54</v>
      </c>
    </row>
    <row r="339" spans="1:46" ht="25.5" x14ac:dyDescent="0.15">
      <c r="A339" s="26" t="s">
        <v>1188</v>
      </c>
      <c r="B339" s="34">
        <v>2013</v>
      </c>
      <c r="C339" s="26" t="s">
        <v>46</v>
      </c>
      <c r="D339" s="26" t="s">
        <v>47</v>
      </c>
      <c r="E339" s="26" t="s">
        <v>48</v>
      </c>
      <c r="F339" s="26" t="s">
        <v>545</v>
      </c>
      <c r="G339" s="26" t="s">
        <v>47</v>
      </c>
      <c r="H339" s="26" t="s">
        <v>47</v>
      </c>
      <c r="I339" s="26" t="s">
        <v>47</v>
      </c>
      <c r="J339" s="26" t="s">
        <v>47</v>
      </c>
      <c r="K339" s="26" t="s">
        <v>47</v>
      </c>
      <c r="L339" s="26" t="s">
        <v>47</v>
      </c>
      <c r="M339" s="34">
        <v>899999302</v>
      </c>
      <c r="N339" s="26" t="s">
        <v>987</v>
      </c>
      <c r="O339" s="26" t="s">
        <v>47</v>
      </c>
      <c r="P339" s="27">
        <v>0</v>
      </c>
      <c r="Q339" s="27">
        <v>0</v>
      </c>
      <c r="R339" s="27">
        <v>0</v>
      </c>
      <c r="S339" s="27">
        <v>150000000</v>
      </c>
      <c r="T339" s="27">
        <v>0</v>
      </c>
      <c r="U339" s="27">
        <v>0</v>
      </c>
      <c r="V339" s="27">
        <v>0</v>
      </c>
      <c r="W339" s="27">
        <v>0</v>
      </c>
      <c r="X339" s="27">
        <v>0</v>
      </c>
      <c r="Y339" s="27">
        <v>0</v>
      </c>
      <c r="Z339" s="27">
        <v>150000000</v>
      </c>
      <c r="AA339" s="27">
        <v>0</v>
      </c>
      <c r="AB339" s="27">
        <v>150000000</v>
      </c>
      <c r="AC339" s="27">
        <v>0</v>
      </c>
      <c r="AD339" s="27">
        <v>0</v>
      </c>
      <c r="AE339" s="27">
        <v>0</v>
      </c>
      <c r="AF339" s="27">
        <v>0</v>
      </c>
      <c r="AG339" s="27">
        <v>0</v>
      </c>
      <c r="AH339" s="27">
        <v>0</v>
      </c>
      <c r="AI339" s="27">
        <v>0</v>
      </c>
      <c r="AJ339" s="27">
        <v>0</v>
      </c>
      <c r="AK339" s="27">
        <v>3607866.49</v>
      </c>
      <c r="AL339" s="27">
        <v>0</v>
      </c>
      <c r="AM339" s="27">
        <v>3607866.49</v>
      </c>
      <c r="AN339" s="27">
        <v>0</v>
      </c>
      <c r="AO339" s="27">
        <v>3607866.49</v>
      </c>
      <c r="AP339" s="26" t="s">
        <v>554</v>
      </c>
      <c r="AQ339" s="26" t="s">
        <v>1189</v>
      </c>
      <c r="AR339" s="26" t="s">
        <v>1190</v>
      </c>
      <c r="AS339" s="26" t="s">
        <v>986</v>
      </c>
      <c r="AT339" s="26" t="s">
        <v>54</v>
      </c>
    </row>
    <row r="340" spans="1:46" ht="25.5" x14ac:dyDescent="0.15">
      <c r="A340" s="26" t="s">
        <v>1191</v>
      </c>
      <c r="B340" s="34">
        <v>2013</v>
      </c>
      <c r="C340" s="26" t="s">
        <v>46</v>
      </c>
      <c r="D340" s="26" t="s">
        <v>47</v>
      </c>
      <c r="E340" s="26" t="s">
        <v>48</v>
      </c>
      <c r="F340" s="26" t="s">
        <v>545</v>
      </c>
      <c r="G340" s="26" t="s">
        <v>47</v>
      </c>
      <c r="H340" s="26" t="s">
        <v>47</v>
      </c>
      <c r="I340" s="26" t="s">
        <v>47</v>
      </c>
      <c r="J340" s="26" t="s">
        <v>47</v>
      </c>
      <c r="K340" s="26" t="s">
        <v>47</v>
      </c>
      <c r="L340" s="26" t="s">
        <v>47</v>
      </c>
      <c r="M340" s="34">
        <v>890480059</v>
      </c>
      <c r="N340" s="26" t="s">
        <v>1193</v>
      </c>
      <c r="O340" s="26" t="s">
        <v>47</v>
      </c>
      <c r="P340" s="27">
        <v>0</v>
      </c>
      <c r="Q340" s="27">
        <v>0</v>
      </c>
      <c r="R340" s="27">
        <v>0</v>
      </c>
      <c r="S340" s="27">
        <v>980777600</v>
      </c>
      <c r="T340" s="27">
        <v>0</v>
      </c>
      <c r="U340" s="27">
        <v>0</v>
      </c>
      <c r="V340" s="27">
        <v>0</v>
      </c>
      <c r="W340" s="27">
        <v>0</v>
      </c>
      <c r="X340" s="27">
        <v>0</v>
      </c>
      <c r="Y340" s="27">
        <v>0</v>
      </c>
      <c r="Z340" s="27">
        <v>885699840</v>
      </c>
      <c r="AA340" s="27">
        <v>0</v>
      </c>
      <c r="AB340" s="27">
        <v>885699840</v>
      </c>
      <c r="AC340" s="27">
        <v>0</v>
      </c>
      <c r="AD340" s="27">
        <v>0</v>
      </c>
      <c r="AE340" s="27">
        <v>0</v>
      </c>
      <c r="AF340" s="27">
        <v>0</v>
      </c>
      <c r="AG340" s="27">
        <v>95077760</v>
      </c>
      <c r="AH340" s="27">
        <v>0</v>
      </c>
      <c r="AI340" s="27">
        <v>95077760</v>
      </c>
      <c r="AJ340" s="27">
        <v>0</v>
      </c>
      <c r="AK340" s="27">
        <v>52215314.439999998</v>
      </c>
      <c r="AL340" s="27">
        <v>0</v>
      </c>
      <c r="AM340" s="27">
        <v>52215314.439999998</v>
      </c>
      <c r="AN340" s="27">
        <v>0</v>
      </c>
      <c r="AO340" s="27">
        <v>147293074.44</v>
      </c>
      <c r="AP340" s="26" t="s">
        <v>554</v>
      </c>
      <c r="AQ340" s="26" t="s">
        <v>1194</v>
      </c>
      <c r="AR340" s="26" t="s">
        <v>1195</v>
      </c>
      <c r="AS340" s="26" t="s">
        <v>1192</v>
      </c>
      <c r="AT340" s="26" t="s">
        <v>54</v>
      </c>
    </row>
    <row r="341" spans="1:46" ht="38.25" x14ac:dyDescent="0.15">
      <c r="A341" s="26" t="s">
        <v>1196</v>
      </c>
      <c r="B341" s="34">
        <v>2013</v>
      </c>
      <c r="C341" s="26" t="s">
        <v>46</v>
      </c>
      <c r="D341" s="26" t="s">
        <v>47</v>
      </c>
      <c r="E341" s="26" t="s">
        <v>48</v>
      </c>
      <c r="F341" s="26" t="s">
        <v>545</v>
      </c>
      <c r="G341" s="26" t="s">
        <v>47</v>
      </c>
      <c r="H341" s="26" t="s">
        <v>47</v>
      </c>
      <c r="I341" s="26" t="s">
        <v>47</v>
      </c>
      <c r="J341" s="26" t="s">
        <v>47</v>
      </c>
      <c r="K341" s="26" t="s">
        <v>47</v>
      </c>
      <c r="L341" s="26" t="s">
        <v>47</v>
      </c>
      <c r="M341" s="34">
        <v>900339174</v>
      </c>
      <c r="N341" s="26" t="s">
        <v>1198</v>
      </c>
      <c r="O341" s="26" t="s">
        <v>47</v>
      </c>
      <c r="P341" s="27">
        <v>0</v>
      </c>
      <c r="Q341" s="27">
        <v>0</v>
      </c>
      <c r="R341" s="27">
        <v>0</v>
      </c>
      <c r="S341" s="27">
        <v>7000000</v>
      </c>
      <c r="T341" s="27">
        <v>0</v>
      </c>
      <c r="U341" s="27">
        <v>0</v>
      </c>
      <c r="V341" s="27">
        <v>0</v>
      </c>
      <c r="W341" s="27">
        <v>0</v>
      </c>
      <c r="X341" s="27">
        <v>0</v>
      </c>
      <c r="Y341" s="27">
        <v>0</v>
      </c>
      <c r="Z341" s="27">
        <v>0</v>
      </c>
      <c r="AA341" s="27">
        <v>0</v>
      </c>
      <c r="AB341" s="27">
        <v>0</v>
      </c>
      <c r="AC341" s="27">
        <v>0</v>
      </c>
      <c r="AD341" s="27">
        <v>0</v>
      </c>
      <c r="AE341" s="27">
        <v>0</v>
      </c>
      <c r="AF341" s="27">
        <v>0</v>
      </c>
      <c r="AG341" s="27">
        <v>7000000</v>
      </c>
      <c r="AH341" s="27">
        <v>0</v>
      </c>
      <c r="AI341" s="27">
        <v>249010</v>
      </c>
      <c r="AJ341" s="27">
        <v>0</v>
      </c>
      <c r="AK341" s="27">
        <v>33924.26</v>
      </c>
      <c r="AL341" s="27">
        <v>0</v>
      </c>
      <c r="AM341" s="27">
        <v>33924.26</v>
      </c>
      <c r="AN341" s="27">
        <v>0</v>
      </c>
      <c r="AO341" s="27">
        <v>282934.26</v>
      </c>
      <c r="AP341" s="26" t="s">
        <v>548</v>
      </c>
      <c r="AQ341" s="26" t="s">
        <v>1189</v>
      </c>
      <c r="AR341" s="26" t="s">
        <v>1199</v>
      </c>
      <c r="AS341" s="26" t="s">
        <v>1197</v>
      </c>
      <c r="AT341" s="26" t="s">
        <v>54</v>
      </c>
    </row>
    <row r="342" spans="1:46" ht="38.25" x14ac:dyDescent="0.15">
      <c r="A342" s="26" t="s">
        <v>1200</v>
      </c>
      <c r="B342" s="34">
        <v>2013</v>
      </c>
      <c r="C342" s="26" t="s">
        <v>46</v>
      </c>
      <c r="D342" s="26" t="s">
        <v>47</v>
      </c>
      <c r="E342" s="26" t="s">
        <v>48</v>
      </c>
      <c r="F342" s="26" t="s">
        <v>545</v>
      </c>
      <c r="G342" s="26" t="s">
        <v>47</v>
      </c>
      <c r="H342" s="26" t="s">
        <v>47</v>
      </c>
      <c r="I342" s="26" t="s">
        <v>47</v>
      </c>
      <c r="J342" s="26" t="s">
        <v>47</v>
      </c>
      <c r="K342" s="26" t="s">
        <v>47</v>
      </c>
      <c r="L342" s="26" t="s">
        <v>47</v>
      </c>
      <c r="M342" s="34">
        <v>890201235</v>
      </c>
      <c r="N342" s="26" t="s">
        <v>685</v>
      </c>
      <c r="O342" s="26" t="s">
        <v>47</v>
      </c>
      <c r="P342" s="27">
        <v>0</v>
      </c>
      <c r="Q342" s="27">
        <v>0</v>
      </c>
      <c r="R342" s="27">
        <v>0</v>
      </c>
      <c r="S342" s="27">
        <v>1251651000</v>
      </c>
      <c r="T342" s="27">
        <v>0</v>
      </c>
      <c r="U342" s="27">
        <v>0</v>
      </c>
      <c r="V342" s="27">
        <v>0</v>
      </c>
      <c r="W342" s="27">
        <v>0</v>
      </c>
      <c r="X342" s="27">
        <v>0</v>
      </c>
      <c r="Y342" s="27">
        <v>0</v>
      </c>
      <c r="Z342" s="27">
        <v>1251651000</v>
      </c>
      <c r="AA342" s="27">
        <v>0</v>
      </c>
      <c r="AB342" s="27">
        <v>1251651000</v>
      </c>
      <c r="AC342" s="27">
        <v>0</v>
      </c>
      <c r="AD342" s="27">
        <v>0</v>
      </c>
      <c r="AE342" s="27">
        <v>0</v>
      </c>
      <c r="AF342" s="27">
        <v>0</v>
      </c>
      <c r="AG342" s="27">
        <v>0</v>
      </c>
      <c r="AH342" s="27">
        <v>0</v>
      </c>
      <c r="AI342" s="27">
        <v>0</v>
      </c>
      <c r="AJ342" s="27">
        <v>0</v>
      </c>
      <c r="AK342" s="27">
        <v>69749185.109999999</v>
      </c>
      <c r="AL342" s="27">
        <v>0</v>
      </c>
      <c r="AM342" s="27">
        <v>69749185.109999999</v>
      </c>
      <c r="AN342" s="27">
        <v>0</v>
      </c>
      <c r="AO342" s="27">
        <v>69749185.109999999</v>
      </c>
      <c r="AP342" s="26" t="s">
        <v>554</v>
      </c>
      <c r="AQ342" s="26" t="s">
        <v>1201</v>
      </c>
      <c r="AR342" s="26" t="s">
        <v>1202</v>
      </c>
      <c r="AS342" s="26" t="s">
        <v>684</v>
      </c>
      <c r="AT342" s="26" t="s">
        <v>54</v>
      </c>
    </row>
    <row r="343" spans="1:46" ht="114.75" x14ac:dyDescent="0.15">
      <c r="A343" s="26" t="s">
        <v>1203</v>
      </c>
      <c r="B343" s="34">
        <v>2013</v>
      </c>
      <c r="C343" s="26" t="s">
        <v>46</v>
      </c>
      <c r="D343" s="26" t="s">
        <v>47</v>
      </c>
      <c r="E343" s="26" t="s">
        <v>48</v>
      </c>
      <c r="F343" s="26" t="s">
        <v>545</v>
      </c>
      <c r="G343" s="26" t="s">
        <v>47</v>
      </c>
      <c r="H343" s="26" t="s">
        <v>47</v>
      </c>
      <c r="I343" s="26" t="s">
        <v>47</v>
      </c>
      <c r="J343" s="26" t="s">
        <v>47</v>
      </c>
      <c r="K343" s="26" t="s">
        <v>47</v>
      </c>
      <c r="L343" s="26" t="s">
        <v>47</v>
      </c>
      <c r="M343" s="34">
        <v>820003227</v>
      </c>
      <c r="N343" s="26" t="s">
        <v>1205</v>
      </c>
      <c r="O343" s="26" t="s">
        <v>47</v>
      </c>
      <c r="P343" s="27">
        <v>0</v>
      </c>
      <c r="Q343" s="27">
        <v>0</v>
      </c>
      <c r="R343" s="27">
        <v>0</v>
      </c>
      <c r="S343" s="27">
        <v>176946000</v>
      </c>
      <c r="T343" s="27">
        <v>0</v>
      </c>
      <c r="U343" s="27">
        <v>0</v>
      </c>
      <c r="V343" s="27">
        <v>0</v>
      </c>
      <c r="W343" s="27">
        <v>0</v>
      </c>
      <c r="X343" s="27">
        <v>0</v>
      </c>
      <c r="Y343" s="27">
        <v>0</v>
      </c>
      <c r="Z343" s="27">
        <v>150105991</v>
      </c>
      <c r="AA343" s="27">
        <v>0</v>
      </c>
      <c r="AB343" s="27">
        <v>150105991</v>
      </c>
      <c r="AC343" s="27">
        <v>0</v>
      </c>
      <c r="AD343" s="27">
        <v>0</v>
      </c>
      <c r="AE343" s="27">
        <v>0</v>
      </c>
      <c r="AF343" s="27">
        <v>0</v>
      </c>
      <c r="AG343" s="27">
        <v>26840009</v>
      </c>
      <c r="AH343" s="27">
        <v>0</v>
      </c>
      <c r="AI343" s="27">
        <v>0</v>
      </c>
      <c r="AJ343" s="27">
        <v>0</v>
      </c>
      <c r="AK343" s="27">
        <v>4124714.75</v>
      </c>
      <c r="AL343" s="27">
        <v>0</v>
      </c>
      <c r="AM343" s="27">
        <v>4124714.75</v>
      </c>
      <c r="AN343" s="27">
        <v>0</v>
      </c>
      <c r="AO343" s="27">
        <v>4124714.75</v>
      </c>
      <c r="AP343" s="26" t="s">
        <v>548</v>
      </c>
      <c r="AQ343" s="26" t="s">
        <v>1206</v>
      </c>
      <c r="AR343" s="26" t="s">
        <v>1207</v>
      </c>
      <c r="AS343" s="26" t="s">
        <v>1204</v>
      </c>
      <c r="AT343" s="26" t="s">
        <v>54</v>
      </c>
    </row>
    <row r="344" spans="1:46" ht="25.5" x14ac:dyDescent="0.15">
      <c r="A344" s="26" t="s">
        <v>1208</v>
      </c>
      <c r="B344" s="34">
        <v>2015</v>
      </c>
      <c r="C344" s="26" t="s">
        <v>46</v>
      </c>
      <c r="D344" s="26" t="s">
        <v>47</v>
      </c>
      <c r="E344" s="26" t="s">
        <v>48</v>
      </c>
      <c r="F344" s="26" t="s">
        <v>545</v>
      </c>
      <c r="G344" s="26" t="s">
        <v>47</v>
      </c>
      <c r="H344" s="26" t="s">
        <v>47</v>
      </c>
      <c r="I344" s="26" t="s">
        <v>47</v>
      </c>
      <c r="J344" s="26" t="s">
        <v>47</v>
      </c>
      <c r="K344" s="26" t="s">
        <v>47</v>
      </c>
      <c r="L344" s="26" t="s">
        <v>47</v>
      </c>
      <c r="M344" s="34">
        <v>891680011</v>
      </c>
      <c r="N344" s="26" t="s">
        <v>794</v>
      </c>
      <c r="O344" s="26" t="s">
        <v>47</v>
      </c>
      <c r="P344" s="27">
        <v>0</v>
      </c>
      <c r="Q344" s="27">
        <v>0</v>
      </c>
      <c r="R344" s="27">
        <v>0</v>
      </c>
      <c r="S344" s="27">
        <v>200000000</v>
      </c>
      <c r="T344" s="27">
        <v>0</v>
      </c>
      <c r="U344" s="27">
        <v>0</v>
      </c>
      <c r="V344" s="27">
        <v>0</v>
      </c>
      <c r="W344" s="27">
        <v>0</v>
      </c>
      <c r="X344" s="27">
        <v>0</v>
      </c>
      <c r="Y344" s="27">
        <v>0</v>
      </c>
      <c r="Z344" s="27">
        <v>200000000</v>
      </c>
      <c r="AA344" s="27">
        <v>0</v>
      </c>
      <c r="AB344" s="27">
        <v>200000000</v>
      </c>
      <c r="AC344" s="27">
        <v>0</v>
      </c>
      <c r="AD344" s="27">
        <v>0</v>
      </c>
      <c r="AE344" s="27">
        <v>0</v>
      </c>
      <c r="AF344" s="27">
        <v>0</v>
      </c>
      <c r="AG344" s="27">
        <v>0</v>
      </c>
      <c r="AH344" s="27">
        <v>0</v>
      </c>
      <c r="AI344" s="27">
        <v>0</v>
      </c>
      <c r="AJ344" s="27">
        <v>0</v>
      </c>
      <c r="AK344" s="27">
        <v>9923608.4700000007</v>
      </c>
      <c r="AL344" s="27">
        <v>0</v>
      </c>
      <c r="AM344" s="27">
        <v>9923608.4700000007</v>
      </c>
      <c r="AN344" s="27">
        <v>0</v>
      </c>
      <c r="AO344" s="27">
        <v>9923608.4700000007</v>
      </c>
      <c r="AP344" s="26" t="s">
        <v>554</v>
      </c>
      <c r="AQ344" s="26" t="s">
        <v>1209</v>
      </c>
      <c r="AR344" s="26" t="s">
        <v>1210</v>
      </c>
      <c r="AS344" s="26" t="s">
        <v>793</v>
      </c>
      <c r="AT344" s="26" t="s">
        <v>54</v>
      </c>
    </row>
    <row r="345" spans="1:46" ht="38.25" x14ac:dyDescent="0.15">
      <c r="A345" s="26" t="s">
        <v>1211</v>
      </c>
      <c r="B345" s="34">
        <v>2013</v>
      </c>
      <c r="C345" s="26" t="s">
        <v>46</v>
      </c>
      <c r="D345" s="26" t="s">
        <v>47</v>
      </c>
      <c r="E345" s="26" t="s">
        <v>48</v>
      </c>
      <c r="F345" s="26" t="s">
        <v>545</v>
      </c>
      <c r="G345" s="26" t="s">
        <v>47</v>
      </c>
      <c r="H345" s="26" t="s">
        <v>47</v>
      </c>
      <c r="I345" s="26" t="s">
        <v>47</v>
      </c>
      <c r="J345" s="26" t="s">
        <v>47</v>
      </c>
      <c r="K345" s="26" t="s">
        <v>47</v>
      </c>
      <c r="L345" s="26" t="s">
        <v>47</v>
      </c>
      <c r="M345" s="34">
        <v>890201222</v>
      </c>
      <c r="N345" s="26" t="s">
        <v>955</v>
      </c>
      <c r="O345" s="26" t="s">
        <v>47</v>
      </c>
      <c r="P345" s="27">
        <v>0</v>
      </c>
      <c r="Q345" s="27">
        <v>0</v>
      </c>
      <c r="R345" s="27">
        <v>0</v>
      </c>
      <c r="S345" s="27">
        <v>800000000</v>
      </c>
      <c r="T345" s="27">
        <v>0</v>
      </c>
      <c r="U345" s="27">
        <v>0</v>
      </c>
      <c r="V345" s="27">
        <v>0</v>
      </c>
      <c r="W345" s="27">
        <v>0</v>
      </c>
      <c r="X345" s="27">
        <v>0</v>
      </c>
      <c r="Y345" s="27">
        <v>0</v>
      </c>
      <c r="Z345" s="27">
        <v>800000000</v>
      </c>
      <c r="AA345" s="27">
        <v>0</v>
      </c>
      <c r="AB345" s="27">
        <v>800000000</v>
      </c>
      <c r="AC345" s="27">
        <v>0</v>
      </c>
      <c r="AD345" s="27">
        <v>0</v>
      </c>
      <c r="AE345" s="27">
        <v>0</v>
      </c>
      <c r="AF345" s="27">
        <v>0</v>
      </c>
      <c r="AG345" s="27">
        <v>0</v>
      </c>
      <c r="AH345" s="27">
        <v>0</v>
      </c>
      <c r="AI345" s="27">
        <v>0</v>
      </c>
      <c r="AJ345" s="27">
        <v>0</v>
      </c>
      <c r="AK345" s="27">
        <v>28017498.989999998</v>
      </c>
      <c r="AL345" s="27">
        <v>0</v>
      </c>
      <c r="AM345" s="27">
        <v>28017498.989999998</v>
      </c>
      <c r="AN345" s="27">
        <v>0</v>
      </c>
      <c r="AO345" s="27">
        <v>28017498.989999998</v>
      </c>
      <c r="AP345" s="26" t="s">
        <v>554</v>
      </c>
      <c r="AQ345" s="26" t="s">
        <v>1206</v>
      </c>
      <c r="AR345" s="26" t="s">
        <v>1212</v>
      </c>
      <c r="AS345" s="26" t="s">
        <v>954</v>
      </c>
      <c r="AT345" s="26" t="s">
        <v>54</v>
      </c>
    </row>
    <row r="346" spans="1:46" ht="25.5" x14ac:dyDescent="0.15">
      <c r="A346" s="26" t="s">
        <v>1213</v>
      </c>
      <c r="B346" s="34">
        <v>2015</v>
      </c>
      <c r="C346" s="26" t="s">
        <v>46</v>
      </c>
      <c r="D346" s="26" t="s">
        <v>47</v>
      </c>
      <c r="E346" s="26" t="s">
        <v>48</v>
      </c>
      <c r="F346" s="26" t="s">
        <v>545</v>
      </c>
      <c r="G346" s="26" t="s">
        <v>47</v>
      </c>
      <c r="H346" s="26" t="s">
        <v>47</v>
      </c>
      <c r="I346" s="26" t="s">
        <v>47</v>
      </c>
      <c r="J346" s="26" t="s">
        <v>47</v>
      </c>
      <c r="K346" s="26" t="s">
        <v>47</v>
      </c>
      <c r="L346" s="26" t="s">
        <v>47</v>
      </c>
      <c r="M346" s="34">
        <v>891800846</v>
      </c>
      <c r="N346" s="26" t="s">
        <v>723</v>
      </c>
      <c r="O346" s="26" t="s">
        <v>47</v>
      </c>
      <c r="P346" s="27">
        <v>0</v>
      </c>
      <c r="Q346" s="27">
        <v>0</v>
      </c>
      <c r="R346" s="27">
        <v>0</v>
      </c>
      <c r="S346" s="27">
        <v>250000000</v>
      </c>
      <c r="T346" s="27">
        <v>0</v>
      </c>
      <c r="U346" s="27">
        <v>0</v>
      </c>
      <c r="V346" s="27">
        <v>0</v>
      </c>
      <c r="W346" s="27">
        <v>0</v>
      </c>
      <c r="X346" s="27">
        <v>0</v>
      </c>
      <c r="Y346" s="27">
        <v>0</v>
      </c>
      <c r="Z346" s="27">
        <v>250000000</v>
      </c>
      <c r="AA346" s="27">
        <v>0</v>
      </c>
      <c r="AB346" s="27">
        <v>250000000</v>
      </c>
      <c r="AC346" s="27">
        <v>0</v>
      </c>
      <c r="AD346" s="27">
        <v>0</v>
      </c>
      <c r="AE346" s="27">
        <v>0</v>
      </c>
      <c r="AF346" s="27">
        <v>0</v>
      </c>
      <c r="AG346" s="27">
        <v>0</v>
      </c>
      <c r="AH346" s="27">
        <v>0</v>
      </c>
      <c r="AI346" s="27">
        <v>0</v>
      </c>
      <c r="AJ346" s="27">
        <v>0</v>
      </c>
      <c r="AK346" s="27">
        <v>11324194.15</v>
      </c>
      <c r="AL346" s="27">
        <v>0</v>
      </c>
      <c r="AM346" s="27">
        <v>11324194.15</v>
      </c>
      <c r="AN346" s="27">
        <v>0</v>
      </c>
      <c r="AO346" s="27">
        <v>11324194.15</v>
      </c>
      <c r="AP346" s="26" t="s">
        <v>554</v>
      </c>
      <c r="AQ346" s="26" t="s">
        <v>1180</v>
      </c>
      <c r="AR346" s="26" t="s">
        <v>1214</v>
      </c>
      <c r="AS346" s="26" t="s">
        <v>722</v>
      </c>
      <c r="AT346" s="26" t="s">
        <v>54</v>
      </c>
    </row>
    <row r="347" spans="1:46" ht="25.5" x14ac:dyDescent="0.15">
      <c r="A347" s="26" t="s">
        <v>1215</v>
      </c>
      <c r="B347" s="34">
        <v>2015</v>
      </c>
      <c r="C347" s="26" t="s">
        <v>46</v>
      </c>
      <c r="D347" s="26" t="s">
        <v>47</v>
      </c>
      <c r="E347" s="26" t="s">
        <v>48</v>
      </c>
      <c r="F347" s="26" t="s">
        <v>545</v>
      </c>
      <c r="G347" s="26" t="s">
        <v>47</v>
      </c>
      <c r="H347" s="26" t="s">
        <v>47</v>
      </c>
      <c r="I347" s="26" t="s">
        <v>47</v>
      </c>
      <c r="J347" s="26" t="s">
        <v>47</v>
      </c>
      <c r="K347" s="26" t="s">
        <v>47</v>
      </c>
      <c r="L347" s="26" t="s">
        <v>47</v>
      </c>
      <c r="M347" s="34">
        <v>800104062</v>
      </c>
      <c r="N347" s="26" t="s">
        <v>762</v>
      </c>
      <c r="O347" s="26" t="s">
        <v>47</v>
      </c>
      <c r="P347" s="27">
        <v>0</v>
      </c>
      <c r="Q347" s="27">
        <v>0</v>
      </c>
      <c r="R347" s="27">
        <v>0</v>
      </c>
      <c r="S347" s="27">
        <v>250000000</v>
      </c>
      <c r="T347" s="27">
        <v>0</v>
      </c>
      <c r="U347" s="27">
        <v>0</v>
      </c>
      <c r="V347" s="27">
        <v>0</v>
      </c>
      <c r="W347" s="27">
        <v>0</v>
      </c>
      <c r="X347" s="27">
        <v>0</v>
      </c>
      <c r="Y347" s="27">
        <v>0</v>
      </c>
      <c r="Z347" s="27">
        <v>250000000</v>
      </c>
      <c r="AA347" s="27">
        <v>0</v>
      </c>
      <c r="AB347" s="27">
        <v>250000000</v>
      </c>
      <c r="AC347" s="27">
        <v>0</v>
      </c>
      <c r="AD347" s="27">
        <v>0</v>
      </c>
      <c r="AE347" s="27">
        <v>0</v>
      </c>
      <c r="AF347" s="27">
        <v>0</v>
      </c>
      <c r="AG347" s="27">
        <v>0</v>
      </c>
      <c r="AH347" s="27">
        <v>0</v>
      </c>
      <c r="AI347" s="27">
        <v>0</v>
      </c>
      <c r="AJ347" s="27">
        <v>0</v>
      </c>
      <c r="AK347" s="27">
        <v>7045249.6699999999</v>
      </c>
      <c r="AL347" s="27">
        <v>0</v>
      </c>
      <c r="AM347" s="27">
        <v>7045249.6699999999</v>
      </c>
      <c r="AN347" s="27">
        <v>0</v>
      </c>
      <c r="AO347" s="27">
        <v>7045249.6699999999</v>
      </c>
      <c r="AP347" s="26" t="s">
        <v>554</v>
      </c>
      <c r="AQ347" s="26" t="s">
        <v>1216</v>
      </c>
      <c r="AR347" s="26" t="s">
        <v>1217</v>
      </c>
      <c r="AS347" s="26" t="s">
        <v>761</v>
      </c>
      <c r="AT347" s="26" t="s">
        <v>54</v>
      </c>
    </row>
    <row r="348" spans="1:46" ht="51" x14ac:dyDescent="0.15">
      <c r="A348" s="34">
        <v>505</v>
      </c>
      <c r="B348" s="34">
        <v>2014</v>
      </c>
      <c r="C348" s="26" t="s">
        <v>55</v>
      </c>
      <c r="D348" s="26" t="s">
        <v>56</v>
      </c>
      <c r="E348" s="26" t="s">
        <v>48</v>
      </c>
      <c r="F348" s="26" t="s">
        <v>1218</v>
      </c>
      <c r="G348" s="26" t="s">
        <v>1219</v>
      </c>
      <c r="H348" s="26" t="s">
        <v>1219</v>
      </c>
      <c r="I348" s="26" t="s">
        <v>1219</v>
      </c>
      <c r="J348" s="26" t="s">
        <v>138</v>
      </c>
      <c r="K348" s="34">
        <v>96</v>
      </c>
      <c r="L348" s="26" t="s">
        <v>1220</v>
      </c>
      <c r="M348" s="34">
        <v>891680010</v>
      </c>
      <c r="N348" s="26" t="s">
        <v>564</v>
      </c>
      <c r="O348" s="26" t="s">
        <v>1221</v>
      </c>
      <c r="P348" s="27">
        <v>26888413915</v>
      </c>
      <c r="Q348" s="27">
        <v>26888413915</v>
      </c>
      <c r="R348" s="27">
        <v>0</v>
      </c>
      <c r="S348" s="27">
        <v>9665250</v>
      </c>
      <c r="T348" s="27">
        <v>0</v>
      </c>
      <c r="U348" s="27">
        <v>9665250</v>
      </c>
      <c r="V348" s="27">
        <v>0</v>
      </c>
      <c r="W348" s="27">
        <v>0</v>
      </c>
      <c r="X348" s="27">
        <v>0</v>
      </c>
      <c r="Y348" s="27">
        <v>2577400</v>
      </c>
      <c r="Z348" s="27">
        <v>9665250</v>
      </c>
      <c r="AA348" s="27">
        <v>0</v>
      </c>
      <c r="AB348" s="27">
        <v>0</v>
      </c>
      <c r="AC348" s="27">
        <v>9665250</v>
      </c>
      <c r="AD348" s="27">
        <v>0</v>
      </c>
      <c r="AE348" s="27">
        <v>0</v>
      </c>
      <c r="AF348" s="27">
        <v>0</v>
      </c>
      <c r="AG348" s="27">
        <v>0</v>
      </c>
      <c r="AH348" s="27">
        <v>0</v>
      </c>
      <c r="AI348" s="27">
        <v>3866100</v>
      </c>
      <c r="AJ348" s="27">
        <v>0</v>
      </c>
      <c r="AK348" s="27">
        <v>0</v>
      </c>
      <c r="AL348" s="27">
        <v>0</v>
      </c>
      <c r="AM348" s="27">
        <v>0</v>
      </c>
      <c r="AN348" s="27">
        <v>0</v>
      </c>
      <c r="AO348" s="27">
        <v>3866100</v>
      </c>
      <c r="AP348" s="26" t="s">
        <v>50</v>
      </c>
      <c r="AQ348" s="26" t="s">
        <v>1222</v>
      </c>
      <c r="AR348" s="26" t="s">
        <v>1223</v>
      </c>
      <c r="AS348" s="26" t="s">
        <v>563</v>
      </c>
      <c r="AT348" s="26" t="s">
        <v>54</v>
      </c>
    </row>
    <row r="349" spans="1:46" ht="51" x14ac:dyDescent="0.15">
      <c r="A349" s="34">
        <v>505</v>
      </c>
      <c r="B349" s="34">
        <v>2014</v>
      </c>
      <c r="C349" s="26" t="s">
        <v>55</v>
      </c>
      <c r="D349" s="26" t="s">
        <v>56</v>
      </c>
      <c r="E349" s="26" t="s">
        <v>48</v>
      </c>
      <c r="F349" s="26" t="s">
        <v>1218</v>
      </c>
      <c r="G349" s="26" t="s">
        <v>1219</v>
      </c>
      <c r="H349" s="26" t="s">
        <v>1219</v>
      </c>
      <c r="I349" s="26" t="s">
        <v>1219</v>
      </c>
      <c r="J349" s="26" t="s">
        <v>138</v>
      </c>
      <c r="K349" s="34">
        <v>96</v>
      </c>
      <c r="L349" s="26" t="s">
        <v>1220</v>
      </c>
      <c r="M349" s="34">
        <v>891680010</v>
      </c>
      <c r="N349" s="26" t="s">
        <v>564</v>
      </c>
      <c r="O349" s="26" t="s">
        <v>1221</v>
      </c>
      <c r="P349" s="27">
        <v>26888413915</v>
      </c>
      <c r="Q349" s="27">
        <v>26888413915</v>
      </c>
      <c r="R349" s="27">
        <v>0</v>
      </c>
      <c r="S349" s="27">
        <v>18851634885</v>
      </c>
      <c r="T349" s="27">
        <v>18851634885</v>
      </c>
      <c r="U349" s="27">
        <v>0</v>
      </c>
      <c r="V349" s="27">
        <v>0</v>
      </c>
      <c r="W349" s="27">
        <v>0</v>
      </c>
      <c r="X349" s="27">
        <v>0</v>
      </c>
      <c r="Y349" s="27">
        <v>8023247680</v>
      </c>
      <c r="Z349" s="27">
        <v>13519142792</v>
      </c>
      <c r="AA349" s="27">
        <v>0</v>
      </c>
      <c r="AB349" s="27">
        <v>13519142792</v>
      </c>
      <c r="AC349" s="27">
        <v>0</v>
      </c>
      <c r="AD349" s="27">
        <v>0</v>
      </c>
      <c r="AE349" s="27">
        <v>0</v>
      </c>
      <c r="AF349" s="27">
        <v>0</v>
      </c>
      <c r="AG349" s="27">
        <v>5332492093</v>
      </c>
      <c r="AH349" s="27">
        <v>7</v>
      </c>
      <c r="AI349" s="27">
        <v>13355739773</v>
      </c>
      <c r="AJ349" s="27">
        <v>0</v>
      </c>
      <c r="AK349" s="27">
        <v>3136855546.25</v>
      </c>
      <c r="AL349" s="27">
        <v>0</v>
      </c>
      <c r="AM349" s="27">
        <v>3136855546.25</v>
      </c>
      <c r="AN349" s="27">
        <v>0</v>
      </c>
      <c r="AO349" s="27">
        <v>16492595319.25</v>
      </c>
      <c r="AP349" s="26" t="s">
        <v>50</v>
      </c>
      <c r="AQ349" s="26" t="s">
        <v>1222</v>
      </c>
      <c r="AR349" s="26" t="s">
        <v>52</v>
      </c>
      <c r="AS349" s="26" t="s">
        <v>563</v>
      </c>
      <c r="AT349" s="26" t="s">
        <v>54</v>
      </c>
    </row>
    <row r="350" spans="1:46" ht="51" x14ac:dyDescent="0.15">
      <c r="A350" s="34">
        <v>912</v>
      </c>
      <c r="B350" s="34">
        <v>2015</v>
      </c>
      <c r="C350" s="26" t="s">
        <v>55</v>
      </c>
      <c r="D350" s="26" t="s">
        <v>151</v>
      </c>
      <c r="E350" s="26" t="s">
        <v>48</v>
      </c>
      <c r="F350" s="26" t="s">
        <v>1218</v>
      </c>
      <c r="G350" s="26" t="s">
        <v>1224</v>
      </c>
      <c r="H350" s="26" t="s">
        <v>1225</v>
      </c>
      <c r="I350" s="26" t="s">
        <v>1224</v>
      </c>
      <c r="J350" s="26" t="s">
        <v>1224</v>
      </c>
      <c r="K350" s="34">
        <v>120</v>
      </c>
      <c r="L350" s="26" t="s">
        <v>1226</v>
      </c>
      <c r="M350" s="34">
        <v>800094164</v>
      </c>
      <c r="N350" s="26" t="s">
        <v>1228</v>
      </c>
      <c r="O350" s="26" t="s">
        <v>1229</v>
      </c>
      <c r="P350" s="27">
        <v>13866354378</v>
      </c>
      <c r="Q350" s="27">
        <v>13081466480</v>
      </c>
      <c r="R350" s="27">
        <v>784887898</v>
      </c>
      <c r="S350" s="27">
        <v>15807339</v>
      </c>
      <c r="T350" s="27">
        <v>0</v>
      </c>
      <c r="U350" s="27">
        <v>15807339</v>
      </c>
      <c r="V350" s="27">
        <v>0</v>
      </c>
      <c r="W350" s="27">
        <v>0</v>
      </c>
      <c r="X350" s="27">
        <v>0</v>
      </c>
      <c r="Y350" s="27">
        <v>0</v>
      </c>
      <c r="Z350" s="27">
        <v>15807339</v>
      </c>
      <c r="AA350" s="27">
        <v>0</v>
      </c>
      <c r="AB350" s="27">
        <v>0</v>
      </c>
      <c r="AC350" s="27">
        <v>15807339</v>
      </c>
      <c r="AD350" s="27">
        <v>0</v>
      </c>
      <c r="AE350" s="27">
        <v>0</v>
      </c>
      <c r="AF350" s="27">
        <v>0</v>
      </c>
      <c r="AG350" s="27">
        <v>0</v>
      </c>
      <c r="AH350" s="27">
        <v>0</v>
      </c>
      <c r="AI350" s="27">
        <v>1195050</v>
      </c>
      <c r="AJ350" s="27">
        <v>0</v>
      </c>
      <c r="AK350" s="27">
        <v>0</v>
      </c>
      <c r="AL350" s="27">
        <v>0</v>
      </c>
      <c r="AM350" s="27">
        <v>0</v>
      </c>
      <c r="AN350" s="27">
        <v>0</v>
      </c>
      <c r="AO350" s="27">
        <v>1195050</v>
      </c>
      <c r="AP350" s="26" t="s">
        <v>50</v>
      </c>
      <c r="AQ350" s="26" t="s">
        <v>1230</v>
      </c>
      <c r="AR350" s="26" t="s">
        <v>1231</v>
      </c>
      <c r="AS350" s="26" t="s">
        <v>1227</v>
      </c>
      <c r="AT350" s="26" t="s">
        <v>54</v>
      </c>
    </row>
    <row r="351" spans="1:46" ht="51" x14ac:dyDescent="0.15">
      <c r="A351" s="34">
        <v>912</v>
      </c>
      <c r="B351" s="34">
        <v>2015</v>
      </c>
      <c r="C351" s="26" t="s">
        <v>55</v>
      </c>
      <c r="D351" s="26" t="s">
        <v>151</v>
      </c>
      <c r="E351" s="26" t="s">
        <v>48</v>
      </c>
      <c r="F351" s="26" t="s">
        <v>1218</v>
      </c>
      <c r="G351" s="26" t="s">
        <v>1224</v>
      </c>
      <c r="H351" s="26" t="s">
        <v>1225</v>
      </c>
      <c r="I351" s="26" t="s">
        <v>1224</v>
      </c>
      <c r="J351" s="26" t="s">
        <v>1224</v>
      </c>
      <c r="K351" s="34">
        <v>120</v>
      </c>
      <c r="L351" s="26" t="s">
        <v>1226</v>
      </c>
      <c r="M351" s="34">
        <v>800094164</v>
      </c>
      <c r="N351" s="26" t="s">
        <v>1228</v>
      </c>
      <c r="O351" s="26" t="s">
        <v>1229</v>
      </c>
      <c r="P351" s="27">
        <v>13866354378</v>
      </c>
      <c r="Q351" s="27">
        <v>13081466480</v>
      </c>
      <c r="R351" s="27">
        <v>784887898</v>
      </c>
      <c r="S351" s="27">
        <v>13016420000</v>
      </c>
      <c r="T351" s="27">
        <v>13016420000</v>
      </c>
      <c r="U351" s="27">
        <v>0</v>
      </c>
      <c r="V351" s="27">
        <v>0</v>
      </c>
      <c r="W351" s="27">
        <v>0</v>
      </c>
      <c r="X351" s="27">
        <v>0</v>
      </c>
      <c r="Y351" s="27">
        <v>48044091</v>
      </c>
      <c r="Z351" s="27">
        <v>2391973361</v>
      </c>
      <c r="AA351" s="27">
        <v>0</v>
      </c>
      <c r="AB351" s="27">
        <v>2391973361</v>
      </c>
      <c r="AC351" s="27">
        <v>0</v>
      </c>
      <c r="AD351" s="27">
        <v>0</v>
      </c>
      <c r="AE351" s="27">
        <v>0</v>
      </c>
      <c r="AF351" s="27">
        <v>0</v>
      </c>
      <c r="AG351" s="27">
        <v>10624446639</v>
      </c>
      <c r="AH351" s="27">
        <v>3</v>
      </c>
      <c r="AI351" s="27">
        <v>2241543730</v>
      </c>
      <c r="AJ351" s="27">
        <v>0</v>
      </c>
      <c r="AK351" s="27">
        <v>160337525.93000001</v>
      </c>
      <c r="AL351" s="27">
        <v>0</v>
      </c>
      <c r="AM351" s="27">
        <v>160337525.93000001</v>
      </c>
      <c r="AN351" s="27">
        <v>0</v>
      </c>
      <c r="AO351" s="27">
        <v>2401881255.9299998</v>
      </c>
      <c r="AP351" s="26" t="s">
        <v>50</v>
      </c>
      <c r="AQ351" s="26" t="s">
        <v>1230</v>
      </c>
      <c r="AR351" s="26" t="s">
        <v>52</v>
      </c>
      <c r="AS351" s="26" t="s">
        <v>1227</v>
      </c>
      <c r="AT351" s="26" t="s">
        <v>54</v>
      </c>
    </row>
    <row r="352" spans="1:46" ht="76.5" x14ac:dyDescent="0.15">
      <c r="A352" s="34">
        <v>2307</v>
      </c>
      <c r="B352" s="34">
        <v>2016</v>
      </c>
      <c r="C352" s="26" t="s">
        <v>55</v>
      </c>
      <c r="D352" s="26" t="s">
        <v>56</v>
      </c>
      <c r="E352" s="26" t="s">
        <v>48</v>
      </c>
      <c r="F352" s="26" t="s">
        <v>1218</v>
      </c>
      <c r="G352" s="26" t="s">
        <v>47</v>
      </c>
      <c r="H352" s="26" t="s">
        <v>1234</v>
      </c>
      <c r="I352" s="26" t="s">
        <v>1234</v>
      </c>
      <c r="J352" s="26" t="s">
        <v>1234</v>
      </c>
      <c r="K352" s="34">
        <v>96</v>
      </c>
      <c r="L352" s="26" t="s">
        <v>1235</v>
      </c>
      <c r="M352" s="34">
        <v>890201235</v>
      </c>
      <c r="N352" s="26" t="s">
        <v>685</v>
      </c>
      <c r="O352" s="26" t="s">
        <v>1236</v>
      </c>
      <c r="P352" s="27">
        <v>9463736960</v>
      </c>
      <c r="Q352" s="27">
        <v>9463736960</v>
      </c>
      <c r="R352" s="27">
        <v>0</v>
      </c>
      <c r="S352" s="27">
        <v>9363738000</v>
      </c>
      <c r="T352" s="27">
        <v>9363738000</v>
      </c>
      <c r="U352" s="27">
        <v>0</v>
      </c>
      <c r="V352" s="27">
        <v>0</v>
      </c>
      <c r="W352" s="27">
        <v>0</v>
      </c>
      <c r="X352" s="27">
        <v>0</v>
      </c>
      <c r="Y352" s="27">
        <v>67932948</v>
      </c>
      <c r="Z352" s="27">
        <v>0</v>
      </c>
      <c r="AA352" s="27">
        <v>0</v>
      </c>
      <c r="AB352" s="27">
        <v>0</v>
      </c>
      <c r="AC352" s="27">
        <v>0</v>
      </c>
      <c r="AD352" s="27">
        <v>0</v>
      </c>
      <c r="AE352" s="27">
        <v>0</v>
      </c>
      <c r="AF352" s="27">
        <v>0</v>
      </c>
      <c r="AG352" s="27">
        <v>9363738000</v>
      </c>
      <c r="AH352" s="27">
        <v>1</v>
      </c>
      <c r="AI352" s="27">
        <v>3977470328</v>
      </c>
      <c r="AJ352" s="27">
        <v>0</v>
      </c>
      <c r="AK352" s="27">
        <v>0</v>
      </c>
      <c r="AL352" s="27">
        <v>0</v>
      </c>
      <c r="AM352" s="27">
        <v>0</v>
      </c>
      <c r="AN352" s="27">
        <v>0</v>
      </c>
      <c r="AO352" s="27">
        <v>3977470328</v>
      </c>
      <c r="AP352" s="26" t="s">
        <v>50</v>
      </c>
      <c r="AQ352" s="26" t="s">
        <v>1237</v>
      </c>
      <c r="AR352" s="26" t="s">
        <v>52</v>
      </c>
      <c r="AS352" s="26" t="s">
        <v>684</v>
      </c>
      <c r="AT352" s="26" t="s">
        <v>54</v>
      </c>
    </row>
    <row r="353" spans="1:46" ht="51" x14ac:dyDescent="0.15">
      <c r="A353" s="34">
        <v>335</v>
      </c>
      <c r="B353" s="34">
        <v>2016</v>
      </c>
      <c r="C353" s="26" t="s">
        <v>55</v>
      </c>
      <c r="D353" s="26" t="s">
        <v>56</v>
      </c>
      <c r="E353" s="26" t="s">
        <v>48</v>
      </c>
      <c r="F353" s="26" t="s">
        <v>1218</v>
      </c>
      <c r="G353" s="26" t="s">
        <v>1239</v>
      </c>
      <c r="H353" s="26" t="s">
        <v>1239</v>
      </c>
      <c r="I353" s="26" t="s">
        <v>1239</v>
      </c>
      <c r="J353" s="26" t="s">
        <v>1239</v>
      </c>
      <c r="K353" s="34">
        <v>60</v>
      </c>
      <c r="L353" s="26" t="s">
        <v>1240</v>
      </c>
      <c r="M353" s="34">
        <v>800091594</v>
      </c>
      <c r="N353" s="26" t="s">
        <v>780</v>
      </c>
      <c r="O353" s="26" t="s">
        <v>1241</v>
      </c>
      <c r="P353" s="27">
        <v>7509184400</v>
      </c>
      <c r="Q353" s="27">
        <v>7509184400</v>
      </c>
      <c r="R353" s="27">
        <v>0</v>
      </c>
      <c r="S353" s="27">
        <v>7419600000</v>
      </c>
      <c r="T353" s="27">
        <v>7419600000</v>
      </c>
      <c r="U353" s="27">
        <v>0</v>
      </c>
      <c r="V353" s="27">
        <v>0</v>
      </c>
      <c r="W353" s="27">
        <v>0</v>
      </c>
      <c r="X353" s="27">
        <v>0</v>
      </c>
      <c r="Y353" s="27">
        <v>70450678</v>
      </c>
      <c r="Z353" s="27">
        <v>2345177993</v>
      </c>
      <c r="AA353" s="27">
        <v>0</v>
      </c>
      <c r="AB353" s="27">
        <v>2345177993</v>
      </c>
      <c r="AC353" s="27">
        <v>0</v>
      </c>
      <c r="AD353" s="27">
        <v>0</v>
      </c>
      <c r="AE353" s="27">
        <v>0</v>
      </c>
      <c r="AF353" s="27">
        <v>0</v>
      </c>
      <c r="AG353" s="27">
        <v>5074422007</v>
      </c>
      <c r="AH353" s="27">
        <v>1</v>
      </c>
      <c r="AI353" s="27">
        <v>1227738285</v>
      </c>
      <c r="AJ353" s="27">
        <v>0</v>
      </c>
      <c r="AK353" s="27">
        <v>94529005.599999994</v>
      </c>
      <c r="AL353" s="27">
        <v>0</v>
      </c>
      <c r="AM353" s="27">
        <v>94529005.599999994</v>
      </c>
      <c r="AN353" s="27">
        <v>0</v>
      </c>
      <c r="AO353" s="27">
        <v>1322267290.5999999</v>
      </c>
      <c r="AP353" s="26" t="s">
        <v>50</v>
      </c>
      <c r="AQ353" s="26" t="s">
        <v>1242</v>
      </c>
      <c r="AR353" s="26" t="s">
        <v>52</v>
      </c>
      <c r="AS353" s="26" t="s">
        <v>773</v>
      </c>
      <c r="AT353" s="26" t="s">
        <v>54</v>
      </c>
    </row>
    <row r="354" spans="1:46" ht="51" x14ac:dyDescent="0.15">
      <c r="A354" s="34">
        <v>335</v>
      </c>
      <c r="B354" s="34">
        <v>2016</v>
      </c>
      <c r="C354" s="26" t="s">
        <v>55</v>
      </c>
      <c r="D354" s="26" t="s">
        <v>56</v>
      </c>
      <c r="E354" s="26" t="s">
        <v>48</v>
      </c>
      <c r="F354" s="26" t="s">
        <v>1218</v>
      </c>
      <c r="G354" s="26" t="s">
        <v>1239</v>
      </c>
      <c r="H354" s="26" t="s">
        <v>1239</v>
      </c>
      <c r="I354" s="26" t="s">
        <v>1239</v>
      </c>
      <c r="J354" s="26" t="s">
        <v>1239</v>
      </c>
      <c r="K354" s="34">
        <v>60</v>
      </c>
      <c r="L354" s="26" t="s">
        <v>1240</v>
      </c>
      <c r="M354" s="34">
        <v>800091594</v>
      </c>
      <c r="N354" s="26" t="s">
        <v>780</v>
      </c>
      <c r="O354" s="26" t="s">
        <v>1241</v>
      </c>
      <c r="P354" s="27">
        <v>7509184400</v>
      </c>
      <c r="Q354" s="27">
        <v>7509184400</v>
      </c>
      <c r="R354" s="27">
        <v>0</v>
      </c>
      <c r="S354" s="27">
        <v>17561303</v>
      </c>
      <c r="T354" s="27">
        <v>0</v>
      </c>
      <c r="U354" s="27">
        <v>17561303</v>
      </c>
      <c r="V354" s="27">
        <v>0</v>
      </c>
      <c r="W354" s="27">
        <v>0</v>
      </c>
      <c r="X354" s="27">
        <v>0</v>
      </c>
      <c r="Y354" s="27">
        <v>505600</v>
      </c>
      <c r="Z354" s="27">
        <v>17561303</v>
      </c>
      <c r="AA354" s="27">
        <v>0</v>
      </c>
      <c r="AB354" s="27">
        <v>0</v>
      </c>
      <c r="AC354" s="27">
        <v>17561303</v>
      </c>
      <c r="AD354" s="27">
        <v>0</v>
      </c>
      <c r="AE354" s="27">
        <v>0</v>
      </c>
      <c r="AF354" s="27">
        <v>0</v>
      </c>
      <c r="AG354" s="27">
        <v>0</v>
      </c>
      <c r="AH354" s="27">
        <v>0</v>
      </c>
      <c r="AI354" s="27">
        <v>1066819</v>
      </c>
      <c r="AJ354" s="27">
        <v>0</v>
      </c>
      <c r="AK354" s="27">
        <v>0</v>
      </c>
      <c r="AL354" s="27">
        <v>0</v>
      </c>
      <c r="AM354" s="27">
        <v>0</v>
      </c>
      <c r="AN354" s="27">
        <v>0</v>
      </c>
      <c r="AO354" s="27">
        <v>1066819</v>
      </c>
      <c r="AP354" s="26" t="s">
        <v>50</v>
      </c>
      <c r="AQ354" s="26" t="s">
        <v>1242</v>
      </c>
      <c r="AR354" s="26" t="s">
        <v>1243</v>
      </c>
      <c r="AS354" s="26" t="s">
        <v>773</v>
      </c>
      <c r="AT354" s="26" t="s">
        <v>54</v>
      </c>
    </row>
    <row r="355" spans="1:46" ht="38.25" x14ac:dyDescent="0.15">
      <c r="A355" s="34">
        <v>913</v>
      </c>
      <c r="B355" s="34">
        <v>2015</v>
      </c>
      <c r="C355" s="26" t="s">
        <v>55</v>
      </c>
      <c r="D355" s="26" t="s">
        <v>151</v>
      </c>
      <c r="E355" s="26" t="s">
        <v>48</v>
      </c>
      <c r="F355" s="26" t="s">
        <v>1218</v>
      </c>
      <c r="G355" s="26" t="s">
        <v>1224</v>
      </c>
      <c r="H355" s="26" t="s">
        <v>1245</v>
      </c>
      <c r="I355" s="26" t="s">
        <v>1224</v>
      </c>
      <c r="J355" s="26" t="s">
        <v>1224</v>
      </c>
      <c r="K355" s="34">
        <v>120</v>
      </c>
      <c r="L355" s="26" t="s">
        <v>1226</v>
      </c>
      <c r="M355" s="34">
        <v>800103196</v>
      </c>
      <c r="N355" s="26" t="s">
        <v>889</v>
      </c>
      <c r="O355" s="26" t="s">
        <v>1246</v>
      </c>
      <c r="P355" s="27">
        <v>2273894910</v>
      </c>
      <c r="Q355" s="27">
        <v>2145183877</v>
      </c>
      <c r="R355" s="27">
        <v>128711033</v>
      </c>
      <c r="S355" s="27">
        <v>1769036000</v>
      </c>
      <c r="T355" s="27">
        <v>1769036000</v>
      </c>
      <c r="U355" s="27">
        <v>0</v>
      </c>
      <c r="V355" s="27">
        <v>0</v>
      </c>
      <c r="W355" s="27">
        <v>0</v>
      </c>
      <c r="X355" s="27">
        <v>0</v>
      </c>
      <c r="Y355" s="27">
        <v>372703367</v>
      </c>
      <c r="Z355" s="27">
        <v>591700480</v>
      </c>
      <c r="AA355" s="27">
        <v>0</v>
      </c>
      <c r="AB355" s="27">
        <v>591700480</v>
      </c>
      <c r="AC355" s="27">
        <v>0</v>
      </c>
      <c r="AD355" s="27">
        <v>0</v>
      </c>
      <c r="AE355" s="27">
        <v>0</v>
      </c>
      <c r="AF355" s="27">
        <v>0</v>
      </c>
      <c r="AG355" s="27">
        <v>1177335520</v>
      </c>
      <c r="AH355" s="27">
        <v>1</v>
      </c>
      <c r="AI355" s="27">
        <v>1081882387</v>
      </c>
      <c r="AJ355" s="27">
        <v>0</v>
      </c>
      <c r="AK355" s="27">
        <v>5412474.1399999997</v>
      </c>
      <c r="AL355" s="27">
        <v>0</v>
      </c>
      <c r="AM355" s="27">
        <v>5412474.1399999997</v>
      </c>
      <c r="AN355" s="27">
        <v>0</v>
      </c>
      <c r="AO355" s="27">
        <v>1087294861.1400001</v>
      </c>
      <c r="AP355" s="26" t="s">
        <v>50</v>
      </c>
      <c r="AQ355" s="26" t="s">
        <v>1247</v>
      </c>
      <c r="AR355" s="26" t="s">
        <v>52</v>
      </c>
      <c r="AS355" s="26" t="s">
        <v>888</v>
      </c>
      <c r="AT355" s="26" t="s">
        <v>54</v>
      </c>
    </row>
    <row r="356" spans="1:46" ht="38.25" x14ac:dyDescent="0.15">
      <c r="A356" s="34">
        <v>913</v>
      </c>
      <c r="B356" s="34">
        <v>2015</v>
      </c>
      <c r="C356" s="26" t="s">
        <v>55</v>
      </c>
      <c r="D356" s="26" t="s">
        <v>151</v>
      </c>
      <c r="E356" s="26" t="s">
        <v>48</v>
      </c>
      <c r="F356" s="26" t="s">
        <v>1218</v>
      </c>
      <c r="G356" s="26" t="s">
        <v>1224</v>
      </c>
      <c r="H356" s="26" t="s">
        <v>1245</v>
      </c>
      <c r="I356" s="26" t="s">
        <v>1224</v>
      </c>
      <c r="J356" s="26" t="s">
        <v>1224</v>
      </c>
      <c r="K356" s="34">
        <v>120</v>
      </c>
      <c r="L356" s="26" t="s">
        <v>1226</v>
      </c>
      <c r="M356" s="34">
        <v>800103196</v>
      </c>
      <c r="N356" s="26" t="s">
        <v>889</v>
      </c>
      <c r="O356" s="26" t="s">
        <v>1246</v>
      </c>
      <c r="P356" s="27">
        <v>2273894910</v>
      </c>
      <c r="Q356" s="27">
        <v>2145183877</v>
      </c>
      <c r="R356" s="27">
        <v>128711033</v>
      </c>
      <c r="S356" s="27">
        <v>3444495</v>
      </c>
      <c r="T356" s="27">
        <v>0</v>
      </c>
      <c r="U356" s="27">
        <v>3444495</v>
      </c>
      <c r="V356" s="27">
        <v>0</v>
      </c>
      <c r="W356" s="27">
        <v>0</v>
      </c>
      <c r="X356" s="27">
        <v>0</v>
      </c>
      <c r="Y356" s="27">
        <v>0</v>
      </c>
      <c r="Z356" s="27">
        <v>3444495</v>
      </c>
      <c r="AA356" s="27">
        <v>0</v>
      </c>
      <c r="AB356" s="27">
        <v>0</v>
      </c>
      <c r="AC356" s="27">
        <v>3444495</v>
      </c>
      <c r="AD356" s="27">
        <v>0</v>
      </c>
      <c r="AE356" s="27">
        <v>0</v>
      </c>
      <c r="AF356" s="27">
        <v>0</v>
      </c>
      <c r="AG356" s="27">
        <v>0</v>
      </c>
      <c r="AH356" s="27">
        <v>0</v>
      </c>
      <c r="AI356" s="27">
        <v>15</v>
      </c>
      <c r="AJ356" s="27">
        <v>0</v>
      </c>
      <c r="AK356" s="27">
        <v>0</v>
      </c>
      <c r="AL356" s="27">
        <v>0</v>
      </c>
      <c r="AM356" s="27">
        <v>0</v>
      </c>
      <c r="AN356" s="27">
        <v>0</v>
      </c>
      <c r="AO356" s="27">
        <v>15</v>
      </c>
      <c r="AP356" s="26" t="s">
        <v>50</v>
      </c>
      <c r="AQ356" s="26" t="s">
        <v>1247</v>
      </c>
      <c r="AR356" s="26" t="s">
        <v>1248</v>
      </c>
      <c r="AS356" s="26" t="s">
        <v>888</v>
      </c>
      <c r="AT356" s="26" t="s">
        <v>54</v>
      </c>
    </row>
    <row r="357" spans="1:46" ht="76.5" x14ac:dyDescent="0.15">
      <c r="A357" s="34">
        <v>2307</v>
      </c>
      <c r="B357" s="34">
        <v>2016</v>
      </c>
      <c r="C357" s="26" t="s">
        <v>55</v>
      </c>
      <c r="D357" s="26" t="s">
        <v>56</v>
      </c>
      <c r="E357" s="26" t="s">
        <v>48</v>
      </c>
      <c r="F357" s="26" t="s">
        <v>1218</v>
      </c>
      <c r="G357" s="26" t="s">
        <v>47</v>
      </c>
      <c r="H357" s="26" t="s">
        <v>1234</v>
      </c>
      <c r="I357" s="26" t="s">
        <v>1234</v>
      </c>
      <c r="J357" s="26" t="s">
        <v>1234</v>
      </c>
      <c r="K357" s="34">
        <v>96</v>
      </c>
      <c r="L357" s="26" t="s">
        <v>1235</v>
      </c>
      <c r="M357" s="34">
        <v>890201235</v>
      </c>
      <c r="N357" s="26" t="s">
        <v>685</v>
      </c>
      <c r="O357" s="26" t="s">
        <v>1236</v>
      </c>
      <c r="P357" s="27">
        <v>9463736960</v>
      </c>
      <c r="Q357" s="27">
        <v>9463736960</v>
      </c>
      <c r="R357" s="27">
        <v>0</v>
      </c>
      <c r="S357" s="27">
        <v>0</v>
      </c>
      <c r="T357" s="27">
        <v>0</v>
      </c>
      <c r="U357" s="27">
        <v>0</v>
      </c>
      <c r="V357" s="27">
        <v>0</v>
      </c>
      <c r="W357" s="27">
        <v>0</v>
      </c>
      <c r="X357" s="27">
        <v>0</v>
      </c>
      <c r="Y357" s="27">
        <v>0</v>
      </c>
      <c r="Z357" s="27">
        <v>0</v>
      </c>
      <c r="AA357" s="27">
        <v>0</v>
      </c>
      <c r="AB357" s="27">
        <v>0</v>
      </c>
      <c r="AC357" s="27">
        <v>0</v>
      </c>
      <c r="AD357" s="27">
        <v>0</v>
      </c>
      <c r="AE357" s="27">
        <v>0</v>
      </c>
      <c r="AF357" s="27">
        <v>0</v>
      </c>
      <c r="AG357" s="27">
        <v>0</v>
      </c>
      <c r="AH357" s="27">
        <v>0</v>
      </c>
      <c r="AI357" s="27">
        <v>32066012</v>
      </c>
      <c r="AJ357" s="27">
        <v>0</v>
      </c>
      <c r="AK357" s="27">
        <v>0</v>
      </c>
      <c r="AL357" s="27">
        <v>0</v>
      </c>
      <c r="AM357" s="27">
        <v>0</v>
      </c>
      <c r="AN357" s="27">
        <v>0</v>
      </c>
      <c r="AO357" s="27">
        <v>32066012</v>
      </c>
      <c r="AP357" s="26" t="s">
        <v>50</v>
      </c>
      <c r="AQ357" s="26" t="s">
        <v>1237</v>
      </c>
      <c r="AR357" s="26" t="s">
        <v>1249</v>
      </c>
      <c r="AS357" s="26" t="s">
        <v>684</v>
      </c>
      <c r="AT357" s="26" t="s">
        <v>54</v>
      </c>
    </row>
    <row r="358" spans="1:46" ht="51" x14ac:dyDescent="0.15">
      <c r="A358" s="34">
        <v>681</v>
      </c>
      <c r="B358" s="34">
        <v>2013</v>
      </c>
      <c r="C358" s="26" t="s">
        <v>55</v>
      </c>
      <c r="D358" s="26" t="s">
        <v>56</v>
      </c>
      <c r="E358" s="26" t="s">
        <v>48</v>
      </c>
      <c r="F358" s="26" t="s">
        <v>1218</v>
      </c>
      <c r="G358" s="26" t="s">
        <v>1250</v>
      </c>
      <c r="H358" s="26" t="s">
        <v>1250</v>
      </c>
      <c r="I358" s="26" t="s">
        <v>1250</v>
      </c>
      <c r="J358" s="26" t="s">
        <v>1250</v>
      </c>
      <c r="K358" s="34">
        <v>108</v>
      </c>
      <c r="L358" s="26" t="s">
        <v>1251</v>
      </c>
      <c r="M358" s="34">
        <v>892399999</v>
      </c>
      <c r="N358" s="26" t="s">
        <v>714</v>
      </c>
      <c r="O358" s="26" t="s">
        <v>1252</v>
      </c>
      <c r="P358" s="27">
        <v>12801747138</v>
      </c>
      <c r="Q358" s="27">
        <v>12801747138</v>
      </c>
      <c r="R358" s="27">
        <v>0</v>
      </c>
      <c r="S358" s="27">
        <v>1933050</v>
      </c>
      <c r="T358" s="27">
        <v>0</v>
      </c>
      <c r="U358" s="27">
        <v>1933050</v>
      </c>
      <c r="V358" s="27">
        <v>0</v>
      </c>
      <c r="W358" s="27">
        <v>0</v>
      </c>
      <c r="X358" s="27">
        <v>0</v>
      </c>
      <c r="Y358" s="27">
        <v>0</v>
      </c>
      <c r="Z358" s="27">
        <v>1933050</v>
      </c>
      <c r="AA358" s="27">
        <v>0</v>
      </c>
      <c r="AB358" s="27">
        <v>0</v>
      </c>
      <c r="AC358" s="27">
        <v>1933050</v>
      </c>
      <c r="AD358" s="27">
        <v>0</v>
      </c>
      <c r="AE358" s="27">
        <v>0</v>
      </c>
      <c r="AF358" s="27">
        <v>0</v>
      </c>
      <c r="AG358" s="27">
        <v>0</v>
      </c>
      <c r="AH358" s="27">
        <v>0</v>
      </c>
      <c r="AI358" s="27">
        <v>0</v>
      </c>
      <c r="AJ358" s="27">
        <v>0</v>
      </c>
      <c r="AK358" s="27">
        <v>0</v>
      </c>
      <c r="AL358" s="27">
        <v>0</v>
      </c>
      <c r="AM358" s="27">
        <v>0</v>
      </c>
      <c r="AN358" s="27">
        <v>0</v>
      </c>
      <c r="AO358" s="27">
        <v>0</v>
      </c>
      <c r="AP358" s="26" t="s">
        <v>50</v>
      </c>
      <c r="AQ358" s="26" t="s">
        <v>1253</v>
      </c>
      <c r="AR358" s="26" t="s">
        <v>1254</v>
      </c>
      <c r="AS358" s="26" t="s">
        <v>713</v>
      </c>
      <c r="AT358" s="26" t="s">
        <v>54</v>
      </c>
    </row>
    <row r="359" spans="1:46" ht="51" x14ac:dyDescent="0.15">
      <c r="A359" s="34">
        <v>681</v>
      </c>
      <c r="B359" s="34">
        <v>2013</v>
      </c>
      <c r="C359" s="26" t="s">
        <v>55</v>
      </c>
      <c r="D359" s="26" t="s">
        <v>56</v>
      </c>
      <c r="E359" s="26" t="s">
        <v>48</v>
      </c>
      <c r="F359" s="26" t="s">
        <v>1218</v>
      </c>
      <c r="G359" s="26" t="s">
        <v>1250</v>
      </c>
      <c r="H359" s="26" t="s">
        <v>1250</v>
      </c>
      <c r="I359" s="26" t="s">
        <v>1250</v>
      </c>
      <c r="J359" s="26" t="s">
        <v>1250</v>
      </c>
      <c r="K359" s="34">
        <v>108</v>
      </c>
      <c r="L359" s="26" t="s">
        <v>1251</v>
      </c>
      <c r="M359" s="34">
        <v>892399999</v>
      </c>
      <c r="N359" s="26" t="s">
        <v>714</v>
      </c>
      <c r="O359" s="26" t="s">
        <v>1252</v>
      </c>
      <c r="P359" s="27">
        <v>12801747138</v>
      </c>
      <c r="Q359" s="27">
        <v>12801747138</v>
      </c>
      <c r="R359" s="27">
        <v>0</v>
      </c>
      <c r="S359" s="27">
        <v>11230653138</v>
      </c>
      <c r="T359" s="27">
        <v>11230653138</v>
      </c>
      <c r="U359" s="27">
        <v>0</v>
      </c>
      <c r="V359" s="27">
        <v>0</v>
      </c>
      <c r="W359" s="27">
        <v>0</v>
      </c>
      <c r="X359" s="27">
        <v>0</v>
      </c>
      <c r="Y359" s="27">
        <v>1478456950</v>
      </c>
      <c r="Z359" s="27">
        <v>2722821136</v>
      </c>
      <c r="AA359" s="27">
        <v>0</v>
      </c>
      <c r="AB359" s="27">
        <v>2722821136</v>
      </c>
      <c r="AC359" s="27">
        <v>0</v>
      </c>
      <c r="AD359" s="27">
        <v>0</v>
      </c>
      <c r="AE359" s="27">
        <v>0</v>
      </c>
      <c r="AF359" s="27">
        <v>0</v>
      </c>
      <c r="AG359" s="27">
        <v>8507832002</v>
      </c>
      <c r="AH359" s="27">
        <v>4</v>
      </c>
      <c r="AI359" s="27">
        <v>3228988439</v>
      </c>
      <c r="AJ359" s="27">
        <v>0</v>
      </c>
      <c r="AK359" s="27">
        <v>391905301.64999998</v>
      </c>
      <c r="AL359" s="27">
        <v>0</v>
      </c>
      <c r="AM359" s="27">
        <v>391905301.64999998</v>
      </c>
      <c r="AN359" s="27">
        <v>0</v>
      </c>
      <c r="AO359" s="27">
        <v>3620893740.6500001</v>
      </c>
      <c r="AP359" s="26" t="s">
        <v>50</v>
      </c>
      <c r="AQ359" s="26" t="s">
        <v>1253</v>
      </c>
      <c r="AR359" s="26" t="s">
        <v>52</v>
      </c>
      <c r="AS359" s="26" t="s">
        <v>713</v>
      </c>
      <c r="AT359" s="26" t="s">
        <v>54</v>
      </c>
    </row>
    <row r="360" spans="1:46" ht="63.75" x14ac:dyDescent="0.15">
      <c r="A360" s="34">
        <v>670</v>
      </c>
      <c r="B360" s="34">
        <v>2017</v>
      </c>
      <c r="C360" s="26" t="s">
        <v>55</v>
      </c>
      <c r="D360" s="26" t="s">
        <v>151</v>
      </c>
      <c r="E360" s="26" t="s">
        <v>48</v>
      </c>
      <c r="F360" s="26" t="s">
        <v>1218</v>
      </c>
      <c r="G360" s="26" t="s">
        <v>47</v>
      </c>
      <c r="H360" s="26" t="s">
        <v>1257</v>
      </c>
      <c r="I360" s="26" t="s">
        <v>1257</v>
      </c>
      <c r="J360" s="26" t="s">
        <v>1257</v>
      </c>
      <c r="K360" s="34">
        <v>28</v>
      </c>
      <c r="L360" s="26" t="s">
        <v>1258</v>
      </c>
      <c r="M360" s="34">
        <v>891800498</v>
      </c>
      <c r="N360" s="26" t="s">
        <v>700</v>
      </c>
      <c r="O360" s="26" t="s">
        <v>1259</v>
      </c>
      <c r="P360" s="27">
        <v>4798989996</v>
      </c>
      <c r="Q360" s="27">
        <v>4798989996</v>
      </c>
      <c r="R360" s="27">
        <v>0</v>
      </c>
      <c r="S360" s="27">
        <v>0</v>
      </c>
      <c r="T360" s="27">
        <v>0</v>
      </c>
      <c r="U360" s="27">
        <v>0</v>
      </c>
      <c r="V360" s="27">
        <v>0</v>
      </c>
      <c r="W360" s="27">
        <v>0</v>
      </c>
      <c r="X360" s="27">
        <v>0</v>
      </c>
      <c r="Y360" s="27">
        <v>4798989996</v>
      </c>
      <c r="Z360" s="27">
        <v>0</v>
      </c>
      <c r="AA360" s="27">
        <v>0</v>
      </c>
      <c r="AB360" s="27">
        <v>0</v>
      </c>
      <c r="AC360" s="27">
        <v>0</v>
      </c>
      <c r="AD360" s="27">
        <v>0</v>
      </c>
      <c r="AE360" s="27">
        <v>0</v>
      </c>
      <c r="AF360" s="27">
        <v>0</v>
      </c>
      <c r="AG360" s="27">
        <v>0</v>
      </c>
      <c r="AH360" s="27">
        <v>0</v>
      </c>
      <c r="AI360" s="27">
        <v>0</v>
      </c>
      <c r="AJ360" s="27">
        <v>0</v>
      </c>
      <c r="AK360" s="27">
        <v>0</v>
      </c>
      <c r="AL360" s="27">
        <v>0</v>
      </c>
      <c r="AM360" s="27">
        <v>0</v>
      </c>
      <c r="AN360" s="27">
        <v>0</v>
      </c>
      <c r="AO360" s="27">
        <v>0</v>
      </c>
      <c r="AP360" s="26" t="s">
        <v>50</v>
      </c>
      <c r="AQ360" s="26" t="s">
        <v>1260</v>
      </c>
      <c r="AR360" s="26" t="s">
        <v>52</v>
      </c>
      <c r="AS360" s="26" t="s">
        <v>699</v>
      </c>
      <c r="AT360" s="26" t="s">
        <v>54</v>
      </c>
    </row>
    <row r="361" spans="1:46" ht="38.25" x14ac:dyDescent="0.15">
      <c r="A361" s="34">
        <v>683</v>
      </c>
      <c r="B361" s="34">
        <v>2013</v>
      </c>
      <c r="C361" s="26" t="s">
        <v>55</v>
      </c>
      <c r="D361" s="26" t="s">
        <v>56</v>
      </c>
      <c r="E361" s="26" t="s">
        <v>48</v>
      </c>
      <c r="F361" s="26" t="s">
        <v>1218</v>
      </c>
      <c r="G361" s="26" t="s">
        <v>1250</v>
      </c>
      <c r="H361" s="26" t="s">
        <v>1250</v>
      </c>
      <c r="I361" s="26" t="s">
        <v>1250</v>
      </c>
      <c r="J361" s="26" t="s">
        <v>1250</v>
      </c>
      <c r="K361" s="34">
        <v>60</v>
      </c>
      <c r="L361" s="26" t="s">
        <v>1262</v>
      </c>
      <c r="M361" s="34">
        <v>890102006</v>
      </c>
      <c r="N361" s="26" t="s">
        <v>1006</v>
      </c>
      <c r="O361" s="26" t="s">
        <v>1263</v>
      </c>
      <c r="P361" s="27">
        <v>24097430000</v>
      </c>
      <c r="Q361" s="27">
        <v>24097430000</v>
      </c>
      <c r="R361" s="27">
        <v>0</v>
      </c>
      <c r="S361" s="27">
        <v>23826850536</v>
      </c>
      <c r="T361" s="27">
        <v>23799949035</v>
      </c>
      <c r="U361" s="27">
        <v>26901501</v>
      </c>
      <c r="V361" s="27">
        <v>0</v>
      </c>
      <c r="W361" s="27">
        <v>0</v>
      </c>
      <c r="X361" s="27">
        <v>0</v>
      </c>
      <c r="Y361" s="27">
        <v>270579464</v>
      </c>
      <c r="Z361" s="27">
        <v>14750029195</v>
      </c>
      <c r="AA361" s="27">
        <v>0</v>
      </c>
      <c r="AB361" s="27">
        <v>14723127694</v>
      </c>
      <c r="AC361" s="27">
        <v>26901501</v>
      </c>
      <c r="AD361" s="27">
        <v>0</v>
      </c>
      <c r="AE361" s="27">
        <v>0</v>
      </c>
      <c r="AF361" s="27">
        <v>0</v>
      </c>
      <c r="AG361" s="27">
        <v>9076821341</v>
      </c>
      <c r="AH361" s="27">
        <v>19</v>
      </c>
      <c r="AI361" s="27">
        <v>3801684438</v>
      </c>
      <c r="AJ361" s="27">
        <v>0</v>
      </c>
      <c r="AK361" s="27">
        <v>665485098</v>
      </c>
      <c r="AL361" s="27">
        <v>0</v>
      </c>
      <c r="AM361" s="27">
        <v>665485098</v>
      </c>
      <c r="AN361" s="27">
        <v>0</v>
      </c>
      <c r="AO361" s="27">
        <v>4467169536</v>
      </c>
      <c r="AP361" s="26" t="s">
        <v>50</v>
      </c>
      <c r="AQ361" s="26" t="s">
        <v>1264</v>
      </c>
      <c r="AR361" s="26" t="s">
        <v>52</v>
      </c>
      <c r="AS361" s="26" t="s">
        <v>1005</v>
      </c>
      <c r="AT361" s="26" t="s">
        <v>54</v>
      </c>
    </row>
    <row r="362" spans="1:46" ht="51" x14ac:dyDescent="0.15">
      <c r="A362" s="34">
        <v>682</v>
      </c>
      <c r="B362" s="34">
        <v>2013</v>
      </c>
      <c r="C362" s="26" t="s">
        <v>55</v>
      </c>
      <c r="D362" s="26" t="s">
        <v>56</v>
      </c>
      <c r="E362" s="26" t="s">
        <v>48</v>
      </c>
      <c r="F362" s="26" t="s">
        <v>1218</v>
      </c>
      <c r="G362" s="26" t="s">
        <v>1250</v>
      </c>
      <c r="H362" s="26" t="s">
        <v>1250</v>
      </c>
      <c r="I362" s="26" t="s">
        <v>1250</v>
      </c>
      <c r="J362" s="26" t="s">
        <v>1250</v>
      </c>
      <c r="K362" s="34">
        <v>60</v>
      </c>
      <c r="L362" s="26" t="s">
        <v>1265</v>
      </c>
      <c r="M362" s="34">
        <v>892280021</v>
      </c>
      <c r="N362" s="26" t="s">
        <v>766</v>
      </c>
      <c r="O362" s="26" t="s">
        <v>1266</v>
      </c>
      <c r="P362" s="27">
        <v>7502388991</v>
      </c>
      <c r="Q362" s="27">
        <v>7502388991</v>
      </c>
      <c r="R362" s="27">
        <v>0</v>
      </c>
      <c r="S362" s="27">
        <v>19301208</v>
      </c>
      <c r="T362" s="27">
        <v>0</v>
      </c>
      <c r="U362" s="27">
        <v>19301208</v>
      </c>
      <c r="V362" s="27">
        <v>0</v>
      </c>
      <c r="W362" s="27">
        <v>0</v>
      </c>
      <c r="X362" s="27">
        <v>0</v>
      </c>
      <c r="Y362" s="27">
        <v>102666</v>
      </c>
      <c r="Z362" s="27">
        <v>19301208</v>
      </c>
      <c r="AA362" s="27">
        <v>0</v>
      </c>
      <c r="AB362" s="27">
        <v>0</v>
      </c>
      <c r="AC362" s="27">
        <v>19301208</v>
      </c>
      <c r="AD362" s="27">
        <v>0</v>
      </c>
      <c r="AE362" s="27">
        <v>0</v>
      </c>
      <c r="AF362" s="27">
        <v>0</v>
      </c>
      <c r="AG362" s="27">
        <v>0</v>
      </c>
      <c r="AH362" s="27">
        <v>0</v>
      </c>
      <c r="AI362" s="27">
        <v>1437324</v>
      </c>
      <c r="AJ362" s="27">
        <v>0</v>
      </c>
      <c r="AK362" s="27">
        <v>0</v>
      </c>
      <c r="AL362" s="27">
        <v>0</v>
      </c>
      <c r="AM362" s="27">
        <v>0</v>
      </c>
      <c r="AN362" s="27">
        <v>0</v>
      </c>
      <c r="AO362" s="27">
        <v>1437324</v>
      </c>
      <c r="AP362" s="26" t="s">
        <v>50</v>
      </c>
      <c r="AQ362" s="26" t="s">
        <v>1267</v>
      </c>
      <c r="AR362" s="26" t="s">
        <v>1268</v>
      </c>
      <c r="AS362" s="26" t="s">
        <v>765</v>
      </c>
      <c r="AT362" s="26" t="s">
        <v>54</v>
      </c>
    </row>
    <row r="363" spans="1:46" ht="51" x14ac:dyDescent="0.15">
      <c r="A363" s="34">
        <v>682</v>
      </c>
      <c r="B363" s="34">
        <v>2013</v>
      </c>
      <c r="C363" s="26" t="s">
        <v>55</v>
      </c>
      <c r="D363" s="26" t="s">
        <v>56</v>
      </c>
      <c r="E363" s="26" t="s">
        <v>48</v>
      </c>
      <c r="F363" s="26" t="s">
        <v>1218</v>
      </c>
      <c r="G363" s="26" t="s">
        <v>1250</v>
      </c>
      <c r="H363" s="26" t="s">
        <v>1250</v>
      </c>
      <c r="I363" s="26" t="s">
        <v>1250</v>
      </c>
      <c r="J363" s="26" t="s">
        <v>1250</v>
      </c>
      <c r="K363" s="34">
        <v>60</v>
      </c>
      <c r="L363" s="26" t="s">
        <v>1265</v>
      </c>
      <c r="M363" s="34">
        <v>892280021</v>
      </c>
      <c r="N363" s="26" t="s">
        <v>766</v>
      </c>
      <c r="O363" s="26" t="s">
        <v>1266</v>
      </c>
      <c r="P363" s="27">
        <v>7502388991</v>
      </c>
      <c r="Q363" s="27">
        <v>7502388991</v>
      </c>
      <c r="R363" s="27">
        <v>0</v>
      </c>
      <c r="S363" s="27">
        <v>7290235156</v>
      </c>
      <c r="T363" s="27">
        <v>7288736000</v>
      </c>
      <c r="U363" s="27">
        <v>1499156</v>
      </c>
      <c r="V363" s="27">
        <v>0</v>
      </c>
      <c r="W363" s="27">
        <v>0</v>
      </c>
      <c r="X363" s="27">
        <v>0</v>
      </c>
      <c r="Y363" s="27">
        <v>191415303</v>
      </c>
      <c r="Z363" s="27">
        <v>5478757266</v>
      </c>
      <c r="AA363" s="27">
        <v>0</v>
      </c>
      <c r="AB363" s="27">
        <v>5477258110</v>
      </c>
      <c r="AC363" s="27">
        <v>1499156</v>
      </c>
      <c r="AD363" s="27">
        <v>0</v>
      </c>
      <c r="AE363" s="27">
        <v>0</v>
      </c>
      <c r="AF363" s="27">
        <v>0</v>
      </c>
      <c r="AG363" s="27">
        <v>1811477890</v>
      </c>
      <c r="AH363" s="27">
        <v>5</v>
      </c>
      <c r="AI363" s="27">
        <v>2002893193</v>
      </c>
      <c r="AJ363" s="27">
        <v>0</v>
      </c>
      <c r="AK363" s="27">
        <v>12502670.84</v>
      </c>
      <c r="AL363" s="27">
        <v>0</v>
      </c>
      <c r="AM363" s="27">
        <v>12502670.84</v>
      </c>
      <c r="AN363" s="27">
        <v>0</v>
      </c>
      <c r="AO363" s="27">
        <v>2015395863.8399999</v>
      </c>
      <c r="AP363" s="26" t="s">
        <v>50</v>
      </c>
      <c r="AQ363" s="26" t="s">
        <v>1267</v>
      </c>
      <c r="AR363" s="26" t="s">
        <v>52</v>
      </c>
      <c r="AS363" s="26" t="s">
        <v>765</v>
      </c>
      <c r="AT363" s="26" t="s">
        <v>54</v>
      </c>
    </row>
    <row r="364" spans="1:46" ht="63.75" x14ac:dyDescent="0.15">
      <c r="A364" s="34">
        <v>685</v>
      </c>
      <c r="B364" s="34">
        <v>2013</v>
      </c>
      <c r="C364" s="26" t="s">
        <v>55</v>
      </c>
      <c r="D364" s="26" t="s">
        <v>56</v>
      </c>
      <c r="E364" s="26" t="s">
        <v>48</v>
      </c>
      <c r="F364" s="26" t="s">
        <v>1218</v>
      </c>
      <c r="G364" s="26" t="s">
        <v>1271</v>
      </c>
      <c r="H364" s="26" t="s">
        <v>1271</v>
      </c>
      <c r="I364" s="26" t="s">
        <v>1271</v>
      </c>
      <c r="J364" s="26" t="s">
        <v>1272</v>
      </c>
      <c r="K364" s="34">
        <v>120</v>
      </c>
      <c r="L364" s="26" t="s">
        <v>1273</v>
      </c>
      <c r="M364" s="34">
        <v>800103920</v>
      </c>
      <c r="N364" s="26" t="s">
        <v>967</v>
      </c>
      <c r="O364" s="26" t="s">
        <v>1274</v>
      </c>
      <c r="P364" s="27">
        <v>15740800490</v>
      </c>
      <c r="Q364" s="27">
        <v>15740800490</v>
      </c>
      <c r="R364" s="27">
        <v>0</v>
      </c>
      <c r="S364" s="27">
        <v>15712988000</v>
      </c>
      <c r="T364" s="27">
        <v>15712988000</v>
      </c>
      <c r="U364" s="27">
        <v>0</v>
      </c>
      <c r="V364" s="27">
        <v>0</v>
      </c>
      <c r="W364" s="27">
        <v>0</v>
      </c>
      <c r="X364" s="27">
        <v>0</v>
      </c>
      <c r="Y364" s="27">
        <v>23946390</v>
      </c>
      <c r="Z364" s="27">
        <v>11141539582</v>
      </c>
      <c r="AA364" s="27">
        <v>0</v>
      </c>
      <c r="AB364" s="27">
        <v>11141539582</v>
      </c>
      <c r="AC364" s="27">
        <v>0</v>
      </c>
      <c r="AD364" s="27">
        <v>0</v>
      </c>
      <c r="AE364" s="27">
        <v>0</v>
      </c>
      <c r="AF364" s="27">
        <v>0</v>
      </c>
      <c r="AG364" s="27">
        <v>4571448418</v>
      </c>
      <c r="AH364" s="27">
        <v>19</v>
      </c>
      <c r="AI364" s="27">
        <v>4595394808</v>
      </c>
      <c r="AJ364" s="27">
        <v>0</v>
      </c>
      <c r="AK364" s="27">
        <v>21587053.440000001</v>
      </c>
      <c r="AL364" s="27">
        <v>0</v>
      </c>
      <c r="AM364" s="27">
        <v>21587053.440000001</v>
      </c>
      <c r="AN364" s="27">
        <v>0</v>
      </c>
      <c r="AO364" s="27">
        <v>4616981861.4399996</v>
      </c>
      <c r="AP364" s="26" t="s">
        <v>50</v>
      </c>
      <c r="AQ364" s="26" t="s">
        <v>1275</v>
      </c>
      <c r="AR364" s="26" t="s">
        <v>52</v>
      </c>
      <c r="AS364" s="26" t="s">
        <v>966</v>
      </c>
      <c r="AT364" s="26" t="s">
        <v>54</v>
      </c>
    </row>
    <row r="365" spans="1:46" ht="51" x14ac:dyDescent="0.15">
      <c r="A365" s="34">
        <v>684</v>
      </c>
      <c r="B365" s="34">
        <v>2013</v>
      </c>
      <c r="C365" s="26" t="s">
        <v>55</v>
      </c>
      <c r="D365" s="26" t="s">
        <v>56</v>
      </c>
      <c r="E365" s="26" t="s">
        <v>48</v>
      </c>
      <c r="F365" s="26" t="s">
        <v>1218</v>
      </c>
      <c r="G365" s="26" t="s">
        <v>1250</v>
      </c>
      <c r="H365" s="26" t="s">
        <v>1250</v>
      </c>
      <c r="I365" s="26" t="s">
        <v>1250</v>
      </c>
      <c r="J365" s="26" t="s">
        <v>1250</v>
      </c>
      <c r="K365" s="34">
        <v>48</v>
      </c>
      <c r="L365" s="26" t="s">
        <v>1277</v>
      </c>
      <c r="M365" s="34">
        <v>800103913</v>
      </c>
      <c r="N365" s="26" t="s">
        <v>1011</v>
      </c>
      <c r="O365" s="26" t="s">
        <v>1278</v>
      </c>
      <c r="P365" s="27">
        <v>5174321195</v>
      </c>
      <c r="Q365" s="27">
        <v>5174321195</v>
      </c>
      <c r="R365" s="27">
        <v>0</v>
      </c>
      <c r="S365" s="27">
        <v>5159691195</v>
      </c>
      <c r="T365" s="27">
        <v>5159691195</v>
      </c>
      <c r="U365" s="27">
        <v>0</v>
      </c>
      <c r="V365" s="27">
        <v>0</v>
      </c>
      <c r="W365" s="27">
        <v>0</v>
      </c>
      <c r="X365" s="27">
        <v>0</v>
      </c>
      <c r="Y365" s="27">
        <v>14630000</v>
      </c>
      <c r="Z365" s="27">
        <v>2889109101</v>
      </c>
      <c r="AA365" s="27">
        <v>0</v>
      </c>
      <c r="AB365" s="27">
        <v>2889109101</v>
      </c>
      <c r="AC365" s="27">
        <v>0</v>
      </c>
      <c r="AD365" s="27">
        <v>0</v>
      </c>
      <c r="AE365" s="27">
        <v>0</v>
      </c>
      <c r="AF365" s="27">
        <v>0</v>
      </c>
      <c r="AG365" s="27">
        <v>2270582094</v>
      </c>
      <c r="AH365" s="27">
        <v>1</v>
      </c>
      <c r="AI365" s="27">
        <v>2285212094</v>
      </c>
      <c r="AJ365" s="27">
        <v>0</v>
      </c>
      <c r="AK365" s="27">
        <v>547698732.38999999</v>
      </c>
      <c r="AL365" s="27">
        <v>0</v>
      </c>
      <c r="AM365" s="27">
        <v>547698732.38999999</v>
      </c>
      <c r="AN365" s="27">
        <v>0</v>
      </c>
      <c r="AO365" s="27">
        <v>2832910826.3899999</v>
      </c>
      <c r="AP365" s="26" t="s">
        <v>50</v>
      </c>
      <c r="AQ365" s="26" t="s">
        <v>1279</v>
      </c>
      <c r="AR365" s="26" t="s">
        <v>52</v>
      </c>
      <c r="AS365" s="26" t="s">
        <v>1010</v>
      </c>
      <c r="AT365" s="26" t="s">
        <v>54</v>
      </c>
    </row>
    <row r="366" spans="1:46" ht="51" x14ac:dyDescent="0.15">
      <c r="A366" s="34">
        <v>898</v>
      </c>
      <c r="B366" s="34">
        <v>2015</v>
      </c>
      <c r="C366" s="26" t="s">
        <v>55</v>
      </c>
      <c r="D366" s="26" t="s">
        <v>151</v>
      </c>
      <c r="E366" s="26" t="s">
        <v>48</v>
      </c>
      <c r="F366" s="26" t="s">
        <v>1218</v>
      </c>
      <c r="G366" s="26" t="s">
        <v>1281</v>
      </c>
      <c r="H366" s="26" t="s">
        <v>1282</v>
      </c>
      <c r="I366" s="26" t="s">
        <v>1281</v>
      </c>
      <c r="J366" s="26" t="s">
        <v>1281</v>
      </c>
      <c r="K366" s="34">
        <v>96</v>
      </c>
      <c r="L366" s="26" t="s">
        <v>1283</v>
      </c>
      <c r="M366" s="34">
        <v>800103927</v>
      </c>
      <c r="N366" s="26" t="s">
        <v>1103</v>
      </c>
      <c r="O366" s="26" t="s">
        <v>1284</v>
      </c>
      <c r="P366" s="27">
        <v>20422237192</v>
      </c>
      <c r="Q366" s="27">
        <v>19266261502</v>
      </c>
      <c r="R366" s="27">
        <v>1155975690</v>
      </c>
      <c r="S366" s="27">
        <v>18383558000</v>
      </c>
      <c r="T366" s="27">
        <v>18383558000</v>
      </c>
      <c r="U366" s="27">
        <v>0</v>
      </c>
      <c r="V366" s="27">
        <v>0</v>
      </c>
      <c r="W366" s="27">
        <v>0</v>
      </c>
      <c r="X366" s="27">
        <v>0</v>
      </c>
      <c r="Y366" s="27">
        <v>589078282</v>
      </c>
      <c r="Z366" s="27">
        <v>5936843427</v>
      </c>
      <c r="AA366" s="27">
        <v>0</v>
      </c>
      <c r="AB366" s="27">
        <v>5936843427</v>
      </c>
      <c r="AC366" s="27">
        <v>0</v>
      </c>
      <c r="AD366" s="27">
        <v>0</v>
      </c>
      <c r="AE366" s="27">
        <v>0</v>
      </c>
      <c r="AF366" s="27">
        <v>0</v>
      </c>
      <c r="AG366" s="27">
        <v>12446714573</v>
      </c>
      <c r="AH366" s="27">
        <v>11</v>
      </c>
      <c r="AI366" s="27">
        <v>8114483355</v>
      </c>
      <c r="AJ366" s="27">
        <v>0</v>
      </c>
      <c r="AK366" s="27">
        <v>41142915.899999999</v>
      </c>
      <c r="AL366" s="27">
        <v>0</v>
      </c>
      <c r="AM366" s="27">
        <v>41142915.899999999</v>
      </c>
      <c r="AN366" s="27">
        <v>0</v>
      </c>
      <c r="AO366" s="27">
        <v>8155626270.8999996</v>
      </c>
      <c r="AP366" s="26" t="s">
        <v>50</v>
      </c>
      <c r="AQ366" s="26" t="s">
        <v>1285</v>
      </c>
      <c r="AR366" s="26" t="s">
        <v>52</v>
      </c>
      <c r="AS366" s="26" t="s">
        <v>1102</v>
      </c>
      <c r="AT366" s="26" t="s">
        <v>54</v>
      </c>
    </row>
    <row r="367" spans="1:46" ht="51" x14ac:dyDescent="0.15">
      <c r="A367" s="34">
        <v>898</v>
      </c>
      <c r="B367" s="34">
        <v>2015</v>
      </c>
      <c r="C367" s="26" t="s">
        <v>55</v>
      </c>
      <c r="D367" s="26" t="s">
        <v>151</v>
      </c>
      <c r="E367" s="26" t="s">
        <v>48</v>
      </c>
      <c r="F367" s="26" t="s">
        <v>1218</v>
      </c>
      <c r="G367" s="26" t="s">
        <v>1281</v>
      </c>
      <c r="H367" s="26" t="s">
        <v>1282</v>
      </c>
      <c r="I367" s="26" t="s">
        <v>1281</v>
      </c>
      <c r="J367" s="26" t="s">
        <v>1281</v>
      </c>
      <c r="K367" s="34">
        <v>96</v>
      </c>
      <c r="L367" s="26" t="s">
        <v>1283</v>
      </c>
      <c r="M367" s="34">
        <v>800103927</v>
      </c>
      <c r="N367" s="26" t="s">
        <v>1103</v>
      </c>
      <c r="O367" s="26" t="s">
        <v>1284</v>
      </c>
      <c r="P367" s="27">
        <v>20422237192</v>
      </c>
      <c r="Q367" s="27">
        <v>19266261502</v>
      </c>
      <c r="R367" s="27">
        <v>1155975690</v>
      </c>
      <c r="S367" s="27">
        <v>37917654</v>
      </c>
      <c r="T367" s="27">
        <v>0</v>
      </c>
      <c r="U367" s="27">
        <v>37917654</v>
      </c>
      <c r="V367" s="27">
        <v>0</v>
      </c>
      <c r="W367" s="27">
        <v>0</v>
      </c>
      <c r="X367" s="27">
        <v>0</v>
      </c>
      <c r="Y367" s="27">
        <v>0</v>
      </c>
      <c r="Z367" s="27">
        <v>37917654</v>
      </c>
      <c r="AA367" s="27">
        <v>0</v>
      </c>
      <c r="AB367" s="27">
        <v>0</v>
      </c>
      <c r="AC367" s="27">
        <v>37917654</v>
      </c>
      <c r="AD367" s="27">
        <v>0</v>
      </c>
      <c r="AE367" s="27">
        <v>0</v>
      </c>
      <c r="AF367" s="27">
        <v>0</v>
      </c>
      <c r="AG367" s="27">
        <v>0</v>
      </c>
      <c r="AH367" s="27">
        <v>0</v>
      </c>
      <c r="AI367" s="27">
        <v>551566</v>
      </c>
      <c r="AJ367" s="27">
        <v>0</v>
      </c>
      <c r="AK367" s="27">
        <v>0</v>
      </c>
      <c r="AL367" s="27">
        <v>0</v>
      </c>
      <c r="AM367" s="27">
        <v>0</v>
      </c>
      <c r="AN367" s="27">
        <v>0</v>
      </c>
      <c r="AO367" s="27">
        <v>551566</v>
      </c>
      <c r="AP367" s="26" t="s">
        <v>50</v>
      </c>
      <c r="AQ367" s="26" t="s">
        <v>1285</v>
      </c>
      <c r="AR367" s="26" t="s">
        <v>1286</v>
      </c>
      <c r="AS367" s="26" t="s">
        <v>1102</v>
      </c>
      <c r="AT367" s="26" t="s">
        <v>54</v>
      </c>
    </row>
    <row r="368" spans="1:46" ht="63.75" x14ac:dyDescent="0.15">
      <c r="A368" s="34">
        <v>685</v>
      </c>
      <c r="B368" s="34">
        <v>2013</v>
      </c>
      <c r="C368" s="26" t="s">
        <v>55</v>
      </c>
      <c r="D368" s="26" t="s">
        <v>56</v>
      </c>
      <c r="E368" s="26" t="s">
        <v>48</v>
      </c>
      <c r="F368" s="26" t="s">
        <v>1218</v>
      </c>
      <c r="G368" s="26" t="s">
        <v>1271</v>
      </c>
      <c r="H368" s="26" t="s">
        <v>1271</v>
      </c>
      <c r="I368" s="26" t="s">
        <v>1271</v>
      </c>
      <c r="J368" s="26" t="s">
        <v>1272</v>
      </c>
      <c r="K368" s="34">
        <v>120</v>
      </c>
      <c r="L368" s="26" t="s">
        <v>1273</v>
      </c>
      <c r="M368" s="34">
        <v>800103920</v>
      </c>
      <c r="N368" s="26" t="s">
        <v>967</v>
      </c>
      <c r="O368" s="26" t="s">
        <v>1274</v>
      </c>
      <c r="P368" s="27">
        <v>15740800490</v>
      </c>
      <c r="Q368" s="27">
        <v>15740800490</v>
      </c>
      <c r="R368" s="27">
        <v>0</v>
      </c>
      <c r="S368" s="27">
        <v>3866100</v>
      </c>
      <c r="T368" s="27">
        <v>0</v>
      </c>
      <c r="U368" s="27">
        <v>3866100</v>
      </c>
      <c r="V368" s="27">
        <v>0</v>
      </c>
      <c r="W368" s="27">
        <v>0</v>
      </c>
      <c r="X368" s="27">
        <v>0</v>
      </c>
      <c r="Y368" s="27">
        <v>0</v>
      </c>
      <c r="Z368" s="27">
        <v>3866100</v>
      </c>
      <c r="AA368" s="27">
        <v>0</v>
      </c>
      <c r="AB368" s="27">
        <v>0</v>
      </c>
      <c r="AC368" s="27">
        <v>3866100</v>
      </c>
      <c r="AD368" s="27">
        <v>0</v>
      </c>
      <c r="AE368" s="27">
        <v>0</v>
      </c>
      <c r="AF368" s="27">
        <v>0</v>
      </c>
      <c r="AG368" s="27">
        <v>0</v>
      </c>
      <c r="AH368" s="27">
        <v>0</v>
      </c>
      <c r="AI368" s="27">
        <v>0</v>
      </c>
      <c r="AJ368" s="27">
        <v>0</v>
      </c>
      <c r="AK368" s="27">
        <v>0</v>
      </c>
      <c r="AL368" s="27">
        <v>0</v>
      </c>
      <c r="AM368" s="27">
        <v>0</v>
      </c>
      <c r="AN368" s="27">
        <v>0</v>
      </c>
      <c r="AO368" s="27">
        <v>0</v>
      </c>
      <c r="AP368" s="26" t="s">
        <v>50</v>
      </c>
      <c r="AQ368" s="26" t="s">
        <v>1275</v>
      </c>
      <c r="AR368" s="26" t="s">
        <v>1287</v>
      </c>
      <c r="AS368" s="26" t="s">
        <v>966</v>
      </c>
      <c r="AT368" s="26" t="s">
        <v>54</v>
      </c>
    </row>
    <row r="369" spans="1:46" ht="25.5" x14ac:dyDescent="0.15">
      <c r="A369" s="34">
        <v>689</v>
      </c>
      <c r="B369" s="34">
        <v>2013</v>
      </c>
      <c r="C369" s="26" t="s">
        <v>55</v>
      </c>
      <c r="D369" s="26" t="s">
        <v>56</v>
      </c>
      <c r="E369" s="26" t="s">
        <v>83</v>
      </c>
      <c r="F369" s="26" t="s">
        <v>1218</v>
      </c>
      <c r="G369" s="26" t="s">
        <v>1289</v>
      </c>
      <c r="H369" s="26" t="s">
        <v>1289</v>
      </c>
      <c r="I369" s="26" t="s">
        <v>1289</v>
      </c>
      <c r="J369" s="26" t="s">
        <v>1289</v>
      </c>
      <c r="K369" s="34">
        <v>13</v>
      </c>
      <c r="L369" s="26" t="s">
        <v>1290</v>
      </c>
      <c r="M369" s="34">
        <v>892000148</v>
      </c>
      <c r="N369" s="26" t="s">
        <v>645</v>
      </c>
      <c r="O369" s="26" t="s">
        <v>1291</v>
      </c>
      <c r="P369" s="27">
        <v>0</v>
      </c>
      <c r="Q369" s="27">
        <v>0</v>
      </c>
      <c r="R369" s="27">
        <v>0</v>
      </c>
      <c r="S369" s="27">
        <v>0</v>
      </c>
      <c r="T369" s="27">
        <v>0</v>
      </c>
      <c r="U369" s="27">
        <v>0</v>
      </c>
      <c r="V369" s="27">
        <v>0</v>
      </c>
      <c r="W369" s="27">
        <v>0</v>
      </c>
      <c r="X369" s="27">
        <v>0</v>
      </c>
      <c r="Y369" s="27">
        <v>0</v>
      </c>
      <c r="Z369" s="27">
        <v>0</v>
      </c>
      <c r="AA369" s="27">
        <v>0</v>
      </c>
      <c r="AB369" s="27">
        <v>0</v>
      </c>
      <c r="AC369" s="27">
        <v>0</v>
      </c>
      <c r="AD369" s="27">
        <v>0</v>
      </c>
      <c r="AE369" s="27">
        <v>0</v>
      </c>
      <c r="AF369" s="27">
        <v>0</v>
      </c>
      <c r="AG369" s="27">
        <v>0</v>
      </c>
      <c r="AH369" s="27">
        <v>0</v>
      </c>
      <c r="AI369" s="27">
        <v>0</v>
      </c>
      <c r="AJ369" s="27">
        <v>0</v>
      </c>
      <c r="AK369" s="27">
        <v>0</v>
      </c>
      <c r="AL369" s="27">
        <v>0</v>
      </c>
      <c r="AM369" s="27">
        <v>0</v>
      </c>
      <c r="AN369" s="27">
        <v>0</v>
      </c>
      <c r="AO369" s="27">
        <v>0</v>
      </c>
      <c r="AP369" s="26" t="s">
        <v>50</v>
      </c>
      <c r="AQ369" s="26" t="s">
        <v>1292</v>
      </c>
      <c r="AR369" s="26" t="s">
        <v>52</v>
      </c>
      <c r="AS369" s="26" t="s">
        <v>644</v>
      </c>
      <c r="AT369" s="26" t="s">
        <v>54</v>
      </c>
    </row>
    <row r="370" spans="1:46" ht="63.75" x14ac:dyDescent="0.15">
      <c r="A370" s="34">
        <v>671</v>
      </c>
      <c r="B370" s="34">
        <v>2017</v>
      </c>
      <c r="C370" s="26" t="s">
        <v>55</v>
      </c>
      <c r="D370" s="26" t="s">
        <v>151</v>
      </c>
      <c r="E370" s="26" t="s">
        <v>48</v>
      </c>
      <c r="F370" s="26" t="s">
        <v>1218</v>
      </c>
      <c r="G370" s="26" t="s">
        <v>47</v>
      </c>
      <c r="H370" s="26" t="s">
        <v>1257</v>
      </c>
      <c r="I370" s="26" t="s">
        <v>1257</v>
      </c>
      <c r="J370" s="26" t="s">
        <v>1257</v>
      </c>
      <c r="K370" s="34">
        <v>28</v>
      </c>
      <c r="L370" s="26" t="s">
        <v>1258</v>
      </c>
      <c r="M370" s="34">
        <v>891800498</v>
      </c>
      <c r="N370" s="26" t="s">
        <v>700</v>
      </c>
      <c r="O370" s="26" t="s">
        <v>1294</v>
      </c>
      <c r="P370" s="27">
        <v>4730270646</v>
      </c>
      <c r="Q370" s="27">
        <v>4730270646</v>
      </c>
      <c r="R370" s="27">
        <v>0</v>
      </c>
      <c r="S370" s="27">
        <v>0</v>
      </c>
      <c r="T370" s="27">
        <v>0</v>
      </c>
      <c r="U370" s="27">
        <v>0</v>
      </c>
      <c r="V370" s="27">
        <v>0</v>
      </c>
      <c r="W370" s="27">
        <v>0</v>
      </c>
      <c r="X370" s="27">
        <v>0</v>
      </c>
      <c r="Y370" s="27">
        <v>4730270646</v>
      </c>
      <c r="Z370" s="27">
        <v>0</v>
      </c>
      <c r="AA370" s="27">
        <v>0</v>
      </c>
      <c r="AB370" s="27">
        <v>0</v>
      </c>
      <c r="AC370" s="27">
        <v>0</v>
      </c>
      <c r="AD370" s="27">
        <v>0</v>
      </c>
      <c r="AE370" s="27">
        <v>0</v>
      </c>
      <c r="AF370" s="27">
        <v>0</v>
      </c>
      <c r="AG370" s="27">
        <v>0</v>
      </c>
      <c r="AH370" s="27">
        <v>0</v>
      </c>
      <c r="AI370" s="27">
        <v>0</v>
      </c>
      <c r="AJ370" s="27">
        <v>0</v>
      </c>
      <c r="AK370" s="27">
        <v>0</v>
      </c>
      <c r="AL370" s="27">
        <v>0</v>
      </c>
      <c r="AM370" s="27">
        <v>0</v>
      </c>
      <c r="AN370" s="27">
        <v>0</v>
      </c>
      <c r="AO370" s="27">
        <v>0</v>
      </c>
      <c r="AP370" s="26" t="s">
        <v>50</v>
      </c>
      <c r="AQ370" s="26" t="s">
        <v>1295</v>
      </c>
      <c r="AR370" s="26" t="s">
        <v>52</v>
      </c>
      <c r="AS370" s="26" t="s">
        <v>699</v>
      </c>
      <c r="AT370" s="26" t="s">
        <v>54</v>
      </c>
    </row>
    <row r="371" spans="1:46" ht="25.5" x14ac:dyDescent="0.15">
      <c r="A371" s="34">
        <v>543</v>
      </c>
      <c r="B371" s="34">
        <v>2013</v>
      </c>
      <c r="C371" s="26" t="s">
        <v>55</v>
      </c>
      <c r="D371" s="26" t="s">
        <v>107</v>
      </c>
      <c r="E371" s="26" t="s">
        <v>48</v>
      </c>
      <c r="F371" s="26" t="s">
        <v>1296</v>
      </c>
      <c r="G371" s="26" t="s">
        <v>1297</v>
      </c>
      <c r="H371" s="26" t="s">
        <v>1297</v>
      </c>
      <c r="I371" s="26" t="s">
        <v>1297</v>
      </c>
      <c r="J371" s="26" t="s">
        <v>1297</v>
      </c>
      <c r="K371" s="34">
        <v>38</v>
      </c>
      <c r="L371" s="26" t="s">
        <v>1298</v>
      </c>
      <c r="M371" s="34">
        <v>899999053</v>
      </c>
      <c r="N371" s="26" t="s">
        <v>1300</v>
      </c>
      <c r="O371" s="26" t="s">
        <v>1301</v>
      </c>
      <c r="P371" s="27">
        <v>75341937556</v>
      </c>
      <c r="Q371" s="27">
        <v>74801937556</v>
      </c>
      <c r="R371" s="27">
        <v>540000000</v>
      </c>
      <c r="S371" s="27">
        <v>1499999999.6199999</v>
      </c>
      <c r="T371" s="27">
        <v>1494023904</v>
      </c>
      <c r="U371" s="27">
        <v>0</v>
      </c>
      <c r="V371" s="27">
        <v>0</v>
      </c>
      <c r="W371" s="27">
        <v>0</v>
      </c>
      <c r="X371" s="27">
        <v>0</v>
      </c>
      <c r="Y371" s="27">
        <v>0.38</v>
      </c>
      <c r="Z371" s="27">
        <v>1499999999.6199999</v>
      </c>
      <c r="AA371" s="27">
        <v>5976095.6200000001</v>
      </c>
      <c r="AB371" s="27">
        <v>1494023904</v>
      </c>
      <c r="AC371" s="27">
        <v>0</v>
      </c>
      <c r="AD371" s="27">
        <v>0</v>
      </c>
      <c r="AE371" s="27">
        <v>0</v>
      </c>
      <c r="AF371" s="27">
        <v>0</v>
      </c>
      <c r="AG371" s="27">
        <v>0</v>
      </c>
      <c r="AH371" s="27">
        <v>4</v>
      </c>
      <c r="AI371" s="27">
        <v>0.38</v>
      </c>
      <c r="AJ371" s="27">
        <v>0</v>
      </c>
      <c r="AK371" s="27">
        <v>0</v>
      </c>
      <c r="AL371" s="27">
        <v>0</v>
      </c>
      <c r="AM371" s="27">
        <v>0</v>
      </c>
      <c r="AN371" s="27">
        <v>0</v>
      </c>
      <c r="AO371" s="27">
        <v>0.38</v>
      </c>
      <c r="AP371" s="26" t="s">
        <v>542</v>
      </c>
      <c r="AQ371" s="26" t="s">
        <v>1189</v>
      </c>
      <c r="AR371" s="26" t="s">
        <v>1302</v>
      </c>
      <c r="AS371" s="26" t="s">
        <v>1299</v>
      </c>
      <c r="AT371" s="26" t="s">
        <v>54</v>
      </c>
    </row>
    <row r="372" spans="1:46" ht="25.5" x14ac:dyDescent="0.15">
      <c r="A372" s="34">
        <v>543</v>
      </c>
      <c r="B372" s="34">
        <v>2013</v>
      </c>
      <c r="C372" s="26" t="s">
        <v>55</v>
      </c>
      <c r="D372" s="26" t="s">
        <v>107</v>
      </c>
      <c r="E372" s="26" t="s">
        <v>48</v>
      </c>
      <c r="F372" s="26" t="s">
        <v>1296</v>
      </c>
      <c r="G372" s="26" t="s">
        <v>1297</v>
      </c>
      <c r="H372" s="26" t="s">
        <v>1297</v>
      </c>
      <c r="I372" s="26" t="s">
        <v>1297</v>
      </c>
      <c r="J372" s="26" t="s">
        <v>1297</v>
      </c>
      <c r="K372" s="34">
        <v>38</v>
      </c>
      <c r="L372" s="26" t="s">
        <v>1298</v>
      </c>
      <c r="M372" s="34">
        <v>899999053</v>
      </c>
      <c r="N372" s="26" t="s">
        <v>1300</v>
      </c>
      <c r="O372" s="26" t="s">
        <v>1301</v>
      </c>
      <c r="P372" s="27">
        <v>75341937556</v>
      </c>
      <c r="Q372" s="27">
        <v>74801937556</v>
      </c>
      <c r="R372" s="27">
        <v>540000000</v>
      </c>
      <c r="S372" s="27">
        <v>7916991954.0500002</v>
      </c>
      <c r="T372" s="27">
        <v>7885240062</v>
      </c>
      <c r="U372" s="27">
        <v>0</v>
      </c>
      <c r="V372" s="27">
        <v>0</v>
      </c>
      <c r="W372" s="27">
        <v>0</v>
      </c>
      <c r="X372" s="27">
        <v>0</v>
      </c>
      <c r="Y372" s="27">
        <v>52658549.950000003</v>
      </c>
      <c r="Z372" s="27">
        <v>7389992304.4200001</v>
      </c>
      <c r="AA372" s="27">
        <v>29442200.420000002</v>
      </c>
      <c r="AB372" s="27">
        <v>7360550104</v>
      </c>
      <c r="AC372" s="27">
        <v>0</v>
      </c>
      <c r="AD372" s="27">
        <v>0</v>
      </c>
      <c r="AE372" s="27">
        <v>0</v>
      </c>
      <c r="AF372" s="27">
        <v>0</v>
      </c>
      <c r="AG372" s="27">
        <v>526999649.63</v>
      </c>
      <c r="AH372" s="27">
        <v>17</v>
      </c>
      <c r="AI372" s="27">
        <v>579732599.58000004</v>
      </c>
      <c r="AJ372" s="27">
        <v>0</v>
      </c>
      <c r="AK372" s="27">
        <v>1375058.67</v>
      </c>
      <c r="AL372" s="27">
        <v>1375058.67</v>
      </c>
      <c r="AM372" s="27">
        <v>0</v>
      </c>
      <c r="AN372" s="27">
        <v>0</v>
      </c>
      <c r="AO372" s="27">
        <v>581107658.25</v>
      </c>
      <c r="AP372" s="26" t="s">
        <v>542</v>
      </c>
      <c r="AQ372" s="26" t="s">
        <v>1189</v>
      </c>
      <c r="AR372" s="26" t="s">
        <v>1303</v>
      </c>
      <c r="AS372" s="26" t="s">
        <v>1299</v>
      </c>
      <c r="AT372" s="26" t="s">
        <v>54</v>
      </c>
    </row>
    <row r="373" spans="1:46" ht="25.5" x14ac:dyDescent="0.15">
      <c r="A373" s="34">
        <v>543</v>
      </c>
      <c r="B373" s="34">
        <v>2013</v>
      </c>
      <c r="C373" s="26" t="s">
        <v>55</v>
      </c>
      <c r="D373" s="26" t="s">
        <v>107</v>
      </c>
      <c r="E373" s="26" t="s">
        <v>48</v>
      </c>
      <c r="F373" s="26" t="s">
        <v>1296</v>
      </c>
      <c r="G373" s="26" t="s">
        <v>1297</v>
      </c>
      <c r="H373" s="26" t="s">
        <v>1297</v>
      </c>
      <c r="I373" s="26" t="s">
        <v>1297</v>
      </c>
      <c r="J373" s="26" t="s">
        <v>1297</v>
      </c>
      <c r="K373" s="34">
        <v>38</v>
      </c>
      <c r="L373" s="26" t="s">
        <v>1298</v>
      </c>
      <c r="M373" s="34">
        <v>899999053</v>
      </c>
      <c r="N373" s="26" t="s">
        <v>1300</v>
      </c>
      <c r="O373" s="26" t="s">
        <v>1301</v>
      </c>
      <c r="P373" s="27">
        <v>75341937556</v>
      </c>
      <c r="Q373" s="27">
        <v>74801937556</v>
      </c>
      <c r="R373" s="27">
        <v>540000000</v>
      </c>
      <c r="S373" s="27">
        <v>57843643083.940002</v>
      </c>
      <c r="T373" s="27">
        <v>57584186260.199997</v>
      </c>
      <c r="U373" s="27">
        <v>0</v>
      </c>
      <c r="V373" s="27">
        <v>0</v>
      </c>
      <c r="W373" s="27">
        <v>0</v>
      </c>
      <c r="X373" s="27">
        <v>0</v>
      </c>
      <c r="Y373" s="27">
        <v>180311933.06</v>
      </c>
      <c r="Z373" s="27">
        <v>37434137866.5</v>
      </c>
      <c r="AA373" s="27">
        <v>149139991.5</v>
      </c>
      <c r="AB373" s="27">
        <v>37284997875</v>
      </c>
      <c r="AC373" s="27">
        <v>0</v>
      </c>
      <c r="AD373" s="27">
        <v>0</v>
      </c>
      <c r="AE373" s="27">
        <v>0</v>
      </c>
      <c r="AF373" s="27">
        <v>0</v>
      </c>
      <c r="AG373" s="27">
        <v>20409505217.439999</v>
      </c>
      <c r="AH373" s="27">
        <v>118</v>
      </c>
      <c r="AI373" s="27">
        <v>27689524891.5</v>
      </c>
      <c r="AJ373" s="27">
        <v>0</v>
      </c>
      <c r="AK373" s="27">
        <v>0</v>
      </c>
      <c r="AL373" s="27">
        <v>0</v>
      </c>
      <c r="AM373" s="27">
        <v>0</v>
      </c>
      <c r="AN373" s="27">
        <v>0</v>
      </c>
      <c r="AO373" s="27">
        <v>27689524891.5</v>
      </c>
      <c r="AP373" s="26" t="s">
        <v>542</v>
      </c>
      <c r="AQ373" s="26" t="s">
        <v>1189</v>
      </c>
      <c r="AR373" s="26" t="s">
        <v>1304</v>
      </c>
      <c r="AS373" s="26" t="s">
        <v>1299</v>
      </c>
      <c r="AT373" s="26" t="s">
        <v>54</v>
      </c>
    </row>
    <row r="374" spans="1:46" ht="63.75" x14ac:dyDescent="0.15">
      <c r="A374" s="34">
        <v>10</v>
      </c>
      <c r="B374" s="34">
        <v>2010</v>
      </c>
      <c r="C374" s="26" t="s">
        <v>55</v>
      </c>
      <c r="D374" s="26" t="s">
        <v>77</v>
      </c>
      <c r="E374" s="26" t="s">
        <v>83</v>
      </c>
      <c r="F374" s="26" t="s">
        <v>1296</v>
      </c>
      <c r="G374" s="26" t="s">
        <v>1305</v>
      </c>
      <c r="H374" s="26" t="s">
        <v>350</v>
      </c>
      <c r="I374" s="26" t="s">
        <v>350</v>
      </c>
      <c r="J374" s="26" t="s">
        <v>1306</v>
      </c>
      <c r="K374" s="34">
        <v>12</v>
      </c>
      <c r="L374" s="26" t="s">
        <v>1307</v>
      </c>
      <c r="M374" s="34">
        <v>890903858</v>
      </c>
      <c r="N374" s="26" t="s">
        <v>1309</v>
      </c>
      <c r="O374" s="26" t="s">
        <v>1310</v>
      </c>
      <c r="P374" s="27">
        <v>70000000</v>
      </c>
      <c r="Q374" s="27">
        <v>70000000</v>
      </c>
      <c r="R374" s="27">
        <v>0</v>
      </c>
      <c r="S374" s="27">
        <v>69998884.459999993</v>
      </c>
      <c r="T374" s="27">
        <v>69032200</v>
      </c>
      <c r="U374" s="27">
        <v>0</v>
      </c>
      <c r="V374" s="27">
        <v>687800</v>
      </c>
      <c r="W374" s="27">
        <v>0</v>
      </c>
      <c r="X374" s="27">
        <v>0</v>
      </c>
      <c r="Y374" s="27">
        <v>0.01</v>
      </c>
      <c r="Z374" s="27">
        <v>69996128.799999997</v>
      </c>
      <c r="AA374" s="27">
        <v>276128.8</v>
      </c>
      <c r="AB374" s="27">
        <v>69032200</v>
      </c>
      <c r="AC374" s="27">
        <v>0</v>
      </c>
      <c r="AD374" s="27">
        <v>687800</v>
      </c>
      <c r="AE374" s="27">
        <v>0</v>
      </c>
      <c r="AF374" s="27">
        <v>0</v>
      </c>
      <c r="AG374" s="27">
        <v>2755.66</v>
      </c>
      <c r="AH374" s="27">
        <v>2</v>
      </c>
      <c r="AI374" s="27">
        <v>3871.2</v>
      </c>
      <c r="AJ374" s="27">
        <v>-3871.2</v>
      </c>
      <c r="AK374" s="27">
        <v>-3871.2</v>
      </c>
      <c r="AL374" s="27">
        <v>0</v>
      </c>
      <c r="AM374" s="27">
        <v>0</v>
      </c>
      <c r="AN374" s="27">
        <v>0</v>
      </c>
      <c r="AO374" s="27">
        <v>0</v>
      </c>
      <c r="AP374" s="26" t="s">
        <v>91</v>
      </c>
      <c r="AQ374" s="26" t="s">
        <v>1311</v>
      </c>
      <c r="AR374" s="26" t="s">
        <v>52</v>
      </c>
      <c r="AS374" s="26" t="s">
        <v>1308</v>
      </c>
      <c r="AT374" s="26" t="s">
        <v>54</v>
      </c>
    </row>
    <row r="375" spans="1:46" ht="25.5" x14ac:dyDescent="0.15">
      <c r="A375" s="34">
        <v>732</v>
      </c>
      <c r="B375" s="34">
        <v>2013</v>
      </c>
      <c r="C375" s="26" t="s">
        <v>55</v>
      </c>
      <c r="D375" s="26" t="s">
        <v>56</v>
      </c>
      <c r="E375" s="26" t="s">
        <v>83</v>
      </c>
      <c r="F375" s="26" t="s">
        <v>1296</v>
      </c>
      <c r="G375" s="26" t="s">
        <v>57</v>
      </c>
      <c r="H375" s="26" t="s">
        <v>57</v>
      </c>
      <c r="I375" s="26" t="s">
        <v>57</v>
      </c>
      <c r="J375" s="26" t="s">
        <v>1312</v>
      </c>
      <c r="K375" s="34">
        <v>12</v>
      </c>
      <c r="L375" s="26" t="s">
        <v>456</v>
      </c>
      <c r="M375" s="34">
        <v>899999054</v>
      </c>
      <c r="N375" s="26" t="s">
        <v>1314</v>
      </c>
      <c r="O375" s="26" t="s">
        <v>1315</v>
      </c>
      <c r="P375" s="27">
        <v>949874786</v>
      </c>
      <c r="Q375" s="27">
        <v>949874786</v>
      </c>
      <c r="R375" s="27">
        <v>0</v>
      </c>
      <c r="S375" s="27">
        <v>603784361.70000005</v>
      </c>
      <c r="T375" s="27">
        <v>600000000</v>
      </c>
      <c r="U375" s="27">
        <v>0</v>
      </c>
      <c r="V375" s="27">
        <v>0</v>
      </c>
      <c r="W375" s="27">
        <v>0</v>
      </c>
      <c r="X375" s="27">
        <v>0</v>
      </c>
      <c r="Y375" s="27">
        <v>346090424.30000001</v>
      </c>
      <c r="Z375" s="27">
        <v>602400000</v>
      </c>
      <c r="AA375" s="27">
        <v>2400000</v>
      </c>
      <c r="AB375" s="27">
        <v>600000000</v>
      </c>
      <c r="AC375" s="27">
        <v>0</v>
      </c>
      <c r="AD375" s="27">
        <v>0</v>
      </c>
      <c r="AE375" s="27">
        <v>0</v>
      </c>
      <c r="AF375" s="27">
        <v>0</v>
      </c>
      <c r="AG375" s="27">
        <v>1384361.7</v>
      </c>
      <c r="AH375" s="27">
        <v>1</v>
      </c>
      <c r="AI375" s="27">
        <v>347474786</v>
      </c>
      <c r="AJ375" s="27">
        <v>-347474786</v>
      </c>
      <c r="AK375" s="27">
        <v>-347474786</v>
      </c>
      <c r="AL375" s="27">
        <v>0</v>
      </c>
      <c r="AM375" s="27">
        <v>0</v>
      </c>
      <c r="AN375" s="27">
        <v>0</v>
      </c>
      <c r="AO375" s="27">
        <v>0</v>
      </c>
      <c r="AP375" s="26" t="s">
        <v>542</v>
      </c>
      <c r="AQ375" s="26" t="s">
        <v>1316</v>
      </c>
      <c r="AR375" s="26" t="s">
        <v>52</v>
      </c>
      <c r="AS375" s="26" t="s">
        <v>1313</v>
      </c>
      <c r="AT375" s="26" t="s">
        <v>54</v>
      </c>
    </row>
    <row r="376" spans="1:46" ht="25.5" x14ac:dyDescent="0.15">
      <c r="A376" s="34">
        <v>543</v>
      </c>
      <c r="B376" s="34">
        <v>2013</v>
      </c>
      <c r="C376" s="26" t="s">
        <v>55</v>
      </c>
      <c r="D376" s="26" t="s">
        <v>107</v>
      </c>
      <c r="E376" s="26" t="s">
        <v>48</v>
      </c>
      <c r="F376" s="26" t="s">
        <v>1296</v>
      </c>
      <c r="G376" s="26" t="s">
        <v>1297</v>
      </c>
      <c r="H376" s="26" t="s">
        <v>1297</v>
      </c>
      <c r="I376" s="26" t="s">
        <v>1297</v>
      </c>
      <c r="J376" s="26" t="s">
        <v>1297</v>
      </c>
      <c r="K376" s="34">
        <v>38</v>
      </c>
      <c r="L376" s="26" t="s">
        <v>1298</v>
      </c>
      <c r="M376" s="34">
        <v>899999053</v>
      </c>
      <c r="N376" s="26" t="s">
        <v>1300</v>
      </c>
      <c r="O376" s="26" t="s">
        <v>1301</v>
      </c>
      <c r="P376" s="27">
        <v>75341937556</v>
      </c>
      <c r="Q376" s="27">
        <v>74801937556</v>
      </c>
      <c r="R376" s="27">
        <v>540000000</v>
      </c>
      <c r="S376" s="27">
        <v>32602974.289999999</v>
      </c>
      <c r="T376" s="27">
        <v>0</v>
      </c>
      <c r="U376" s="27">
        <v>32459548</v>
      </c>
      <c r="V376" s="27">
        <v>0</v>
      </c>
      <c r="W376" s="27">
        <v>0</v>
      </c>
      <c r="X376" s="27">
        <v>0</v>
      </c>
      <c r="Y376" s="27">
        <v>0</v>
      </c>
      <c r="Z376" s="27">
        <v>32589386.190000001</v>
      </c>
      <c r="AA376" s="27">
        <v>129838.19</v>
      </c>
      <c r="AB376" s="27">
        <v>0</v>
      </c>
      <c r="AC376" s="27">
        <v>32459548</v>
      </c>
      <c r="AD376" s="27">
        <v>0</v>
      </c>
      <c r="AE376" s="27">
        <v>0</v>
      </c>
      <c r="AF376" s="27">
        <v>0</v>
      </c>
      <c r="AG376" s="27">
        <v>13588.1</v>
      </c>
      <c r="AH376" s="27">
        <v>0</v>
      </c>
      <c r="AI376" s="27">
        <v>3410613.81</v>
      </c>
      <c r="AJ376" s="27">
        <v>0</v>
      </c>
      <c r="AK376" s="27">
        <v>0</v>
      </c>
      <c r="AL376" s="27">
        <v>0</v>
      </c>
      <c r="AM376" s="27">
        <v>0</v>
      </c>
      <c r="AN376" s="27">
        <v>0</v>
      </c>
      <c r="AO376" s="27">
        <v>3410613.81</v>
      </c>
      <c r="AP376" s="26" t="s">
        <v>542</v>
      </c>
      <c r="AQ376" s="26" t="s">
        <v>1189</v>
      </c>
      <c r="AR376" s="26" t="s">
        <v>1317</v>
      </c>
      <c r="AS376" s="26" t="s">
        <v>1299</v>
      </c>
      <c r="AT376" s="26" t="s">
        <v>54</v>
      </c>
    </row>
    <row r="377" spans="1:46" ht="25.5" x14ac:dyDescent="0.15">
      <c r="A377" s="34">
        <v>543</v>
      </c>
      <c r="B377" s="34">
        <v>2013</v>
      </c>
      <c r="C377" s="26" t="s">
        <v>55</v>
      </c>
      <c r="D377" s="26" t="s">
        <v>107</v>
      </c>
      <c r="E377" s="26" t="s">
        <v>48</v>
      </c>
      <c r="F377" s="26" t="s">
        <v>1296</v>
      </c>
      <c r="G377" s="26" t="s">
        <v>1297</v>
      </c>
      <c r="H377" s="26" t="s">
        <v>1297</v>
      </c>
      <c r="I377" s="26" t="s">
        <v>1297</v>
      </c>
      <c r="J377" s="26" t="s">
        <v>1297</v>
      </c>
      <c r="K377" s="34">
        <v>38</v>
      </c>
      <c r="L377" s="26" t="s">
        <v>1298</v>
      </c>
      <c r="M377" s="34">
        <v>899999053</v>
      </c>
      <c r="N377" s="26" t="s">
        <v>1300</v>
      </c>
      <c r="O377" s="26" t="s">
        <v>1301</v>
      </c>
      <c r="P377" s="27">
        <v>75341937556</v>
      </c>
      <c r="Q377" s="27">
        <v>74801937556</v>
      </c>
      <c r="R377" s="27">
        <v>540000000</v>
      </c>
      <c r="S377" s="27">
        <v>14095979.01</v>
      </c>
      <c r="T377" s="27">
        <v>0</v>
      </c>
      <c r="U377" s="27">
        <v>14016623</v>
      </c>
      <c r="V377" s="27">
        <v>0</v>
      </c>
      <c r="W377" s="27">
        <v>0</v>
      </c>
      <c r="X377" s="27">
        <v>0</v>
      </c>
      <c r="Y377" s="27">
        <v>2000</v>
      </c>
      <c r="Z377" s="27">
        <v>14072689.49</v>
      </c>
      <c r="AA377" s="27">
        <v>56066.49</v>
      </c>
      <c r="AB377" s="27">
        <v>0</v>
      </c>
      <c r="AC377" s="27">
        <v>14016623</v>
      </c>
      <c r="AD377" s="27">
        <v>0</v>
      </c>
      <c r="AE377" s="27">
        <v>0</v>
      </c>
      <c r="AF377" s="27">
        <v>0</v>
      </c>
      <c r="AG377" s="27">
        <v>23289.52</v>
      </c>
      <c r="AH377" s="27">
        <v>0</v>
      </c>
      <c r="AI377" s="27">
        <v>5845669.5099999998</v>
      </c>
      <c r="AJ377" s="27">
        <v>0</v>
      </c>
      <c r="AK377" s="27">
        <v>0</v>
      </c>
      <c r="AL377" s="27">
        <v>0</v>
      </c>
      <c r="AM377" s="27">
        <v>0</v>
      </c>
      <c r="AN377" s="27">
        <v>0</v>
      </c>
      <c r="AO377" s="27">
        <v>5845669.5099999998</v>
      </c>
      <c r="AP377" s="26" t="s">
        <v>542</v>
      </c>
      <c r="AQ377" s="26" t="s">
        <v>1189</v>
      </c>
      <c r="AR377" s="26" t="s">
        <v>1318</v>
      </c>
      <c r="AS377" s="26" t="s">
        <v>1299</v>
      </c>
      <c r="AT377" s="26" t="s">
        <v>54</v>
      </c>
    </row>
    <row r="378" spans="1:46" ht="63.75" x14ac:dyDescent="0.15">
      <c r="A378" s="34">
        <v>57</v>
      </c>
      <c r="B378" s="34">
        <v>2012</v>
      </c>
      <c r="C378" s="26" t="s">
        <v>55</v>
      </c>
      <c r="D378" s="26" t="s">
        <v>56</v>
      </c>
      <c r="E378" s="26" t="s">
        <v>48</v>
      </c>
      <c r="F378" s="26" t="s">
        <v>1296</v>
      </c>
      <c r="G378" s="26" t="s">
        <v>435</v>
      </c>
      <c r="H378" s="26" t="s">
        <v>435</v>
      </c>
      <c r="I378" s="26" t="s">
        <v>435</v>
      </c>
      <c r="J378" s="26" t="s">
        <v>435</v>
      </c>
      <c r="K378" s="34">
        <v>45</v>
      </c>
      <c r="L378" s="26" t="s">
        <v>1319</v>
      </c>
      <c r="M378" s="34">
        <v>899999050</v>
      </c>
      <c r="N378" s="26" t="s">
        <v>1321</v>
      </c>
      <c r="O378" s="26" t="s">
        <v>1322</v>
      </c>
      <c r="P378" s="27">
        <v>6174375000</v>
      </c>
      <c r="Q378" s="27">
        <v>6174375000</v>
      </c>
      <c r="R378" s="27">
        <v>0</v>
      </c>
      <c r="S378" s="27">
        <v>6174375000</v>
      </c>
      <c r="T378" s="27">
        <v>6149998950</v>
      </c>
      <c r="U378" s="27">
        <v>0</v>
      </c>
      <c r="V378" s="27">
        <v>0</v>
      </c>
      <c r="W378" s="27">
        <v>0</v>
      </c>
      <c r="X378" s="27">
        <v>24376050</v>
      </c>
      <c r="Y378" s="27">
        <v>0</v>
      </c>
      <c r="Z378" s="27">
        <v>5814628415</v>
      </c>
      <c r="AA378" s="27">
        <v>0</v>
      </c>
      <c r="AB378" s="27">
        <v>5790252365</v>
      </c>
      <c r="AC378" s="27">
        <v>0</v>
      </c>
      <c r="AD378" s="27">
        <v>0</v>
      </c>
      <c r="AE378" s="27">
        <v>0</v>
      </c>
      <c r="AF378" s="27">
        <v>24376050</v>
      </c>
      <c r="AG378" s="27">
        <v>359746585</v>
      </c>
      <c r="AH378" s="27">
        <v>6</v>
      </c>
      <c r="AI378" s="27">
        <v>359746585</v>
      </c>
      <c r="AJ378" s="27">
        <v>0</v>
      </c>
      <c r="AK378" s="27">
        <v>145193449.28</v>
      </c>
      <c r="AL378" s="27">
        <v>0</v>
      </c>
      <c r="AM378" s="27">
        <v>145193449.28</v>
      </c>
      <c r="AN378" s="27">
        <v>0</v>
      </c>
      <c r="AO378" s="27">
        <v>504940034.27999997</v>
      </c>
      <c r="AP378" s="26" t="s">
        <v>74</v>
      </c>
      <c r="AQ378" s="26" t="s">
        <v>1323</v>
      </c>
      <c r="AR378" s="26" t="s">
        <v>52</v>
      </c>
      <c r="AS378" s="26" t="s">
        <v>1320</v>
      </c>
      <c r="AT378" s="26" t="s">
        <v>54</v>
      </c>
    </row>
    <row r="379" spans="1:46" ht="63.75" x14ac:dyDescent="0.15">
      <c r="A379" s="34">
        <v>534</v>
      </c>
      <c r="B379" s="34">
        <v>2012</v>
      </c>
      <c r="C379" s="26" t="s">
        <v>55</v>
      </c>
      <c r="D379" s="26" t="s">
        <v>56</v>
      </c>
      <c r="E379" s="26" t="s">
        <v>166</v>
      </c>
      <c r="F379" s="26" t="s">
        <v>1296</v>
      </c>
      <c r="G379" s="26" t="s">
        <v>171</v>
      </c>
      <c r="H379" s="26" t="s">
        <v>171</v>
      </c>
      <c r="I379" s="26" t="s">
        <v>171</v>
      </c>
      <c r="J379" s="26" t="s">
        <v>171</v>
      </c>
      <c r="K379" s="34">
        <v>0</v>
      </c>
      <c r="L379" s="26" t="s">
        <v>1324</v>
      </c>
      <c r="M379" s="34">
        <v>899999403</v>
      </c>
      <c r="N379" s="26" t="s">
        <v>1326</v>
      </c>
      <c r="O379" s="26" t="s">
        <v>1327</v>
      </c>
      <c r="P379" s="27">
        <v>216850000</v>
      </c>
      <c r="Q379" s="27">
        <v>196850000</v>
      </c>
      <c r="R379" s="27">
        <v>20000000</v>
      </c>
      <c r="S379" s="27">
        <v>196850000</v>
      </c>
      <c r="T379" s="27">
        <v>196850000</v>
      </c>
      <c r="U379" s="27">
        <v>0</v>
      </c>
      <c r="V379" s="27">
        <v>0</v>
      </c>
      <c r="W379" s="27">
        <v>0</v>
      </c>
      <c r="X379" s="27">
        <v>0</v>
      </c>
      <c r="Y379" s="27">
        <v>0</v>
      </c>
      <c r="Z379" s="27">
        <v>196850000</v>
      </c>
      <c r="AA379" s="27">
        <v>0</v>
      </c>
      <c r="AB379" s="27">
        <v>196850000</v>
      </c>
      <c r="AC379" s="27">
        <v>0</v>
      </c>
      <c r="AD379" s="27">
        <v>0</v>
      </c>
      <c r="AE379" s="27">
        <v>0</v>
      </c>
      <c r="AF379" s="27">
        <v>0</v>
      </c>
      <c r="AG379" s="27">
        <v>0</v>
      </c>
      <c r="AH379" s="27">
        <v>1</v>
      </c>
      <c r="AI379" s="27">
        <v>0</v>
      </c>
      <c r="AJ379" s="27">
        <v>0</v>
      </c>
      <c r="AK379" s="27">
        <v>0</v>
      </c>
      <c r="AL379" s="27">
        <v>0</v>
      </c>
      <c r="AM379" s="27">
        <v>0</v>
      </c>
      <c r="AN379" s="27">
        <v>0</v>
      </c>
      <c r="AO379" s="27">
        <v>0</v>
      </c>
      <c r="AP379" s="26" t="s">
        <v>74</v>
      </c>
      <c r="AQ379" s="26" t="s">
        <v>1328</v>
      </c>
      <c r="AR379" s="26" t="s">
        <v>52</v>
      </c>
      <c r="AS379" s="26" t="s">
        <v>1325</v>
      </c>
      <c r="AT379" s="26" t="s">
        <v>54</v>
      </c>
    </row>
    <row r="380" spans="1:46" ht="51" x14ac:dyDescent="0.15">
      <c r="A380" s="34">
        <v>507</v>
      </c>
      <c r="B380" s="34">
        <v>2012</v>
      </c>
      <c r="C380" s="26" t="s">
        <v>55</v>
      </c>
      <c r="D380" s="26" t="s">
        <v>107</v>
      </c>
      <c r="E380" s="26" t="s">
        <v>48</v>
      </c>
      <c r="F380" s="26" t="s">
        <v>1296</v>
      </c>
      <c r="G380" s="26" t="s">
        <v>171</v>
      </c>
      <c r="H380" s="26" t="s">
        <v>171</v>
      </c>
      <c r="I380" s="26" t="s">
        <v>171</v>
      </c>
      <c r="J380" s="26" t="s">
        <v>176</v>
      </c>
      <c r="K380" s="34">
        <v>48</v>
      </c>
      <c r="L380" s="26" t="s">
        <v>1329</v>
      </c>
      <c r="M380" s="34">
        <v>830000282</v>
      </c>
      <c r="N380" s="26" t="s">
        <v>1331</v>
      </c>
      <c r="O380" s="26" t="s">
        <v>1332</v>
      </c>
      <c r="P380" s="27">
        <v>6159085880</v>
      </c>
      <c r="Q380" s="27">
        <v>6059085880</v>
      </c>
      <c r="R380" s="27">
        <v>100000000</v>
      </c>
      <c r="S380" s="27">
        <v>4347095.1100000003</v>
      </c>
      <c r="T380" s="27">
        <v>0</v>
      </c>
      <c r="U380" s="27">
        <v>4329776</v>
      </c>
      <c r="V380" s="27">
        <v>0</v>
      </c>
      <c r="W380" s="27">
        <v>0</v>
      </c>
      <c r="X380" s="27">
        <v>0</v>
      </c>
      <c r="Y380" s="27">
        <v>0</v>
      </c>
      <c r="Z380" s="27">
        <v>4347095.0999999996</v>
      </c>
      <c r="AA380" s="27">
        <v>17319.099999999999</v>
      </c>
      <c r="AB380" s="27">
        <v>0</v>
      </c>
      <c r="AC380" s="27">
        <v>4329776</v>
      </c>
      <c r="AD380" s="27">
        <v>0</v>
      </c>
      <c r="AE380" s="27">
        <v>0</v>
      </c>
      <c r="AF380" s="27">
        <v>0</v>
      </c>
      <c r="AG380" s="27">
        <v>0.01</v>
      </c>
      <c r="AH380" s="27">
        <v>0</v>
      </c>
      <c r="AI380" s="27">
        <v>0.38</v>
      </c>
      <c r="AJ380" s="27">
        <v>0</v>
      </c>
      <c r="AK380" s="27">
        <v>0</v>
      </c>
      <c r="AL380" s="27">
        <v>0</v>
      </c>
      <c r="AM380" s="27">
        <v>0</v>
      </c>
      <c r="AN380" s="27">
        <v>0</v>
      </c>
      <c r="AO380" s="27">
        <v>0.38</v>
      </c>
      <c r="AP380" s="26" t="s">
        <v>542</v>
      </c>
      <c r="AQ380" s="26" t="s">
        <v>1333</v>
      </c>
      <c r="AR380" s="26" t="s">
        <v>1334</v>
      </c>
      <c r="AS380" s="26" t="s">
        <v>1330</v>
      </c>
      <c r="AT380" s="26" t="s">
        <v>54</v>
      </c>
    </row>
    <row r="381" spans="1:46" ht="76.5" x14ac:dyDescent="0.15">
      <c r="A381" s="34">
        <v>257720</v>
      </c>
      <c r="B381" s="34">
        <v>2013</v>
      </c>
      <c r="C381" s="26" t="s">
        <v>55</v>
      </c>
      <c r="D381" s="26" t="s">
        <v>56</v>
      </c>
      <c r="E381" s="26" t="s">
        <v>48</v>
      </c>
      <c r="F381" s="26" t="s">
        <v>1296</v>
      </c>
      <c r="G381" s="26" t="s">
        <v>102</v>
      </c>
      <c r="H381" s="26" t="s">
        <v>102</v>
      </c>
      <c r="I381" s="26" t="s">
        <v>102</v>
      </c>
      <c r="J381" s="26" t="s">
        <v>102</v>
      </c>
      <c r="K381" s="34">
        <v>36</v>
      </c>
      <c r="L381" s="26" t="s">
        <v>1335</v>
      </c>
      <c r="M381" s="34">
        <v>830127607</v>
      </c>
      <c r="N381" s="26" t="s">
        <v>1337</v>
      </c>
      <c r="O381" s="26" t="s">
        <v>1338</v>
      </c>
      <c r="P381" s="27">
        <v>17028685259</v>
      </c>
      <c r="Q381" s="27">
        <v>16828685259</v>
      </c>
      <c r="R381" s="27">
        <v>200000000</v>
      </c>
      <c r="S381" s="27">
        <v>16413371064.91</v>
      </c>
      <c r="T381" s="27">
        <v>16317692891</v>
      </c>
      <c r="U381" s="27">
        <v>30284450</v>
      </c>
      <c r="V381" s="27">
        <v>0</v>
      </c>
      <c r="W381" s="27">
        <v>0</v>
      </c>
      <c r="X381" s="27">
        <v>0</v>
      </c>
      <c r="Y381" s="27">
        <v>453637.09</v>
      </c>
      <c r="Z381" s="27">
        <v>9641578988.2900009</v>
      </c>
      <c r="AA381" s="27">
        <v>38412665.289999999</v>
      </c>
      <c r="AB381" s="27">
        <v>9572881873</v>
      </c>
      <c r="AC381" s="27">
        <v>30284450</v>
      </c>
      <c r="AD381" s="27">
        <v>0</v>
      </c>
      <c r="AE381" s="27">
        <v>0</v>
      </c>
      <c r="AF381" s="27">
        <v>0</v>
      </c>
      <c r="AG381" s="27">
        <v>6771792076.6199999</v>
      </c>
      <c r="AH381" s="27">
        <v>14</v>
      </c>
      <c r="AI381" s="27">
        <v>6772245713.71</v>
      </c>
      <c r="AJ381" s="27">
        <v>0</v>
      </c>
      <c r="AK381" s="27">
        <v>626512031.85000002</v>
      </c>
      <c r="AL381" s="27">
        <v>0</v>
      </c>
      <c r="AM381" s="27">
        <v>626512031.85000002</v>
      </c>
      <c r="AN381" s="27">
        <v>0</v>
      </c>
      <c r="AO381" s="27">
        <v>7398757745.5600004</v>
      </c>
      <c r="AP381" s="26" t="s">
        <v>542</v>
      </c>
      <c r="AQ381" s="26" t="s">
        <v>1339</v>
      </c>
      <c r="AR381" s="26" t="s">
        <v>52</v>
      </c>
      <c r="AS381" s="26" t="s">
        <v>1336</v>
      </c>
      <c r="AT381" s="26" t="s">
        <v>54</v>
      </c>
    </row>
    <row r="382" spans="1:46" ht="38.25" x14ac:dyDescent="0.15">
      <c r="A382" s="34">
        <v>315</v>
      </c>
      <c r="B382" s="34">
        <v>2013</v>
      </c>
      <c r="C382" s="26" t="s">
        <v>55</v>
      </c>
      <c r="D382" s="26" t="s">
        <v>107</v>
      </c>
      <c r="E382" s="26" t="s">
        <v>48</v>
      </c>
      <c r="F382" s="26" t="s">
        <v>1296</v>
      </c>
      <c r="G382" s="26" t="s">
        <v>1340</v>
      </c>
      <c r="H382" s="26" t="s">
        <v>1340</v>
      </c>
      <c r="I382" s="26" t="s">
        <v>1340</v>
      </c>
      <c r="J382" s="26" t="s">
        <v>1340</v>
      </c>
      <c r="K382" s="34">
        <v>43</v>
      </c>
      <c r="L382" s="26" t="s">
        <v>1298</v>
      </c>
      <c r="M382" s="34">
        <v>899999053</v>
      </c>
      <c r="N382" s="26" t="s">
        <v>1300</v>
      </c>
      <c r="O382" s="26" t="s">
        <v>1341</v>
      </c>
      <c r="P382" s="27">
        <v>78519865000</v>
      </c>
      <c r="Q382" s="27">
        <v>77595949000</v>
      </c>
      <c r="R382" s="27">
        <v>923916000</v>
      </c>
      <c r="S382" s="27">
        <v>76467428706.169998</v>
      </c>
      <c r="T382" s="27">
        <v>76156992799</v>
      </c>
      <c r="U382" s="27">
        <v>1288700</v>
      </c>
      <c r="V382" s="27">
        <v>0</v>
      </c>
      <c r="W382" s="27">
        <v>0</v>
      </c>
      <c r="X382" s="27">
        <v>0</v>
      </c>
      <c r="Y382" s="27">
        <v>604647900.83000004</v>
      </c>
      <c r="Z382" s="27">
        <v>70436147177.309998</v>
      </c>
      <c r="AA382" s="27">
        <v>280622100.31</v>
      </c>
      <c r="AB382" s="27">
        <v>70154236377</v>
      </c>
      <c r="AC382" s="27">
        <v>1288700</v>
      </c>
      <c r="AD382" s="27">
        <v>0</v>
      </c>
      <c r="AE382" s="27">
        <v>0</v>
      </c>
      <c r="AF382" s="27">
        <v>0</v>
      </c>
      <c r="AG382" s="27">
        <v>6031281528.8599997</v>
      </c>
      <c r="AH382" s="27">
        <v>29</v>
      </c>
      <c r="AI382" s="27">
        <v>7159801822.6899996</v>
      </c>
      <c r="AJ382" s="27">
        <v>0</v>
      </c>
      <c r="AK382" s="27">
        <v>1128490775.9000001</v>
      </c>
      <c r="AL382" s="27">
        <v>0</v>
      </c>
      <c r="AM382" s="27">
        <v>1128490775.9000001</v>
      </c>
      <c r="AN382" s="27">
        <v>0</v>
      </c>
      <c r="AO382" s="27">
        <v>8288292598.5900002</v>
      </c>
      <c r="AP382" s="26" t="s">
        <v>542</v>
      </c>
      <c r="AQ382" s="26" t="s">
        <v>1342</v>
      </c>
      <c r="AR382" s="26" t="s">
        <v>52</v>
      </c>
      <c r="AS382" s="26" t="s">
        <v>1299</v>
      </c>
      <c r="AT382" s="26" t="s">
        <v>54</v>
      </c>
    </row>
    <row r="383" spans="1:46" ht="25.5" x14ac:dyDescent="0.15">
      <c r="A383" s="34">
        <v>268</v>
      </c>
      <c r="B383" s="34">
        <v>2013</v>
      </c>
      <c r="C383" s="26" t="s">
        <v>55</v>
      </c>
      <c r="D383" s="26" t="s">
        <v>56</v>
      </c>
      <c r="E383" s="26" t="s">
        <v>78</v>
      </c>
      <c r="F383" s="26" t="s">
        <v>1296</v>
      </c>
      <c r="G383" s="26" t="s">
        <v>1343</v>
      </c>
      <c r="H383" s="26" t="s">
        <v>1343</v>
      </c>
      <c r="I383" s="26" t="s">
        <v>1343</v>
      </c>
      <c r="J383" s="26" t="s">
        <v>1343</v>
      </c>
      <c r="K383" s="34">
        <v>42</v>
      </c>
      <c r="L383" s="26" t="s">
        <v>1344</v>
      </c>
      <c r="M383" s="34">
        <v>899999306</v>
      </c>
      <c r="N383" s="26" t="s">
        <v>1346</v>
      </c>
      <c r="O383" s="26" t="s">
        <v>1347</v>
      </c>
      <c r="P383" s="27">
        <v>1523591123</v>
      </c>
      <c r="Q383" s="27">
        <v>1523591123</v>
      </c>
      <c r="R383" s="27">
        <v>0</v>
      </c>
      <c r="S383" s="27">
        <v>1521743123.1600001</v>
      </c>
      <c r="T383" s="27">
        <v>1487008039</v>
      </c>
      <c r="U383" s="27">
        <v>28665000</v>
      </c>
      <c r="V383" s="27">
        <v>0</v>
      </c>
      <c r="W383" s="27">
        <v>0</v>
      </c>
      <c r="X383" s="27">
        <v>0</v>
      </c>
      <c r="Y383" s="27">
        <v>1847999.84</v>
      </c>
      <c r="Z383" s="27">
        <v>1521735731.1600001</v>
      </c>
      <c r="AA383" s="27">
        <v>6062692.1600000001</v>
      </c>
      <c r="AB383" s="27">
        <v>1487008039</v>
      </c>
      <c r="AC383" s="27">
        <v>28665000</v>
      </c>
      <c r="AD383" s="27">
        <v>0</v>
      </c>
      <c r="AE383" s="27">
        <v>0</v>
      </c>
      <c r="AF383" s="27">
        <v>0</v>
      </c>
      <c r="AG383" s="27">
        <v>7392</v>
      </c>
      <c r="AH383" s="27">
        <v>11</v>
      </c>
      <c r="AI383" s="27">
        <v>1855391.84</v>
      </c>
      <c r="AJ383" s="27">
        <v>-1855391.84</v>
      </c>
      <c r="AK383" s="27">
        <v>-1855391.84</v>
      </c>
      <c r="AL383" s="27">
        <v>0</v>
      </c>
      <c r="AM383" s="27">
        <v>0</v>
      </c>
      <c r="AN383" s="27">
        <v>0</v>
      </c>
      <c r="AO383" s="27">
        <v>0</v>
      </c>
      <c r="AP383" s="26" t="s">
        <v>542</v>
      </c>
      <c r="AQ383" s="26" t="s">
        <v>1348</v>
      </c>
      <c r="AR383" s="26" t="s">
        <v>52</v>
      </c>
      <c r="AS383" s="26" t="s">
        <v>1345</v>
      </c>
      <c r="AT383" s="26" t="s">
        <v>54</v>
      </c>
    </row>
    <row r="384" spans="1:46" ht="76.5" x14ac:dyDescent="0.15">
      <c r="A384" s="34">
        <v>257720</v>
      </c>
      <c r="B384" s="34">
        <v>2013</v>
      </c>
      <c r="C384" s="26" t="s">
        <v>55</v>
      </c>
      <c r="D384" s="26" t="s">
        <v>56</v>
      </c>
      <c r="E384" s="26" t="s">
        <v>48</v>
      </c>
      <c r="F384" s="26" t="s">
        <v>1296</v>
      </c>
      <c r="G384" s="26" t="s">
        <v>102</v>
      </c>
      <c r="H384" s="26" t="s">
        <v>102</v>
      </c>
      <c r="I384" s="26" t="s">
        <v>102</v>
      </c>
      <c r="J384" s="26" t="s">
        <v>102</v>
      </c>
      <c r="K384" s="34">
        <v>36</v>
      </c>
      <c r="L384" s="26" t="s">
        <v>1335</v>
      </c>
      <c r="M384" s="34">
        <v>830127607</v>
      </c>
      <c r="N384" s="26" t="s">
        <v>1337</v>
      </c>
      <c r="O384" s="26" t="s">
        <v>1338</v>
      </c>
      <c r="P384" s="27">
        <v>17028685259</v>
      </c>
      <c r="Q384" s="27">
        <v>16828685259</v>
      </c>
      <c r="R384" s="27">
        <v>200000000</v>
      </c>
      <c r="S384" s="27">
        <v>2342284.9</v>
      </c>
      <c r="T384" s="27">
        <v>0</v>
      </c>
      <c r="U384" s="27">
        <v>689454</v>
      </c>
      <c r="V384" s="27">
        <v>0</v>
      </c>
      <c r="W384" s="27">
        <v>0</v>
      </c>
      <c r="X384" s="27">
        <v>0</v>
      </c>
      <c r="Y384" s="27">
        <v>410449910.10000002</v>
      </c>
      <c r="Z384" s="27">
        <v>692211.82</v>
      </c>
      <c r="AA384" s="27">
        <v>2757.82</v>
      </c>
      <c r="AB384" s="27">
        <v>0</v>
      </c>
      <c r="AC384" s="27">
        <v>689454</v>
      </c>
      <c r="AD384" s="27">
        <v>0</v>
      </c>
      <c r="AE384" s="27">
        <v>0</v>
      </c>
      <c r="AF384" s="27">
        <v>0</v>
      </c>
      <c r="AG384" s="27">
        <v>1650073.08</v>
      </c>
      <c r="AH384" s="27">
        <v>0</v>
      </c>
      <c r="AI384" s="27">
        <v>414168345.18000001</v>
      </c>
      <c r="AJ384" s="27">
        <v>0</v>
      </c>
      <c r="AK384" s="27">
        <v>0</v>
      </c>
      <c r="AL384" s="27">
        <v>0</v>
      </c>
      <c r="AM384" s="27">
        <v>0</v>
      </c>
      <c r="AN384" s="27">
        <v>0</v>
      </c>
      <c r="AO384" s="27">
        <v>414168345.18000001</v>
      </c>
      <c r="AP384" s="26" t="s">
        <v>542</v>
      </c>
      <c r="AQ384" s="26" t="s">
        <v>1339</v>
      </c>
      <c r="AR384" s="26" t="s">
        <v>1349</v>
      </c>
      <c r="AS384" s="26" t="s">
        <v>1336</v>
      </c>
      <c r="AT384" s="26" t="s">
        <v>54</v>
      </c>
    </row>
    <row r="385" spans="1:46" ht="38.25" x14ac:dyDescent="0.15">
      <c r="A385" s="34">
        <v>593</v>
      </c>
      <c r="B385" s="34">
        <v>2014</v>
      </c>
      <c r="C385" s="26" t="s">
        <v>55</v>
      </c>
      <c r="D385" s="26" t="s">
        <v>107</v>
      </c>
      <c r="E385" s="26" t="s">
        <v>48</v>
      </c>
      <c r="F385" s="26" t="s">
        <v>1296</v>
      </c>
      <c r="G385" s="26" t="s">
        <v>1350</v>
      </c>
      <c r="H385" s="26" t="s">
        <v>1350</v>
      </c>
      <c r="I385" s="26" t="s">
        <v>1350</v>
      </c>
      <c r="J385" s="26" t="s">
        <v>1351</v>
      </c>
      <c r="K385" s="34">
        <v>24</v>
      </c>
      <c r="L385" s="26" t="s">
        <v>128</v>
      </c>
      <c r="M385" s="34">
        <v>899999034</v>
      </c>
      <c r="N385" s="26" t="s">
        <v>899</v>
      </c>
      <c r="O385" s="26" t="s">
        <v>1352</v>
      </c>
      <c r="P385" s="27">
        <v>25696750677</v>
      </c>
      <c r="Q385" s="27">
        <v>25161475677</v>
      </c>
      <c r="R385" s="27">
        <v>535275000</v>
      </c>
      <c r="S385" s="27">
        <v>20651786021.02</v>
      </c>
      <c r="T385" s="27">
        <v>20551541098</v>
      </c>
      <c r="U385" s="27">
        <v>0</v>
      </c>
      <c r="V385" s="27">
        <v>0</v>
      </c>
      <c r="W385" s="27">
        <v>0</v>
      </c>
      <c r="X385" s="27">
        <v>0</v>
      </c>
      <c r="Y385" s="27">
        <v>3171316456.98</v>
      </c>
      <c r="Z385" s="27">
        <v>18705743552.709999</v>
      </c>
      <c r="AA385" s="27">
        <v>74524874.709999993</v>
      </c>
      <c r="AB385" s="27">
        <v>18631218678</v>
      </c>
      <c r="AC385" s="27">
        <v>0</v>
      </c>
      <c r="AD385" s="27">
        <v>0</v>
      </c>
      <c r="AE385" s="27">
        <v>0</v>
      </c>
      <c r="AF385" s="27">
        <v>0</v>
      </c>
      <c r="AG385" s="27">
        <v>1946042468.3099999</v>
      </c>
      <c r="AH385" s="27">
        <v>190</v>
      </c>
      <c r="AI385" s="27">
        <v>6455732124.29</v>
      </c>
      <c r="AJ385" s="27">
        <v>0</v>
      </c>
      <c r="AK385" s="27">
        <v>611807632.50999999</v>
      </c>
      <c r="AL385" s="27">
        <v>0</v>
      </c>
      <c r="AM385" s="27">
        <v>611807632.50999999</v>
      </c>
      <c r="AN385" s="27">
        <v>0</v>
      </c>
      <c r="AO385" s="27">
        <v>7067539756.8000002</v>
      </c>
      <c r="AP385" s="26" t="s">
        <v>542</v>
      </c>
      <c r="AQ385" s="26" t="s">
        <v>1353</v>
      </c>
      <c r="AR385" s="26" t="s">
        <v>52</v>
      </c>
      <c r="AS385" s="26" t="s">
        <v>898</v>
      </c>
      <c r="AT385" s="26" t="s">
        <v>54</v>
      </c>
    </row>
    <row r="386" spans="1:46" ht="63.75" x14ac:dyDescent="0.15">
      <c r="A386" s="34">
        <v>592</v>
      </c>
      <c r="B386" s="34">
        <v>2014</v>
      </c>
      <c r="C386" s="26" t="s">
        <v>55</v>
      </c>
      <c r="D386" s="26" t="s">
        <v>107</v>
      </c>
      <c r="E386" s="26" t="s">
        <v>48</v>
      </c>
      <c r="F386" s="26" t="s">
        <v>1296</v>
      </c>
      <c r="G386" s="26" t="s">
        <v>1350</v>
      </c>
      <c r="H386" s="26" t="s">
        <v>1350</v>
      </c>
      <c r="I386" s="26" t="s">
        <v>1350</v>
      </c>
      <c r="J386" s="26" t="s">
        <v>1350</v>
      </c>
      <c r="K386" s="34">
        <v>24</v>
      </c>
      <c r="L386" s="26" t="s">
        <v>1298</v>
      </c>
      <c r="M386" s="34">
        <v>899999053</v>
      </c>
      <c r="N386" s="26" t="s">
        <v>1300</v>
      </c>
      <c r="O386" s="26" t="s">
        <v>1354</v>
      </c>
      <c r="P386" s="27">
        <v>26411062025</v>
      </c>
      <c r="Q386" s="27">
        <v>25611062025</v>
      </c>
      <c r="R386" s="27">
        <v>800000000</v>
      </c>
      <c r="S386" s="27">
        <v>24993388288.689999</v>
      </c>
      <c r="T386" s="27">
        <v>24891352185</v>
      </c>
      <c r="U386" s="27">
        <v>0</v>
      </c>
      <c r="V386" s="27">
        <v>0</v>
      </c>
      <c r="W386" s="27">
        <v>0</v>
      </c>
      <c r="X386" s="27">
        <v>0</v>
      </c>
      <c r="Y386" s="27">
        <v>617673736.30999994</v>
      </c>
      <c r="Z386" s="27">
        <v>23350231089.119999</v>
      </c>
      <c r="AA386" s="27">
        <v>93028809.120000005</v>
      </c>
      <c r="AB386" s="27">
        <v>23257202280</v>
      </c>
      <c r="AC386" s="27">
        <v>0</v>
      </c>
      <c r="AD386" s="27">
        <v>0</v>
      </c>
      <c r="AE386" s="27">
        <v>0</v>
      </c>
      <c r="AF386" s="27">
        <v>0</v>
      </c>
      <c r="AG386" s="27">
        <v>1643157199.5699999</v>
      </c>
      <c r="AH386" s="27">
        <v>25</v>
      </c>
      <c r="AI386" s="27">
        <v>2260830935.8800001</v>
      </c>
      <c r="AJ386" s="27">
        <v>0</v>
      </c>
      <c r="AK386" s="27">
        <v>1105854011.9000001</v>
      </c>
      <c r="AL386" s="27">
        <v>0</v>
      </c>
      <c r="AM386" s="27">
        <v>1105854011.9000001</v>
      </c>
      <c r="AN386" s="27">
        <v>0</v>
      </c>
      <c r="AO386" s="27">
        <v>3366684947.7800002</v>
      </c>
      <c r="AP386" s="26" t="s">
        <v>542</v>
      </c>
      <c r="AQ386" s="26" t="s">
        <v>1355</v>
      </c>
      <c r="AR386" s="26" t="s">
        <v>52</v>
      </c>
      <c r="AS386" s="26" t="s">
        <v>1299</v>
      </c>
      <c r="AT386" s="26" t="s">
        <v>54</v>
      </c>
    </row>
    <row r="387" spans="1:46" ht="51" x14ac:dyDescent="0.15">
      <c r="A387" s="34">
        <v>589</v>
      </c>
      <c r="B387" s="34">
        <v>2014</v>
      </c>
      <c r="C387" s="26" t="s">
        <v>55</v>
      </c>
      <c r="D387" s="26" t="s">
        <v>107</v>
      </c>
      <c r="E387" s="26" t="s">
        <v>48</v>
      </c>
      <c r="F387" s="26" t="s">
        <v>1296</v>
      </c>
      <c r="G387" s="26" t="s">
        <v>473</v>
      </c>
      <c r="H387" s="26" t="s">
        <v>473</v>
      </c>
      <c r="I387" s="26" t="s">
        <v>473</v>
      </c>
      <c r="J387" s="26" t="s">
        <v>473</v>
      </c>
      <c r="K387" s="34">
        <v>36</v>
      </c>
      <c r="L387" s="26" t="s">
        <v>1356</v>
      </c>
      <c r="M387" s="34">
        <v>900457656</v>
      </c>
      <c r="N387" s="26" t="s">
        <v>1358</v>
      </c>
      <c r="O387" s="26" t="s">
        <v>1359</v>
      </c>
      <c r="P387" s="27">
        <v>6086716957.2399998</v>
      </c>
      <c r="Q387" s="27">
        <v>2873331274.2399998</v>
      </c>
      <c r="R387" s="27">
        <v>3213385683</v>
      </c>
      <c r="S387" s="27">
        <v>2872826617.96</v>
      </c>
      <c r="T387" s="27">
        <v>2861379083</v>
      </c>
      <c r="U387" s="27">
        <v>0</v>
      </c>
      <c r="V387" s="27">
        <v>0</v>
      </c>
      <c r="W387" s="27">
        <v>0</v>
      </c>
      <c r="X387" s="27">
        <v>0</v>
      </c>
      <c r="Y387" s="27">
        <v>504656.28</v>
      </c>
      <c r="Z387" s="27">
        <v>2714373592.4200001</v>
      </c>
      <c r="AA387" s="27">
        <v>10814237.42</v>
      </c>
      <c r="AB387" s="27">
        <v>2703559355</v>
      </c>
      <c r="AC387" s="27">
        <v>0</v>
      </c>
      <c r="AD387" s="27">
        <v>0</v>
      </c>
      <c r="AE387" s="27">
        <v>0</v>
      </c>
      <c r="AF387" s="27">
        <v>0</v>
      </c>
      <c r="AG387" s="27">
        <v>158453025.53999999</v>
      </c>
      <c r="AH387" s="27">
        <v>8</v>
      </c>
      <c r="AI387" s="27">
        <v>158957681.81999999</v>
      </c>
      <c r="AJ387" s="27">
        <v>0</v>
      </c>
      <c r="AK387" s="27">
        <v>73942917.530000001</v>
      </c>
      <c r="AL387" s="27">
        <v>0</v>
      </c>
      <c r="AM387" s="27">
        <v>73942917.530000001</v>
      </c>
      <c r="AN387" s="27">
        <v>0</v>
      </c>
      <c r="AO387" s="27">
        <v>232900599.34999999</v>
      </c>
      <c r="AP387" s="26" t="s">
        <v>542</v>
      </c>
      <c r="AQ387" s="26" t="s">
        <v>1360</v>
      </c>
      <c r="AR387" s="26" t="s">
        <v>52</v>
      </c>
      <c r="AS387" s="26" t="s">
        <v>1357</v>
      </c>
      <c r="AT387" s="26" t="s">
        <v>54</v>
      </c>
    </row>
    <row r="388" spans="1:46" ht="25.5" x14ac:dyDescent="0.15">
      <c r="A388" s="34">
        <v>705</v>
      </c>
      <c r="B388" s="34">
        <v>2014</v>
      </c>
      <c r="C388" s="26" t="s">
        <v>55</v>
      </c>
      <c r="D388" s="26" t="s">
        <v>107</v>
      </c>
      <c r="E388" s="26" t="s">
        <v>48</v>
      </c>
      <c r="F388" s="26" t="s">
        <v>1296</v>
      </c>
      <c r="G388" s="26" t="s">
        <v>1361</v>
      </c>
      <c r="H388" s="26" t="s">
        <v>1361</v>
      </c>
      <c r="I388" s="26" t="s">
        <v>1361</v>
      </c>
      <c r="J388" s="26" t="s">
        <v>1362</v>
      </c>
      <c r="K388" s="34">
        <v>24</v>
      </c>
      <c r="L388" s="26" t="s">
        <v>1298</v>
      </c>
      <c r="M388" s="34">
        <v>899999053</v>
      </c>
      <c r="N388" s="26" t="s">
        <v>1300</v>
      </c>
      <c r="O388" s="26" t="s">
        <v>1363</v>
      </c>
      <c r="P388" s="27">
        <v>69745803894</v>
      </c>
      <c r="Q388" s="27">
        <v>69745803894</v>
      </c>
      <c r="R388" s="27">
        <v>756334430</v>
      </c>
      <c r="S388" s="27">
        <v>64901055852.690002</v>
      </c>
      <c r="T388" s="27">
        <v>64641895014</v>
      </c>
      <c r="U388" s="27">
        <v>0</v>
      </c>
      <c r="V388" s="27">
        <v>0</v>
      </c>
      <c r="W388" s="27">
        <v>0</v>
      </c>
      <c r="X388" s="27">
        <v>0</v>
      </c>
      <c r="Y388" s="27">
        <v>0</v>
      </c>
      <c r="Z388" s="27">
        <v>62555359288</v>
      </c>
      <c r="AA388" s="27">
        <v>249224539</v>
      </c>
      <c r="AB388" s="27">
        <v>62306134749</v>
      </c>
      <c r="AC388" s="27">
        <v>0</v>
      </c>
      <c r="AD388" s="27">
        <v>0</v>
      </c>
      <c r="AE388" s="27">
        <v>0</v>
      </c>
      <c r="AF388" s="27">
        <v>0</v>
      </c>
      <c r="AG388" s="27">
        <v>2345696564.6900001</v>
      </c>
      <c r="AH388" s="27">
        <v>31</v>
      </c>
      <c r="AI388" s="27">
        <v>2494011224</v>
      </c>
      <c r="AJ388" s="27">
        <v>0</v>
      </c>
      <c r="AK388" s="27">
        <v>536228033.16000003</v>
      </c>
      <c r="AL388" s="27">
        <v>0</v>
      </c>
      <c r="AM388" s="27">
        <v>536228033.16000003</v>
      </c>
      <c r="AN388" s="27">
        <v>0</v>
      </c>
      <c r="AO388" s="27">
        <v>3030239257.1700001</v>
      </c>
      <c r="AP388" s="26" t="s">
        <v>542</v>
      </c>
      <c r="AQ388" s="26" t="s">
        <v>1364</v>
      </c>
      <c r="AR388" s="26" t="s">
        <v>52</v>
      </c>
      <c r="AS388" s="26" t="s">
        <v>1299</v>
      </c>
      <c r="AT388" s="26" t="s">
        <v>54</v>
      </c>
    </row>
    <row r="389" spans="1:46" ht="51" x14ac:dyDescent="0.15">
      <c r="A389" s="34">
        <v>707</v>
      </c>
      <c r="B389" s="34">
        <v>2014</v>
      </c>
      <c r="C389" s="26" t="s">
        <v>55</v>
      </c>
      <c r="D389" s="26" t="s">
        <v>56</v>
      </c>
      <c r="E389" s="26" t="s">
        <v>48</v>
      </c>
      <c r="F389" s="26" t="s">
        <v>1296</v>
      </c>
      <c r="G389" s="26" t="s">
        <v>504</v>
      </c>
      <c r="H389" s="26" t="s">
        <v>504</v>
      </c>
      <c r="I389" s="26" t="s">
        <v>504</v>
      </c>
      <c r="J389" s="26" t="s">
        <v>504</v>
      </c>
      <c r="K389" s="34">
        <v>24</v>
      </c>
      <c r="L389" s="26" t="s">
        <v>1365</v>
      </c>
      <c r="M389" s="34">
        <v>899999001</v>
      </c>
      <c r="N389" s="26" t="s">
        <v>1367</v>
      </c>
      <c r="O389" s="26" t="s">
        <v>1368</v>
      </c>
      <c r="P389" s="27">
        <v>435387637</v>
      </c>
      <c r="Q389" s="27">
        <v>435387637</v>
      </c>
      <c r="R389" s="27">
        <v>0</v>
      </c>
      <c r="S389" s="27">
        <v>2757820</v>
      </c>
      <c r="T389" s="27">
        <v>0</v>
      </c>
      <c r="U389" s="27">
        <v>2757820</v>
      </c>
      <c r="V389" s="27">
        <v>0</v>
      </c>
      <c r="W389" s="27">
        <v>0</v>
      </c>
      <c r="X389" s="27">
        <v>0</v>
      </c>
      <c r="Y389" s="27">
        <v>0</v>
      </c>
      <c r="Z389" s="27">
        <v>2757820</v>
      </c>
      <c r="AA389" s="27">
        <v>0</v>
      </c>
      <c r="AB389" s="27">
        <v>0</v>
      </c>
      <c r="AC389" s="27">
        <v>2757820</v>
      </c>
      <c r="AD389" s="27">
        <v>0</v>
      </c>
      <c r="AE389" s="27">
        <v>0</v>
      </c>
      <c r="AF389" s="27">
        <v>0</v>
      </c>
      <c r="AG389" s="27">
        <v>0</v>
      </c>
      <c r="AH389" s="27">
        <v>0</v>
      </c>
      <c r="AI389" s="27">
        <v>0</v>
      </c>
      <c r="AJ389" s="27">
        <v>0</v>
      </c>
      <c r="AK389" s="27">
        <v>0</v>
      </c>
      <c r="AL389" s="27">
        <v>0</v>
      </c>
      <c r="AM389" s="27">
        <v>0</v>
      </c>
      <c r="AN389" s="27">
        <v>0</v>
      </c>
      <c r="AO389" s="27">
        <v>0</v>
      </c>
      <c r="AP389" s="26" t="s">
        <v>74</v>
      </c>
      <c r="AQ389" s="26" t="s">
        <v>1369</v>
      </c>
      <c r="AR389" s="26" t="s">
        <v>1370</v>
      </c>
      <c r="AS389" s="26" t="s">
        <v>1366</v>
      </c>
      <c r="AT389" s="26" t="s">
        <v>54</v>
      </c>
    </row>
    <row r="390" spans="1:46" ht="51" x14ac:dyDescent="0.15">
      <c r="A390" s="34">
        <v>707</v>
      </c>
      <c r="B390" s="34">
        <v>2014</v>
      </c>
      <c r="C390" s="26" t="s">
        <v>55</v>
      </c>
      <c r="D390" s="26" t="s">
        <v>56</v>
      </c>
      <c r="E390" s="26" t="s">
        <v>48</v>
      </c>
      <c r="F390" s="26" t="s">
        <v>1296</v>
      </c>
      <c r="G390" s="26" t="s">
        <v>504</v>
      </c>
      <c r="H390" s="26" t="s">
        <v>504</v>
      </c>
      <c r="I390" s="26" t="s">
        <v>504</v>
      </c>
      <c r="J390" s="26" t="s">
        <v>504</v>
      </c>
      <c r="K390" s="34">
        <v>24</v>
      </c>
      <c r="L390" s="26" t="s">
        <v>1365</v>
      </c>
      <c r="M390" s="34">
        <v>899999001</v>
      </c>
      <c r="N390" s="26" t="s">
        <v>1367</v>
      </c>
      <c r="O390" s="26" t="s">
        <v>1368</v>
      </c>
      <c r="P390" s="27">
        <v>435387637</v>
      </c>
      <c r="Q390" s="27">
        <v>435387637</v>
      </c>
      <c r="R390" s="27">
        <v>0</v>
      </c>
      <c r="S390" s="27">
        <v>365445975</v>
      </c>
      <c r="T390" s="27">
        <v>354492025</v>
      </c>
      <c r="U390" s="27">
        <v>10953950</v>
      </c>
      <c r="V390" s="27">
        <v>0</v>
      </c>
      <c r="W390" s="27">
        <v>0</v>
      </c>
      <c r="X390" s="27">
        <v>0</v>
      </c>
      <c r="Y390" s="27">
        <v>67183842</v>
      </c>
      <c r="Z390" s="27">
        <v>365445975</v>
      </c>
      <c r="AA390" s="27">
        <v>0</v>
      </c>
      <c r="AB390" s="27">
        <v>354492025</v>
      </c>
      <c r="AC390" s="27">
        <v>10953950</v>
      </c>
      <c r="AD390" s="27">
        <v>0</v>
      </c>
      <c r="AE390" s="27">
        <v>0</v>
      </c>
      <c r="AF390" s="27">
        <v>0</v>
      </c>
      <c r="AG390" s="27">
        <v>0</v>
      </c>
      <c r="AH390" s="27">
        <v>1</v>
      </c>
      <c r="AI390" s="27">
        <v>67183842</v>
      </c>
      <c r="AJ390" s="27">
        <v>0</v>
      </c>
      <c r="AK390" s="27">
        <v>53268448.549999997</v>
      </c>
      <c r="AL390" s="27">
        <v>0</v>
      </c>
      <c r="AM390" s="27">
        <v>53268448.549999997</v>
      </c>
      <c r="AN390" s="27">
        <v>0</v>
      </c>
      <c r="AO390" s="27">
        <v>120452290.55</v>
      </c>
      <c r="AP390" s="26" t="s">
        <v>74</v>
      </c>
      <c r="AQ390" s="26" t="s">
        <v>1369</v>
      </c>
      <c r="AR390" s="26" t="s">
        <v>1371</v>
      </c>
      <c r="AS390" s="26" t="s">
        <v>1366</v>
      </c>
      <c r="AT390" s="26" t="s">
        <v>54</v>
      </c>
    </row>
    <row r="391" spans="1:46" ht="25.5" x14ac:dyDescent="0.15">
      <c r="A391" s="34">
        <v>705</v>
      </c>
      <c r="B391" s="34">
        <v>2014</v>
      </c>
      <c r="C391" s="26" t="s">
        <v>55</v>
      </c>
      <c r="D391" s="26" t="s">
        <v>107</v>
      </c>
      <c r="E391" s="26" t="s">
        <v>48</v>
      </c>
      <c r="F391" s="26" t="s">
        <v>1296</v>
      </c>
      <c r="G391" s="26" t="s">
        <v>1361</v>
      </c>
      <c r="H391" s="26" t="s">
        <v>1361</v>
      </c>
      <c r="I391" s="26" t="s">
        <v>1361</v>
      </c>
      <c r="J391" s="26" t="s">
        <v>1362</v>
      </c>
      <c r="K391" s="34">
        <v>24</v>
      </c>
      <c r="L391" s="26" t="s">
        <v>1298</v>
      </c>
      <c r="M391" s="34">
        <v>899999053</v>
      </c>
      <c r="N391" s="26" t="s">
        <v>1300</v>
      </c>
      <c r="O391" s="26" t="s">
        <v>1363</v>
      </c>
      <c r="P391" s="27">
        <v>69745803894</v>
      </c>
      <c r="Q391" s="27">
        <v>69745803894</v>
      </c>
      <c r="R391" s="27">
        <v>756334430</v>
      </c>
      <c r="S391" s="27">
        <v>4683683381.9700003</v>
      </c>
      <c r="T391" s="27">
        <v>4664972492</v>
      </c>
      <c r="U391" s="27">
        <v>0</v>
      </c>
      <c r="V391" s="27">
        <v>0</v>
      </c>
      <c r="W391" s="27">
        <v>0</v>
      </c>
      <c r="X391" s="27">
        <v>0</v>
      </c>
      <c r="Y391" s="27">
        <v>12750000.029999999</v>
      </c>
      <c r="Z391" s="27">
        <v>4683632381.9700003</v>
      </c>
      <c r="AA391" s="27">
        <v>18659889.969999999</v>
      </c>
      <c r="AB391" s="27">
        <v>4664972492</v>
      </c>
      <c r="AC391" s="27">
        <v>0</v>
      </c>
      <c r="AD391" s="27">
        <v>0</v>
      </c>
      <c r="AE391" s="27">
        <v>0</v>
      </c>
      <c r="AF391" s="27">
        <v>0</v>
      </c>
      <c r="AG391" s="27">
        <v>51000</v>
      </c>
      <c r="AH391" s="27">
        <v>2</v>
      </c>
      <c r="AI391" s="27">
        <v>12801000.029999999</v>
      </c>
      <c r="AJ391" s="27">
        <v>0</v>
      </c>
      <c r="AK391" s="27">
        <v>0</v>
      </c>
      <c r="AL391" s="27">
        <v>0</v>
      </c>
      <c r="AM391" s="27">
        <v>0</v>
      </c>
      <c r="AN391" s="27">
        <v>0</v>
      </c>
      <c r="AO391" s="27">
        <v>12801000.029999999</v>
      </c>
      <c r="AP391" s="26" t="s">
        <v>542</v>
      </c>
      <c r="AQ391" s="26" t="s">
        <v>1364</v>
      </c>
      <c r="AR391" s="26" t="s">
        <v>1372</v>
      </c>
      <c r="AS391" s="26" t="s">
        <v>1299</v>
      </c>
      <c r="AT391" s="26" t="s">
        <v>54</v>
      </c>
    </row>
    <row r="392" spans="1:46" ht="76.5" x14ac:dyDescent="0.15">
      <c r="A392" s="34">
        <v>265</v>
      </c>
      <c r="B392" s="34">
        <v>2014</v>
      </c>
      <c r="C392" s="26" t="s">
        <v>55</v>
      </c>
      <c r="D392" s="26" t="s">
        <v>77</v>
      </c>
      <c r="E392" s="26" t="s">
        <v>166</v>
      </c>
      <c r="F392" s="26" t="s">
        <v>1296</v>
      </c>
      <c r="G392" s="26" t="s">
        <v>64</v>
      </c>
      <c r="H392" s="26" t="s">
        <v>64</v>
      </c>
      <c r="I392" s="26" t="s">
        <v>64</v>
      </c>
      <c r="J392" s="26" t="s">
        <v>64</v>
      </c>
      <c r="K392" s="34">
        <v>22</v>
      </c>
      <c r="L392" s="26" t="s">
        <v>1373</v>
      </c>
      <c r="M392" s="34">
        <v>899999022</v>
      </c>
      <c r="N392" s="26" t="s">
        <v>1375</v>
      </c>
      <c r="O392" s="26" t="s">
        <v>1376</v>
      </c>
      <c r="P392" s="27">
        <v>300000000</v>
      </c>
      <c r="Q392" s="27">
        <v>0</v>
      </c>
      <c r="R392" s="27">
        <v>300000000</v>
      </c>
      <c r="S392" s="27">
        <v>0</v>
      </c>
      <c r="T392" s="27">
        <v>0</v>
      </c>
      <c r="U392" s="27">
        <v>0</v>
      </c>
      <c r="V392" s="27">
        <v>0</v>
      </c>
      <c r="W392" s="27">
        <v>0</v>
      </c>
      <c r="X392" s="27">
        <v>0</v>
      </c>
      <c r="Y392" s="27">
        <v>0</v>
      </c>
      <c r="Z392" s="27">
        <v>0</v>
      </c>
      <c r="AA392" s="27">
        <v>0</v>
      </c>
      <c r="AB392" s="27">
        <v>0</v>
      </c>
      <c r="AC392" s="27">
        <v>0</v>
      </c>
      <c r="AD392" s="27">
        <v>0</v>
      </c>
      <c r="AE392" s="27">
        <v>0</v>
      </c>
      <c r="AF392" s="27">
        <v>0</v>
      </c>
      <c r="AG392" s="27">
        <v>0</v>
      </c>
      <c r="AH392" s="27">
        <v>0</v>
      </c>
      <c r="AI392" s="27">
        <v>0</v>
      </c>
      <c r="AJ392" s="27">
        <v>0</v>
      </c>
      <c r="AK392" s="27">
        <v>0</v>
      </c>
      <c r="AL392" s="27">
        <v>0</v>
      </c>
      <c r="AM392" s="27">
        <v>0</v>
      </c>
      <c r="AN392" s="27">
        <v>0</v>
      </c>
      <c r="AO392" s="27">
        <v>0</v>
      </c>
      <c r="AP392" s="26" t="s">
        <v>91</v>
      </c>
      <c r="AQ392" s="26" t="s">
        <v>1377</v>
      </c>
      <c r="AR392" s="26" t="s">
        <v>1378</v>
      </c>
      <c r="AS392" s="26" t="s">
        <v>1374</v>
      </c>
      <c r="AT392" s="26" t="s">
        <v>54</v>
      </c>
    </row>
    <row r="393" spans="1:46" ht="25.5" x14ac:dyDescent="0.15">
      <c r="A393" s="34">
        <v>15</v>
      </c>
      <c r="B393" s="34">
        <v>2014</v>
      </c>
      <c r="C393" s="26" t="s">
        <v>55</v>
      </c>
      <c r="D393" s="26" t="s">
        <v>56</v>
      </c>
      <c r="E393" s="26" t="s">
        <v>48</v>
      </c>
      <c r="F393" s="26" t="s">
        <v>1296</v>
      </c>
      <c r="G393" s="26" t="s">
        <v>1379</v>
      </c>
      <c r="H393" s="26" t="s">
        <v>1379</v>
      </c>
      <c r="I393" s="26" t="s">
        <v>1379</v>
      </c>
      <c r="J393" s="26" t="s">
        <v>1379</v>
      </c>
      <c r="K393" s="34">
        <v>60</v>
      </c>
      <c r="L393" s="26" t="s">
        <v>1380</v>
      </c>
      <c r="M393" s="34">
        <v>899999102</v>
      </c>
      <c r="N393" s="26" t="s">
        <v>1382</v>
      </c>
      <c r="O393" s="26" t="s">
        <v>1383</v>
      </c>
      <c r="P393" s="27">
        <v>3529484707</v>
      </c>
      <c r="Q393" s="27">
        <v>3529484707</v>
      </c>
      <c r="R393" s="27">
        <v>0</v>
      </c>
      <c r="S393" s="27">
        <v>2460346426.6199999</v>
      </c>
      <c r="T393" s="27">
        <v>2460346426.6199999</v>
      </c>
      <c r="U393" s="27">
        <v>0</v>
      </c>
      <c r="V393" s="27">
        <v>0</v>
      </c>
      <c r="W393" s="27">
        <v>0</v>
      </c>
      <c r="X393" s="27">
        <v>0</v>
      </c>
      <c r="Y393" s="27">
        <v>0</v>
      </c>
      <c r="Z393" s="27">
        <v>1236166979.51</v>
      </c>
      <c r="AA393" s="27">
        <v>0</v>
      </c>
      <c r="AB393" s="27">
        <v>1236166979.51</v>
      </c>
      <c r="AC393" s="27">
        <v>0</v>
      </c>
      <c r="AD393" s="27">
        <v>0</v>
      </c>
      <c r="AE393" s="27">
        <v>0</v>
      </c>
      <c r="AF393" s="27">
        <v>0</v>
      </c>
      <c r="AG393" s="27">
        <v>1224179447.1099999</v>
      </c>
      <c r="AH393" s="27">
        <v>1</v>
      </c>
      <c r="AI393" s="27">
        <v>1293317727.49</v>
      </c>
      <c r="AJ393" s="27">
        <v>0</v>
      </c>
      <c r="AK393" s="27">
        <v>0</v>
      </c>
      <c r="AL393" s="27">
        <v>0</v>
      </c>
      <c r="AM393" s="27">
        <v>0</v>
      </c>
      <c r="AN393" s="27">
        <v>0</v>
      </c>
      <c r="AO393" s="27">
        <v>1293317727.49</v>
      </c>
      <c r="AP393" s="26" t="s">
        <v>74</v>
      </c>
      <c r="AQ393" s="26" t="s">
        <v>1384</v>
      </c>
      <c r="AR393" s="26" t="s">
        <v>1385</v>
      </c>
      <c r="AS393" s="26" t="s">
        <v>1381</v>
      </c>
      <c r="AT393" s="26" t="s">
        <v>54</v>
      </c>
    </row>
    <row r="394" spans="1:46" ht="25.5" x14ac:dyDescent="0.15">
      <c r="A394" s="34">
        <v>15</v>
      </c>
      <c r="B394" s="34">
        <v>2014</v>
      </c>
      <c r="C394" s="26" t="s">
        <v>55</v>
      </c>
      <c r="D394" s="26" t="s">
        <v>56</v>
      </c>
      <c r="E394" s="26" t="s">
        <v>48</v>
      </c>
      <c r="F394" s="26" t="s">
        <v>1296</v>
      </c>
      <c r="G394" s="26" t="s">
        <v>1379</v>
      </c>
      <c r="H394" s="26" t="s">
        <v>1379</v>
      </c>
      <c r="I394" s="26" t="s">
        <v>1379</v>
      </c>
      <c r="J394" s="26" t="s">
        <v>1379</v>
      </c>
      <c r="K394" s="34">
        <v>60</v>
      </c>
      <c r="L394" s="26" t="s">
        <v>1380</v>
      </c>
      <c r="M394" s="34">
        <v>899999102</v>
      </c>
      <c r="N394" s="26" t="s">
        <v>1382</v>
      </c>
      <c r="O394" s="26" t="s">
        <v>1383</v>
      </c>
      <c r="P394" s="27">
        <v>3529484707</v>
      </c>
      <c r="Q394" s="27">
        <v>3529484707</v>
      </c>
      <c r="R394" s="27">
        <v>0</v>
      </c>
      <c r="S394" s="27">
        <v>948874905</v>
      </c>
      <c r="T394" s="27">
        <v>948874905</v>
      </c>
      <c r="U394" s="27">
        <v>0</v>
      </c>
      <c r="V394" s="27">
        <v>0</v>
      </c>
      <c r="W394" s="27">
        <v>0</v>
      </c>
      <c r="X394" s="27">
        <v>0</v>
      </c>
      <c r="Y394" s="27">
        <v>0</v>
      </c>
      <c r="Z394" s="27">
        <v>941110207</v>
      </c>
      <c r="AA394" s="27">
        <v>0</v>
      </c>
      <c r="AB394" s="27">
        <v>941110207</v>
      </c>
      <c r="AC394" s="27">
        <v>0</v>
      </c>
      <c r="AD394" s="27">
        <v>0</v>
      </c>
      <c r="AE394" s="27">
        <v>0</v>
      </c>
      <c r="AF394" s="27">
        <v>0</v>
      </c>
      <c r="AG394" s="27">
        <v>7764698</v>
      </c>
      <c r="AH394" s="27">
        <v>2</v>
      </c>
      <c r="AI394" s="27">
        <v>58889793</v>
      </c>
      <c r="AJ394" s="27">
        <v>0</v>
      </c>
      <c r="AK394" s="27">
        <v>145928249.31999999</v>
      </c>
      <c r="AL394" s="27">
        <v>0</v>
      </c>
      <c r="AM394" s="27">
        <v>145928249.31999999</v>
      </c>
      <c r="AN394" s="27">
        <v>0</v>
      </c>
      <c r="AO394" s="27">
        <v>204818042.31999999</v>
      </c>
      <c r="AP394" s="26" t="s">
        <v>74</v>
      </c>
      <c r="AQ394" s="26" t="s">
        <v>1384</v>
      </c>
      <c r="AR394" s="26" t="s">
        <v>52</v>
      </c>
      <c r="AS394" s="26" t="s">
        <v>1381</v>
      </c>
      <c r="AT394" s="26" t="s">
        <v>54</v>
      </c>
    </row>
    <row r="395" spans="1:46" ht="76.5" x14ac:dyDescent="0.15">
      <c r="A395" s="34">
        <v>265</v>
      </c>
      <c r="B395" s="34">
        <v>2014</v>
      </c>
      <c r="C395" s="26" t="s">
        <v>55</v>
      </c>
      <c r="D395" s="26" t="s">
        <v>77</v>
      </c>
      <c r="E395" s="26" t="s">
        <v>166</v>
      </c>
      <c r="F395" s="26" t="s">
        <v>1296</v>
      </c>
      <c r="G395" s="26" t="s">
        <v>64</v>
      </c>
      <c r="H395" s="26" t="s">
        <v>64</v>
      </c>
      <c r="I395" s="26" t="s">
        <v>64</v>
      </c>
      <c r="J395" s="26" t="s">
        <v>64</v>
      </c>
      <c r="K395" s="34">
        <v>22</v>
      </c>
      <c r="L395" s="26" t="s">
        <v>1373</v>
      </c>
      <c r="M395" s="34">
        <v>811000740</v>
      </c>
      <c r="N395" s="26" t="s">
        <v>1387</v>
      </c>
      <c r="O395" s="26" t="s">
        <v>1376</v>
      </c>
      <c r="P395" s="27">
        <v>450000000</v>
      </c>
      <c r="Q395" s="27">
        <v>0</v>
      </c>
      <c r="R395" s="27">
        <v>450000000</v>
      </c>
      <c r="S395" s="27">
        <v>0</v>
      </c>
      <c r="T395" s="27">
        <v>0</v>
      </c>
      <c r="U395" s="27">
        <v>0</v>
      </c>
      <c r="V395" s="27">
        <v>0</v>
      </c>
      <c r="W395" s="27">
        <v>0</v>
      </c>
      <c r="X395" s="27">
        <v>0</v>
      </c>
      <c r="Y395" s="27">
        <v>0</v>
      </c>
      <c r="Z395" s="27">
        <v>0</v>
      </c>
      <c r="AA395" s="27">
        <v>0</v>
      </c>
      <c r="AB395" s="27">
        <v>0</v>
      </c>
      <c r="AC395" s="27">
        <v>0</v>
      </c>
      <c r="AD395" s="27">
        <v>0</v>
      </c>
      <c r="AE395" s="27">
        <v>0</v>
      </c>
      <c r="AF395" s="27">
        <v>0</v>
      </c>
      <c r="AG395" s="27">
        <v>0</v>
      </c>
      <c r="AH395" s="27">
        <v>0</v>
      </c>
      <c r="AI395" s="27">
        <v>0</v>
      </c>
      <c r="AJ395" s="27">
        <v>0</v>
      </c>
      <c r="AK395" s="27">
        <v>0</v>
      </c>
      <c r="AL395" s="27">
        <v>0</v>
      </c>
      <c r="AM395" s="27">
        <v>0</v>
      </c>
      <c r="AN395" s="27">
        <v>0</v>
      </c>
      <c r="AO395" s="27">
        <v>0</v>
      </c>
      <c r="AP395" s="26" t="s">
        <v>91</v>
      </c>
      <c r="AQ395" s="26" t="s">
        <v>1377</v>
      </c>
      <c r="AR395" s="26" t="s">
        <v>1388</v>
      </c>
      <c r="AS395" s="26" t="s">
        <v>1386</v>
      </c>
      <c r="AT395" s="26" t="s">
        <v>54</v>
      </c>
    </row>
    <row r="396" spans="1:46" ht="25.5" x14ac:dyDescent="0.15">
      <c r="A396" s="34">
        <v>566</v>
      </c>
      <c r="B396" s="34">
        <v>2014</v>
      </c>
      <c r="C396" s="26" t="s">
        <v>55</v>
      </c>
      <c r="D396" s="26" t="s">
        <v>56</v>
      </c>
      <c r="E396" s="26" t="s">
        <v>48</v>
      </c>
      <c r="F396" s="26" t="s">
        <v>1296</v>
      </c>
      <c r="G396" s="26" t="s">
        <v>117</v>
      </c>
      <c r="H396" s="26" t="s">
        <v>117</v>
      </c>
      <c r="I396" s="26" t="s">
        <v>117</v>
      </c>
      <c r="J396" s="26" t="s">
        <v>117</v>
      </c>
      <c r="K396" s="34">
        <v>60</v>
      </c>
      <c r="L396" s="26" t="s">
        <v>118</v>
      </c>
      <c r="M396" s="34">
        <v>890980040</v>
      </c>
      <c r="N396" s="26" t="s">
        <v>1390</v>
      </c>
      <c r="O396" s="26" t="s">
        <v>119</v>
      </c>
      <c r="P396" s="27">
        <v>1000000000</v>
      </c>
      <c r="Q396" s="27">
        <v>1000000000</v>
      </c>
      <c r="R396" s="27">
        <v>0</v>
      </c>
      <c r="S396" s="27">
        <v>1000000000</v>
      </c>
      <c r="T396" s="27">
        <v>996015936.25</v>
      </c>
      <c r="U396" s="27">
        <v>0</v>
      </c>
      <c r="V396" s="27">
        <v>0</v>
      </c>
      <c r="W396" s="27">
        <v>0</v>
      </c>
      <c r="X396" s="27">
        <v>0</v>
      </c>
      <c r="Y396" s="27">
        <v>0.01</v>
      </c>
      <c r="Z396" s="27">
        <v>0</v>
      </c>
      <c r="AA396" s="27">
        <v>0</v>
      </c>
      <c r="AB396" s="27">
        <v>0</v>
      </c>
      <c r="AC396" s="27">
        <v>0</v>
      </c>
      <c r="AD396" s="27">
        <v>0</v>
      </c>
      <c r="AE396" s="27">
        <v>0</v>
      </c>
      <c r="AF396" s="27">
        <v>0</v>
      </c>
      <c r="AG396" s="27">
        <v>1000000000</v>
      </c>
      <c r="AH396" s="27">
        <v>1</v>
      </c>
      <c r="AI396" s="27">
        <v>1000000000</v>
      </c>
      <c r="AJ396" s="27">
        <v>0</v>
      </c>
      <c r="AK396" s="27">
        <v>143632852.50999999</v>
      </c>
      <c r="AL396" s="27">
        <v>0</v>
      </c>
      <c r="AM396" s="27">
        <v>143632852.50999999</v>
      </c>
      <c r="AN396" s="27">
        <v>0</v>
      </c>
      <c r="AO396" s="27">
        <v>1143632852.51</v>
      </c>
      <c r="AP396" s="26" t="s">
        <v>542</v>
      </c>
      <c r="AQ396" s="26" t="s">
        <v>120</v>
      </c>
      <c r="AR396" s="26" t="s">
        <v>1391</v>
      </c>
      <c r="AS396" s="26" t="s">
        <v>1389</v>
      </c>
      <c r="AT396" s="26" t="s">
        <v>54</v>
      </c>
    </row>
    <row r="397" spans="1:46" ht="38.25" x14ac:dyDescent="0.15">
      <c r="A397" s="34">
        <v>566</v>
      </c>
      <c r="B397" s="34">
        <v>2014</v>
      </c>
      <c r="C397" s="26" t="s">
        <v>55</v>
      </c>
      <c r="D397" s="26" t="s">
        <v>56</v>
      </c>
      <c r="E397" s="26" t="s">
        <v>48</v>
      </c>
      <c r="F397" s="26" t="s">
        <v>1296</v>
      </c>
      <c r="G397" s="26" t="s">
        <v>117</v>
      </c>
      <c r="H397" s="26" t="s">
        <v>117</v>
      </c>
      <c r="I397" s="26" t="s">
        <v>117</v>
      </c>
      <c r="J397" s="26" t="s">
        <v>117</v>
      </c>
      <c r="K397" s="34">
        <v>60</v>
      </c>
      <c r="L397" s="26" t="s">
        <v>118</v>
      </c>
      <c r="M397" s="34">
        <v>899999063</v>
      </c>
      <c r="N397" s="26" t="s">
        <v>1393</v>
      </c>
      <c r="O397" s="26" t="s">
        <v>119</v>
      </c>
      <c r="P397" s="27">
        <v>1000000000</v>
      </c>
      <c r="Q397" s="27">
        <v>1000000000</v>
      </c>
      <c r="R397" s="27">
        <v>0</v>
      </c>
      <c r="S397" s="27">
        <v>1000000000</v>
      </c>
      <c r="T397" s="27">
        <v>1000000000</v>
      </c>
      <c r="U397" s="27">
        <v>0</v>
      </c>
      <c r="V397" s="27">
        <v>0</v>
      </c>
      <c r="W397" s="27">
        <v>0</v>
      </c>
      <c r="X397" s="27">
        <v>0</v>
      </c>
      <c r="Y397" s="27">
        <v>0</v>
      </c>
      <c r="Z397" s="27">
        <v>0</v>
      </c>
      <c r="AA397" s="27">
        <v>0</v>
      </c>
      <c r="AB397" s="27">
        <v>0</v>
      </c>
      <c r="AC397" s="27">
        <v>0</v>
      </c>
      <c r="AD397" s="27">
        <v>0</v>
      </c>
      <c r="AE397" s="27">
        <v>0</v>
      </c>
      <c r="AF397" s="27">
        <v>0</v>
      </c>
      <c r="AG397" s="27">
        <v>1000000000</v>
      </c>
      <c r="AH397" s="27">
        <v>1</v>
      </c>
      <c r="AI397" s="27">
        <v>1000000000</v>
      </c>
      <c r="AJ397" s="27">
        <v>0</v>
      </c>
      <c r="AK397" s="27">
        <v>143667160.84999999</v>
      </c>
      <c r="AL397" s="27">
        <v>0</v>
      </c>
      <c r="AM397" s="27">
        <v>143667160.84999999</v>
      </c>
      <c r="AN397" s="27">
        <v>0</v>
      </c>
      <c r="AO397" s="27">
        <v>1143667160.8499999</v>
      </c>
      <c r="AP397" s="26" t="s">
        <v>74</v>
      </c>
      <c r="AQ397" s="26" t="s">
        <v>120</v>
      </c>
      <c r="AR397" s="26" t="s">
        <v>1394</v>
      </c>
      <c r="AS397" s="26" t="s">
        <v>1392</v>
      </c>
      <c r="AT397" s="26" t="s">
        <v>54</v>
      </c>
    </row>
    <row r="398" spans="1:46" ht="38.25" x14ac:dyDescent="0.15">
      <c r="A398" s="34">
        <v>408</v>
      </c>
      <c r="B398" s="34">
        <v>2014</v>
      </c>
      <c r="C398" s="26" t="s">
        <v>55</v>
      </c>
      <c r="D398" s="26" t="s">
        <v>107</v>
      </c>
      <c r="E398" s="26" t="s">
        <v>48</v>
      </c>
      <c r="F398" s="26" t="s">
        <v>1296</v>
      </c>
      <c r="G398" s="26" t="s">
        <v>1395</v>
      </c>
      <c r="H398" s="26" t="s">
        <v>1395</v>
      </c>
      <c r="I398" s="26" t="s">
        <v>1395</v>
      </c>
      <c r="J398" s="26" t="s">
        <v>1395</v>
      </c>
      <c r="K398" s="34">
        <v>36</v>
      </c>
      <c r="L398" s="26" t="s">
        <v>1298</v>
      </c>
      <c r="M398" s="34">
        <v>899999053</v>
      </c>
      <c r="N398" s="26" t="s">
        <v>1300</v>
      </c>
      <c r="O398" s="26" t="s">
        <v>1396</v>
      </c>
      <c r="P398" s="27">
        <v>25913900398</v>
      </c>
      <c r="Q398" s="27">
        <v>25696900398</v>
      </c>
      <c r="R398" s="27">
        <v>217000000</v>
      </c>
      <c r="S398" s="27">
        <v>25695586297</v>
      </c>
      <c r="T398" s="27">
        <v>25530706257.759998</v>
      </c>
      <c r="U398" s="27">
        <v>62501950</v>
      </c>
      <c r="V398" s="27">
        <v>0</v>
      </c>
      <c r="W398" s="27">
        <v>0</v>
      </c>
      <c r="X398" s="27">
        <v>0</v>
      </c>
      <c r="Y398" s="27">
        <v>1314101</v>
      </c>
      <c r="Z398" s="27">
        <v>23767137720.759998</v>
      </c>
      <c r="AA398" s="27">
        <v>94689791.719999999</v>
      </c>
      <c r="AB398" s="27">
        <v>23609945979.040001</v>
      </c>
      <c r="AC398" s="27">
        <v>62501950</v>
      </c>
      <c r="AD398" s="27">
        <v>0</v>
      </c>
      <c r="AE398" s="27">
        <v>0</v>
      </c>
      <c r="AF398" s="27">
        <v>0</v>
      </c>
      <c r="AG398" s="27">
        <v>1928448576.24</v>
      </c>
      <c r="AH398" s="27">
        <v>36</v>
      </c>
      <c r="AI398" s="27">
        <v>1929762677.24</v>
      </c>
      <c r="AJ398" s="27">
        <v>0</v>
      </c>
      <c r="AK398" s="27">
        <v>619983655.78999996</v>
      </c>
      <c r="AL398" s="27">
        <v>0</v>
      </c>
      <c r="AM398" s="27">
        <v>619983655.78999996</v>
      </c>
      <c r="AN398" s="27">
        <v>0</v>
      </c>
      <c r="AO398" s="27">
        <v>2549746333.04</v>
      </c>
      <c r="AP398" s="26" t="s">
        <v>542</v>
      </c>
      <c r="AQ398" s="26" t="s">
        <v>1397</v>
      </c>
      <c r="AR398" s="26" t="s">
        <v>52</v>
      </c>
      <c r="AS398" s="26" t="s">
        <v>1299</v>
      </c>
      <c r="AT398" s="26" t="s">
        <v>54</v>
      </c>
    </row>
    <row r="399" spans="1:46" ht="51" x14ac:dyDescent="0.15">
      <c r="A399" s="34">
        <v>298</v>
      </c>
      <c r="B399" s="34">
        <v>2011</v>
      </c>
      <c r="C399" s="26" t="s">
        <v>55</v>
      </c>
      <c r="D399" s="26" t="s">
        <v>77</v>
      </c>
      <c r="E399" s="26" t="s">
        <v>78</v>
      </c>
      <c r="F399" s="26" t="s">
        <v>1296</v>
      </c>
      <c r="G399" s="26" t="s">
        <v>449</v>
      </c>
      <c r="H399" s="26" t="s">
        <v>372</v>
      </c>
      <c r="I399" s="26" t="s">
        <v>372</v>
      </c>
      <c r="J399" s="26" t="s">
        <v>449</v>
      </c>
      <c r="K399" s="34">
        <v>40</v>
      </c>
      <c r="L399" s="26" t="s">
        <v>1398</v>
      </c>
      <c r="M399" s="34">
        <v>899999068</v>
      </c>
      <c r="N399" s="26" t="s">
        <v>1400</v>
      </c>
      <c r="O399" s="26" t="s">
        <v>1401</v>
      </c>
      <c r="P399" s="27">
        <v>3891687596.1999998</v>
      </c>
      <c r="Q399" s="27">
        <v>2600337596.1999998</v>
      </c>
      <c r="R399" s="27">
        <v>1291350000</v>
      </c>
      <c r="S399" s="27">
        <v>2492000000</v>
      </c>
      <c r="T399" s="27">
        <v>2219653292</v>
      </c>
      <c r="U399" s="27">
        <v>0</v>
      </c>
      <c r="V399" s="27">
        <v>3822300</v>
      </c>
      <c r="W399" s="27">
        <v>0</v>
      </c>
      <c r="X399" s="27">
        <v>259173845.96000001</v>
      </c>
      <c r="Y399" s="27">
        <v>0</v>
      </c>
      <c r="Z399" s="27">
        <v>2492000000</v>
      </c>
      <c r="AA399" s="27">
        <v>9350662.0399999991</v>
      </c>
      <c r="AB399" s="27">
        <v>2219653192</v>
      </c>
      <c r="AC399" s="27">
        <v>0</v>
      </c>
      <c r="AD399" s="27">
        <v>3822300</v>
      </c>
      <c r="AE399" s="27">
        <v>0</v>
      </c>
      <c r="AF399" s="27">
        <v>259173845.96000001</v>
      </c>
      <c r="AG399" s="27">
        <v>0</v>
      </c>
      <c r="AH399" s="27">
        <v>17</v>
      </c>
      <c r="AI399" s="27">
        <v>0</v>
      </c>
      <c r="AJ399" s="27">
        <v>0</v>
      </c>
      <c r="AK399" s="27">
        <v>0.01</v>
      </c>
      <c r="AL399" s="27">
        <v>0</v>
      </c>
      <c r="AM399" s="27">
        <v>0.01</v>
      </c>
      <c r="AN399" s="27">
        <v>0</v>
      </c>
      <c r="AO399" s="27">
        <v>0.01</v>
      </c>
      <c r="AP399" s="26" t="s">
        <v>542</v>
      </c>
      <c r="AQ399" s="26" t="s">
        <v>1402</v>
      </c>
      <c r="AR399" s="26" t="s">
        <v>52</v>
      </c>
      <c r="AS399" s="26" t="s">
        <v>1399</v>
      </c>
      <c r="AT399" s="26" t="s">
        <v>54</v>
      </c>
    </row>
    <row r="400" spans="1:46" ht="51" x14ac:dyDescent="0.15">
      <c r="A400" s="34">
        <v>227</v>
      </c>
      <c r="B400" s="34">
        <v>2010</v>
      </c>
      <c r="C400" s="26" t="s">
        <v>55</v>
      </c>
      <c r="D400" s="26" t="s">
        <v>107</v>
      </c>
      <c r="E400" s="26" t="s">
        <v>83</v>
      </c>
      <c r="F400" s="26" t="s">
        <v>1296</v>
      </c>
      <c r="G400" s="26" t="s">
        <v>1403</v>
      </c>
      <c r="H400" s="26" t="s">
        <v>365</v>
      </c>
      <c r="I400" s="26" t="s">
        <v>365</v>
      </c>
      <c r="J400" s="26" t="s">
        <v>366</v>
      </c>
      <c r="K400" s="34">
        <v>60</v>
      </c>
      <c r="L400" s="26" t="s">
        <v>1404</v>
      </c>
      <c r="M400" s="34">
        <v>899999054</v>
      </c>
      <c r="N400" s="26" t="s">
        <v>1314</v>
      </c>
      <c r="O400" s="26" t="s">
        <v>1405</v>
      </c>
      <c r="P400" s="27">
        <v>1400000000</v>
      </c>
      <c r="Q400" s="27">
        <v>1394422310</v>
      </c>
      <c r="R400" s="27">
        <v>5577690</v>
      </c>
      <c r="S400" s="27">
        <v>1242256102.3699999</v>
      </c>
      <c r="T400" s="27">
        <v>1232878335</v>
      </c>
      <c r="U400" s="27">
        <v>0</v>
      </c>
      <c r="V400" s="27">
        <v>3822300</v>
      </c>
      <c r="W400" s="27">
        <v>0</v>
      </c>
      <c r="X400" s="27">
        <v>0</v>
      </c>
      <c r="Y400" s="27">
        <v>152166207.63</v>
      </c>
      <c r="Z400" s="27">
        <v>1239395687.1400001</v>
      </c>
      <c r="AA400" s="27">
        <v>4922603.1399999997</v>
      </c>
      <c r="AB400" s="27">
        <v>1230650784</v>
      </c>
      <c r="AC400" s="27">
        <v>0</v>
      </c>
      <c r="AD400" s="27">
        <v>3822300</v>
      </c>
      <c r="AE400" s="27">
        <v>0</v>
      </c>
      <c r="AF400" s="27">
        <v>0</v>
      </c>
      <c r="AG400" s="27">
        <v>2860415.23</v>
      </c>
      <c r="AH400" s="27">
        <v>2</v>
      </c>
      <c r="AI400" s="27">
        <v>155026622.86000001</v>
      </c>
      <c r="AJ400" s="27">
        <v>0</v>
      </c>
      <c r="AK400" s="27">
        <v>7275447.2699999996</v>
      </c>
      <c r="AL400" s="27">
        <v>0</v>
      </c>
      <c r="AM400" s="27">
        <v>7275447.2699999996</v>
      </c>
      <c r="AN400" s="27">
        <v>0</v>
      </c>
      <c r="AO400" s="27">
        <v>162302070.13</v>
      </c>
      <c r="AP400" s="26" t="s">
        <v>542</v>
      </c>
      <c r="AQ400" s="26" t="s">
        <v>1406</v>
      </c>
      <c r="AR400" s="26" t="s">
        <v>52</v>
      </c>
      <c r="AS400" s="26" t="s">
        <v>1313</v>
      </c>
      <c r="AT400" s="26" t="s">
        <v>54</v>
      </c>
    </row>
    <row r="401" spans="1:46" ht="25.5" x14ac:dyDescent="0.15">
      <c r="A401" s="34">
        <v>9</v>
      </c>
      <c r="B401" s="34">
        <v>2010</v>
      </c>
      <c r="C401" s="26" t="s">
        <v>55</v>
      </c>
      <c r="D401" s="26" t="s">
        <v>56</v>
      </c>
      <c r="E401" s="26" t="s">
        <v>83</v>
      </c>
      <c r="F401" s="26" t="s">
        <v>1296</v>
      </c>
      <c r="G401" s="26" t="s">
        <v>1407</v>
      </c>
      <c r="H401" s="26" t="s">
        <v>1408</v>
      </c>
      <c r="I401" s="26" t="s">
        <v>1408</v>
      </c>
      <c r="J401" s="26" t="s">
        <v>1409</v>
      </c>
      <c r="K401" s="34">
        <v>24</v>
      </c>
      <c r="L401" s="26" t="s">
        <v>1410</v>
      </c>
      <c r="M401" s="34">
        <v>860024301</v>
      </c>
      <c r="N401" s="26" t="s">
        <v>1412</v>
      </c>
      <c r="O401" s="26" t="s">
        <v>1413</v>
      </c>
      <c r="P401" s="27">
        <v>301203335</v>
      </c>
      <c r="Q401" s="27">
        <v>301203335</v>
      </c>
      <c r="R401" s="27">
        <v>0</v>
      </c>
      <c r="S401" s="27">
        <v>301203109.29000002</v>
      </c>
      <c r="T401" s="27">
        <v>298384696</v>
      </c>
      <c r="U401" s="27">
        <v>0</v>
      </c>
      <c r="V401" s="27">
        <v>1618400</v>
      </c>
      <c r="W401" s="27">
        <v>0</v>
      </c>
      <c r="X401" s="27">
        <v>0</v>
      </c>
      <c r="Y401" s="27">
        <v>0</v>
      </c>
      <c r="Z401" s="27">
        <v>301203108.38</v>
      </c>
      <c r="AA401" s="27">
        <v>1200012.3799999999</v>
      </c>
      <c r="AB401" s="27">
        <v>298384696</v>
      </c>
      <c r="AC401" s="27">
        <v>0</v>
      </c>
      <c r="AD401" s="27">
        <v>1618400</v>
      </c>
      <c r="AE401" s="27">
        <v>0</v>
      </c>
      <c r="AF401" s="27">
        <v>0</v>
      </c>
      <c r="AG401" s="27">
        <v>0.91</v>
      </c>
      <c r="AH401" s="27">
        <v>7</v>
      </c>
      <c r="AI401" s="27">
        <v>226.62</v>
      </c>
      <c r="AJ401" s="27">
        <v>-226.62</v>
      </c>
      <c r="AK401" s="27">
        <v>-226.61</v>
      </c>
      <c r="AL401" s="27">
        <v>0</v>
      </c>
      <c r="AM401" s="27">
        <v>0</v>
      </c>
      <c r="AN401" s="27">
        <v>0</v>
      </c>
      <c r="AO401" s="27">
        <v>0</v>
      </c>
      <c r="AP401" s="26" t="s">
        <v>91</v>
      </c>
      <c r="AQ401" s="26" t="s">
        <v>1414</v>
      </c>
      <c r="AR401" s="26" t="s">
        <v>52</v>
      </c>
      <c r="AS401" s="26" t="s">
        <v>1411</v>
      </c>
      <c r="AT401" s="26" t="s">
        <v>54</v>
      </c>
    </row>
    <row r="402" spans="1:46" ht="63.75" x14ac:dyDescent="0.15">
      <c r="A402" s="34">
        <v>356</v>
      </c>
      <c r="B402" s="34">
        <v>2011</v>
      </c>
      <c r="C402" s="26" t="s">
        <v>55</v>
      </c>
      <c r="D402" s="26" t="s">
        <v>107</v>
      </c>
      <c r="E402" s="26" t="s">
        <v>78</v>
      </c>
      <c r="F402" s="26" t="s">
        <v>1296</v>
      </c>
      <c r="G402" s="26" t="s">
        <v>462</v>
      </c>
      <c r="H402" s="26" t="s">
        <v>372</v>
      </c>
      <c r="I402" s="26" t="s">
        <v>372</v>
      </c>
      <c r="J402" s="26" t="s">
        <v>416</v>
      </c>
      <c r="K402" s="34">
        <v>54</v>
      </c>
      <c r="L402" s="26" t="s">
        <v>1415</v>
      </c>
      <c r="M402" s="34">
        <v>830000282</v>
      </c>
      <c r="N402" s="26" t="s">
        <v>1331</v>
      </c>
      <c r="O402" s="26" t="s">
        <v>1416</v>
      </c>
      <c r="P402" s="27">
        <v>1580000000</v>
      </c>
      <c r="Q402" s="27">
        <v>1540000000</v>
      </c>
      <c r="R402" s="27">
        <v>40000000</v>
      </c>
      <c r="S402" s="27">
        <v>1499999999.6199999</v>
      </c>
      <c r="T402" s="27">
        <v>1486894104</v>
      </c>
      <c r="U402" s="27">
        <v>3307500</v>
      </c>
      <c r="V402" s="27">
        <v>3822300</v>
      </c>
      <c r="W402" s="27">
        <v>0</v>
      </c>
      <c r="X402" s="27">
        <v>0</v>
      </c>
      <c r="Y402" s="27">
        <v>0.38</v>
      </c>
      <c r="Z402" s="27">
        <v>1499999943.6199999</v>
      </c>
      <c r="AA402" s="27">
        <v>5976039.6200000001</v>
      </c>
      <c r="AB402" s="27">
        <v>1486894104</v>
      </c>
      <c r="AC402" s="27">
        <v>3307500</v>
      </c>
      <c r="AD402" s="27">
        <v>3822300</v>
      </c>
      <c r="AE402" s="27">
        <v>0</v>
      </c>
      <c r="AF402" s="27">
        <v>0</v>
      </c>
      <c r="AG402" s="27">
        <v>56</v>
      </c>
      <c r="AH402" s="27">
        <v>3</v>
      </c>
      <c r="AI402" s="27">
        <v>56.38</v>
      </c>
      <c r="AJ402" s="27">
        <v>0</v>
      </c>
      <c r="AK402" s="27">
        <v>2383358.29</v>
      </c>
      <c r="AL402" s="27">
        <v>0</v>
      </c>
      <c r="AM402" s="27">
        <v>2383358.29</v>
      </c>
      <c r="AN402" s="27">
        <v>0</v>
      </c>
      <c r="AO402" s="27">
        <v>2383414.6800000002</v>
      </c>
      <c r="AP402" s="26" t="s">
        <v>542</v>
      </c>
      <c r="AQ402" s="26" t="s">
        <v>1417</v>
      </c>
      <c r="AR402" s="26" t="s">
        <v>52</v>
      </c>
      <c r="AS402" s="26" t="s">
        <v>1330</v>
      </c>
      <c r="AT402" s="26" t="s">
        <v>54</v>
      </c>
    </row>
    <row r="403" spans="1:46" ht="114.75" x14ac:dyDescent="0.15">
      <c r="A403" s="34">
        <v>431</v>
      </c>
      <c r="B403" s="34">
        <v>2011</v>
      </c>
      <c r="C403" s="26" t="s">
        <v>55</v>
      </c>
      <c r="D403" s="26" t="s">
        <v>107</v>
      </c>
      <c r="E403" s="26" t="s">
        <v>78</v>
      </c>
      <c r="F403" s="26" t="s">
        <v>1296</v>
      </c>
      <c r="G403" s="26" t="s">
        <v>372</v>
      </c>
      <c r="H403" s="26" t="s">
        <v>372</v>
      </c>
      <c r="I403" s="26" t="s">
        <v>372</v>
      </c>
      <c r="J403" s="26" t="s">
        <v>372</v>
      </c>
      <c r="K403" s="34">
        <v>60</v>
      </c>
      <c r="L403" s="26" t="s">
        <v>1418</v>
      </c>
      <c r="M403" s="34">
        <v>899999055</v>
      </c>
      <c r="N403" s="26" t="s">
        <v>1420</v>
      </c>
      <c r="O403" s="26" t="s">
        <v>1421</v>
      </c>
      <c r="P403" s="27">
        <v>5500000000</v>
      </c>
      <c r="Q403" s="27">
        <v>5500000000</v>
      </c>
      <c r="R403" s="27">
        <v>0</v>
      </c>
      <c r="S403" s="27">
        <v>5495600000</v>
      </c>
      <c r="T403" s="27">
        <v>5473124009</v>
      </c>
      <c r="U403" s="27">
        <v>21560000</v>
      </c>
      <c r="V403" s="27">
        <v>0</v>
      </c>
      <c r="W403" s="27">
        <v>0</v>
      </c>
      <c r="X403" s="27">
        <v>915991</v>
      </c>
      <c r="Y403" s="27">
        <v>4400000</v>
      </c>
      <c r="Z403" s="27">
        <v>5476622033</v>
      </c>
      <c r="AA403" s="27">
        <v>0</v>
      </c>
      <c r="AB403" s="27">
        <v>5454146042</v>
      </c>
      <c r="AC403" s="27">
        <v>21560000</v>
      </c>
      <c r="AD403" s="27">
        <v>0</v>
      </c>
      <c r="AE403" s="27">
        <v>0</v>
      </c>
      <c r="AF403" s="27">
        <v>915991</v>
      </c>
      <c r="AG403" s="27">
        <v>18977967</v>
      </c>
      <c r="AH403" s="27">
        <v>8</v>
      </c>
      <c r="AI403" s="27">
        <v>23377967</v>
      </c>
      <c r="AJ403" s="27">
        <v>0</v>
      </c>
      <c r="AK403" s="27">
        <v>14158693.539999999</v>
      </c>
      <c r="AL403" s="27">
        <v>0</v>
      </c>
      <c r="AM403" s="27">
        <v>14158693.539999999</v>
      </c>
      <c r="AN403" s="27">
        <v>0</v>
      </c>
      <c r="AO403" s="27">
        <v>37536660.539999999</v>
      </c>
      <c r="AP403" s="26" t="s">
        <v>74</v>
      </c>
      <c r="AQ403" s="26" t="s">
        <v>1422</v>
      </c>
      <c r="AR403" s="26" t="s">
        <v>52</v>
      </c>
      <c r="AS403" s="26" t="s">
        <v>1419</v>
      </c>
      <c r="AT403" s="26" t="s">
        <v>54</v>
      </c>
    </row>
    <row r="404" spans="1:46" ht="63.75" x14ac:dyDescent="0.15">
      <c r="A404" s="34">
        <v>375</v>
      </c>
      <c r="B404" s="34">
        <v>2011</v>
      </c>
      <c r="C404" s="26" t="s">
        <v>55</v>
      </c>
      <c r="D404" s="26" t="s">
        <v>56</v>
      </c>
      <c r="E404" s="26" t="s">
        <v>83</v>
      </c>
      <c r="F404" s="26" t="s">
        <v>1296</v>
      </c>
      <c r="G404" s="26" t="s">
        <v>415</v>
      </c>
      <c r="H404" s="26" t="s">
        <v>372</v>
      </c>
      <c r="I404" s="26" t="s">
        <v>372</v>
      </c>
      <c r="J404" s="26" t="s">
        <v>372</v>
      </c>
      <c r="K404" s="34">
        <v>36</v>
      </c>
      <c r="L404" s="26" t="s">
        <v>473</v>
      </c>
      <c r="M404" s="34">
        <v>830015728</v>
      </c>
      <c r="N404" s="26" t="s">
        <v>1424</v>
      </c>
      <c r="O404" s="26" t="s">
        <v>474</v>
      </c>
      <c r="P404" s="27">
        <v>185000000</v>
      </c>
      <c r="Q404" s="27">
        <v>185000000</v>
      </c>
      <c r="R404" s="27">
        <v>0</v>
      </c>
      <c r="S404" s="27">
        <v>185000000</v>
      </c>
      <c r="T404" s="27">
        <v>124761905</v>
      </c>
      <c r="U404" s="27">
        <v>0</v>
      </c>
      <c r="V404" s="27">
        <v>0</v>
      </c>
      <c r="W404" s="27">
        <v>0</v>
      </c>
      <c r="X404" s="27">
        <v>60238095</v>
      </c>
      <c r="Y404" s="27">
        <v>0</v>
      </c>
      <c r="Z404" s="27">
        <v>185000000</v>
      </c>
      <c r="AA404" s="27">
        <v>0</v>
      </c>
      <c r="AB404" s="27">
        <v>124761905</v>
      </c>
      <c r="AC404" s="27">
        <v>0</v>
      </c>
      <c r="AD404" s="27">
        <v>0</v>
      </c>
      <c r="AE404" s="27">
        <v>0</v>
      </c>
      <c r="AF404" s="27">
        <v>60238095</v>
      </c>
      <c r="AG404" s="27">
        <v>0</v>
      </c>
      <c r="AH404" s="27">
        <v>1</v>
      </c>
      <c r="AI404" s="27">
        <v>0</v>
      </c>
      <c r="AJ404" s="27">
        <v>0</v>
      </c>
      <c r="AK404" s="27">
        <v>0</v>
      </c>
      <c r="AL404" s="27">
        <v>0</v>
      </c>
      <c r="AM404" s="27">
        <v>0</v>
      </c>
      <c r="AN404" s="27">
        <v>0</v>
      </c>
      <c r="AO404" s="27">
        <v>0</v>
      </c>
      <c r="AP404" s="26" t="s">
        <v>74</v>
      </c>
      <c r="AQ404" s="26" t="s">
        <v>475</v>
      </c>
      <c r="AR404" s="26" t="s">
        <v>1425</v>
      </c>
      <c r="AS404" s="26" t="s">
        <v>1423</v>
      </c>
      <c r="AT404" s="26" t="s">
        <v>54</v>
      </c>
    </row>
    <row r="405" spans="1:46" ht="63.75" x14ac:dyDescent="0.15">
      <c r="A405" s="34">
        <v>375</v>
      </c>
      <c r="B405" s="34">
        <v>2011</v>
      </c>
      <c r="C405" s="26" t="s">
        <v>55</v>
      </c>
      <c r="D405" s="26" t="s">
        <v>56</v>
      </c>
      <c r="E405" s="26" t="s">
        <v>83</v>
      </c>
      <c r="F405" s="26" t="s">
        <v>1296</v>
      </c>
      <c r="G405" s="26" t="s">
        <v>415</v>
      </c>
      <c r="H405" s="26" t="s">
        <v>372</v>
      </c>
      <c r="I405" s="26" t="s">
        <v>372</v>
      </c>
      <c r="J405" s="26" t="s">
        <v>372</v>
      </c>
      <c r="K405" s="34">
        <v>36</v>
      </c>
      <c r="L405" s="26" t="s">
        <v>473</v>
      </c>
      <c r="M405" s="34">
        <v>899999054</v>
      </c>
      <c r="N405" s="26" t="s">
        <v>1314</v>
      </c>
      <c r="O405" s="26" t="s">
        <v>474</v>
      </c>
      <c r="P405" s="27">
        <v>1200000000</v>
      </c>
      <c r="Q405" s="27">
        <v>1200000000</v>
      </c>
      <c r="R405" s="27">
        <v>0</v>
      </c>
      <c r="S405" s="27">
        <v>1199769065.27</v>
      </c>
      <c r="T405" s="27">
        <v>1126411091</v>
      </c>
      <c r="U405" s="27">
        <v>7254987.7800000003</v>
      </c>
      <c r="V405" s="27">
        <v>3822300</v>
      </c>
      <c r="W405" s="27">
        <v>0</v>
      </c>
      <c r="X405" s="27">
        <v>57499810</v>
      </c>
      <c r="Y405" s="27">
        <v>230934.73</v>
      </c>
      <c r="Z405" s="27">
        <v>1199768141.54</v>
      </c>
      <c r="AA405" s="27">
        <v>4779952.76</v>
      </c>
      <c r="AB405" s="27">
        <v>1126411091</v>
      </c>
      <c r="AC405" s="27">
        <v>7254987.7800000003</v>
      </c>
      <c r="AD405" s="27">
        <v>3822300</v>
      </c>
      <c r="AE405" s="27">
        <v>0</v>
      </c>
      <c r="AF405" s="27">
        <v>57499810</v>
      </c>
      <c r="AG405" s="27">
        <v>923.74</v>
      </c>
      <c r="AH405" s="27">
        <v>7</v>
      </c>
      <c r="AI405" s="27">
        <v>231858.46</v>
      </c>
      <c r="AJ405" s="27">
        <v>-231858.47</v>
      </c>
      <c r="AK405" s="27">
        <v>-231858.47</v>
      </c>
      <c r="AL405" s="27">
        <v>0</v>
      </c>
      <c r="AM405" s="27">
        <v>0</v>
      </c>
      <c r="AN405" s="27">
        <v>0</v>
      </c>
      <c r="AO405" s="27">
        <v>0</v>
      </c>
      <c r="AP405" s="26" t="s">
        <v>542</v>
      </c>
      <c r="AQ405" s="26" t="s">
        <v>475</v>
      </c>
      <c r="AR405" s="26" t="s">
        <v>1426</v>
      </c>
      <c r="AS405" s="26" t="s">
        <v>1313</v>
      </c>
      <c r="AT405" s="26" t="s">
        <v>54</v>
      </c>
    </row>
    <row r="406" spans="1:46" ht="38.25" x14ac:dyDescent="0.15">
      <c r="A406" s="34">
        <v>333</v>
      </c>
      <c r="B406" s="34">
        <v>2010</v>
      </c>
      <c r="C406" s="26" t="s">
        <v>55</v>
      </c>
      <c r="D406" s="26" t="s">
        <v>107</v>
      </c>
      <c r="E406" s="26" t="s">
        <v>78</v>
      </c>
      <c r="F406" s="26" t="s">
        <v>1296</v>
      </c>
      <c r="G406" s="26" t="s">
        <v>1427</v>
      </c>
      <c r="H406" s="26" t="s">
        <v>1428</v>
      </c>
      <c r="I406" s="26" t="s">
        <v>1428</v>
      </c>
      <c r="J406" s="26" t="s">
        <v>1429</v>
      </c>
      <c r="K406" s="34">
        <v>36</v>
      </c>
      <c r="L406" s="26" t="s">
        <v>1430</v>
      </c>
      <c r="M406" s="34">
        <v>899999055</v>
      </c>
      <c r="N406" s="26" t="s">
        <v>1420</v>
      </c>
      <c r="O406" s="26" t="s">
        <v>1431</v>
      </c>
      <c r="P406" s="27">
        <v>1238000000</v>
      </c>
      <c r="Q406" s="27">
        <v>1238000000</v>
      </c>
      <c r="R406" s="27">
        <v>0</v>
      </c>
      <c r="S406" s="27">
        <v>1237909106</v>
      </c>
      <c r="T406" s="27">
        <v>1226541517</v>
      </c>
      <c r="U406" s="27">
        <v>7530000</v>
      </c>
      <c r="V406" s="27">
        <v>3822300</v>
      </c>
      <c r="W406" s="27">
        <v>0</v>
      </c>
      <c r="X406" s="27">
        <v>0</v>
      </c>
      <c r="Y406" s="27">
        <v>90894</v>
      </c>
      <c r="Z406" s="27">
        <v>1233528062</v>
      </c>
      <c r="AA406" s="27">
        <v>15289</v>
      </c>
      <c r="AB406" s="27">
        <v>1222160473</v>
      </c>
      <c r="AC406" s="27">
        <v>7530000</v>
      </c>
      <c r="AD406" s="27">
        <v>3822300</v>
      </c>
      <c r="AE406" s="27">
        <v>0</v>
      </c>
      <c r="AF406" s="27">
        <v>0</v>
      </c>
      <c r="AG406" s="27">
        <v>4381044</v>
      </c>
      <c r="AH406" s="27">
        <v>2</v>
      </c>
      <c r="AI406" s="27">
        <v>4471938</v>
      </c>
      <c r="AJ406" s="27">
        <v>0</v>
      </c>
      <c r="AK406" s="27">
        <v>1912274.76</v>
      </c>
      <c r="AL406" s="27">
        <v>0</v>
      </c>
      <c r="AM406" s="27">
        <v>1912274.76</v>
      </c>
      <c r="AN406" s="27">
        <v>0</v>
      </c>
      <c r="AO406" s="27">
        <v>6384212.7599999998</v>
      </c>
      <c r="AP406" s="26" t="s">
        <v>74</v>
      </c>
      <c r="AQ406" s="26" t="s">
        <v>1432</v>
      </c>
      <c r="AR406" s="26" t="s">
        <v>52</v>
      </c>
      <c r="AS406" s="26" t="s">
        <v>1419</v>
      </c>
      <c r="AT406" s="26" t="s">
        <v>54</v>
      </c>
    </row>
    <row r="407" spans="1:46" ht="38.25" x14ac:dyDescent="0.15">
      <c r="A407" s="34">
        <v>302</v>
      </c>
      <c r="B407" s="34">
        <v>2010</v>
      </c>
      <c r="C407" s="26" t="s">
        <v>55</v>
      </c>
      <c r="D407" s="26" t="s">
        <v>77</v>
      </c>
      <c r="E407" s="26" t="s">
        <v>48</v>
      </c>
      <c r="F407" s="26" t="s">
        <v>1296</v>
      </c>
      <c r="G407" s="26" t="s">
        <v>1433</v>
      </c>
      <c r="H407" s="26" t="s">
        <v>1403</v>
      </c>
      <c r="I407" s="26" t="s">
        <v>1403</v>
      </c>
      <c r="J407" s="26" t="s">
        <v>1433</v>
      </c>
      <c r="K407" s="34">
        <v>120</v>
      </c>
      <c r="L407" s="26" t="s">
        <v>1434</v>
      </c>
      <c r="M407" s="34">
        <v>899999053</v>
      </c>
      <c r="N407" s="26" t="s">
        <v>1300</v>
      </c>
      <c r="O407" s="26" t="s">
        <v>1435</v>
      </c>
      <c r="P407" s="27">
        <v>4969681275</v>
      </c>
      <c r="Q407" s="27">
        <v>3969681275</v>
      </c>
      <c r="R407" s="27">
        <v>1000000000</v>
      </c>
      <c r="S407" s="27">
        <v>3969618013.25</v>
      </c>
      <c r="T407" s="27">
        <v>3948161650</v>
      </c>
      <c r="U407" s="27">
        <v>0</v>
      </c>
      <c r="V407" s="27">
        <v>5640900</v>
      </c>
      <c r="W407" s="27">
        <v>0</v>
      </c>
      <c r="X407" s="27">
        <v>0</v>
      </c>
      <c r="Y407" s="27">
        <v>0</v>
      </c>
      <c r="Z407" s="27">
        <v>3969602916.5999999</v>
      </c>
      <c r="AA407" s="27">
        <v>15800366.6</v>
      </c>
      <c r="AB407" s="27">
        <v>3948161650</v>
      </c>
      <c r="AC407" s="27">
        <v>0</v>
      </c>
      <c r="AD407" s="27">
        <v>5640900</v>
      </c>
      <c r="AE407" s="27">
        <v>0</v>
      </c>
      <c r="AF407" s="27">
        <v>0</v>
      </c>
      <c r="AG407" s="27">
        <v>15096.65</v>
      </c>
      <c r="AH407" s="27">
        <v>2</v>
      </c>
      <c r="AI407" s="27">
        <v>78358.399999999994</v>
      </c>
      <c r="AJ407" s="27">
        <v>-78358.399999999994</v>
      </c>
      <c r="AK407" s="27">
        <v>-78358.399999999994</v>
      </c>
      <c r="AL407" s="27">
        <v>0</v>
      </c>
      <c r="AM407" s="27">
        <v>0</v>
      </c>
      <c r="AN407" s="27">
        <v>0</v>
      </c>
      <c r="AO407" s="27">
        <v>0</v>
      </c>
      <c r="AP407" s="26" t="s">
        <v>91</v>
      </c>
      <c r="AQ407" s="26" t="s">
        <v>1436</v>
      </c>
      <c r="AR407" s="26" t="s">
        <v>52</v>
      </c>
      <c r="AS407" s="26" t="s">
        <v>1299</v>
      </c>
      <c r="AT407" s="26" t="s">
        <v>54</v>
      </c>
    </row>
    <row r="408" spans="1:46" ht="63.75" x14ac:dyDescent="0.15">
      <c r="A408" s="34">
        <v>269</v>
      </c>
      <c r="B408" s="34">
        <v>2010</v>
      </c>
      <c r="C408" s="26" t="s">
        <v>55</v>
      </c>
      <c r="D408" s="26" t="s">
        <v>56</v>
      </c>
      <c r="E408" s="26" t="s">
        <v>166</v>
      </c>
      <c r="F408" s="26" t="s">
        <v>1296</v>
      </c>
      <c r="G408" s="26" t="s">
        <v>1433</v>
      </c>
      <c r="H408" s="26" t="s">
        <v>365</v>
      </c>
      <c r="I408" s="26" t="s">
        <v>365</v>
      </c>
      <c r="J408" s="26" t="s">
        <v>366</v>
      </c>
      <c r="K408" s="34">
        <v>36</v>
      </c>
      <c r="L408" s="26" t="s">
        <v>1437</v>
      </c>
      <c r="M408" s="34">
        <v>899999001</v>
      </c>
      <c r="N408" s="26" t="s">
        <v>1367</v>
      </c>
      <c r="O408" s="26" t="s">
        <v>1438</v>
      </c>
      <c r="P408" s="27">
        <v>4076236871</v>
      </c>
      <c r="Q408" s="27">
        <v>4076236871</v>
      </c>
      <c r="R408" s="27">
        <v>0</v>
      </c>
      <c r="S408" s="27">
        <v>3963836793.9200001</v>
      </c>
      <c r="T408" s="27">
        <v>3887261611.8000002</v>
      </c>
      <c r="U408" s="27">
        <v>0</v>
      </c>
      <c r="V408" s="27">
        <v>5869700</v>
      </c>
      <c r="W408" s="27">
        <v>0</v>
      </c>
      <c r="X408" s="27">
        <v>54928532.740000002</v>
      </c>
      <c r="Y408" s="27">
        <v>0.08</v>
      </c>
      <c r="Z408" s="27">
        <v>3963836793.9299998</v>
      </c>
      <c r="AA408" s="27">
        <v>15776949.380000001</v>
      </c>
      <c r="AB408" s="27">
        <v>3887261611.8099999</v>
      </c>
      <c r="AC408" s="27">
        <v>0</v>
      </c>
      <c r="AD408" s="27">
        <v>5869700</v>
      </c>
      <c r="AE408" s="27">
        <v>0</v>
      </c>
      <c r="AF408" s="27">
        <v>54928532.740000002</v>
      </c>
      <c r="AG408" s="27">
        <v>-0.01</v>
      </c>
      <c r="AH408" s="27">
        <v>15</v>
      </c>
      <c r="AI408" s="27">
        <v>7.0000000000000007E-2</v>
      </c>
      <c r="AJ408" s="27">
        <v>0</v>
      </c>
      <c r="AK408" s="27">
        <v>0.01</v>
      </c>
      <c r="AL408" s="27">
        <v>0</v>
      </c>
      <c r="AM408" s="27">
        <v>0.01</v>
      </c>
      <c r="AN408" s="27">
        <v>0</v>
      </c>
      <c r="AO408" s="27">
        <v>0.08</v>
      </c>
      <c r="AP408" s="26" t="s">
        <v>542</v>
      </c>
      <c r="AQ408" s="26" t="s">
        <v>1439</v>
      </c>
      <c r="AR408" s="26" t="s">
        <v>52</v>
      </c>
      <c r="AS408" s="26" t="s">
        <v>1366</v>
      </c>
      <c r="AT408" s="26" t="s">
        <v>54</v>
      </c>
    </row>
    <row r="409" spans="1:46" ht="63.75" x14ac:dyDescent="0.15">
      <c r="A409" s="34">
        <v>344</v>
      </c>
      <c r="B409" s="34">
        <v>2010</v>
      </c>
      <c r="C409" s="26" t="s">
        <v>55</v>
      </c>
      <c r="D409" s="26" t="s">
        <v>56</v>
      </c>
      <c r="E409" s="26" t="s">
        <v>48</v>
      </c>
      <c r="F409" s="26" t="s">
        <v>1296</v>
      </c>
      <c r="G409" s="26" t="s">
        <v>1440</v>
      </c>
      <c r="H409" s="26" t="s">
        <v>1441</v>
      </c>
      <c r="I409" s="26" t="s">
        <v>1441</v>
      </c>
      <c r="J409" s="26" t="s">
        <v>1442</v>
      </c>
      <c r="K409" s="34">
        <v>72</v>
      </c>
      <c r="L409" s="26" t="s">
        <v>1443</v>
      </c>
      <c r="M409" s="34">
        <v>899999001</v>
      </c>
      <c r="N409" s="26" t="s">
        <v>1367</v>
      </c>
      <c r="O409" s="26" t="s">
        <v>1444</v>
      </c>
      <c r="P409" s="27">
        <v>6498964265</v>
      </c>
      <c r="Q409" s="27">
        <v>6498964265</v>
      </c>
      <c r="R409" s="27">
        <v>0</v>
      </c>
      <c r="S409" s="27">
        <v>6140491985</v>
      </c>
      <c r="T409" s="27">
        <v>4232532281</v>
      </c>
      <c r="U409" s="27">
        <v>0</v>
      </c>
      <c r="V409" s="27">
        <v>3822300</v>
      </c>
      <c r="W409" s="27">
        <v>0</v>
      </c>
      <c r="X409" s="27">
        <v>1904137404</v>
      </c>
      <c r="Y409" s="27">
        <v>0</v>
      </c>
      <c r="Z409" s="27">
        <v>5747956222</v>
      </c>
      <c r="AA409" s="27">
        <v>0</v>
      </c>
      <c r="AB409" s="27">
        <v>3839996518</v>
      </c>
      <c r="AC409" s="27">
        <v>0</v>
      </c>
      <c r="AD409" s="27">
        <v>3822300</v>
      </c>
      <c r="AE409" s="27">
        <v>0</v>
      </c>
      <c r="AF409" s="27">
        <v>1904137404</v>
      </c>
      <c r="AG409" s="27">
        <v>392535763</v>
      </c>
      <c r="AH409" s="27">
        <v>17</v>
      </c>
      <c r="AI409" s="27">
        <v>552927803</v>
      </c>
      <c r="AJ409" s="27">
        <v>0</v>
      </c>
      <c r="AK409" s="27">
        <v>19744640.190000001</v>
      </c>
      <c r="AL409" s="27">
        <v>0</v>
      </c>
      <c r="AM409" s="27">
        <v>19744640.190000001</v>
      </c>
      <c r="AN409" s="27">
        <v>0</v>
      </c>
      <c r="AO409" s="27">
        <v>572672443.19000006</v>
      </c>
      <c r="AP409" s="26" t="s">
        <v>74</v>
      </c>
      <c r="AQ409" s="26" t="s">
        <v>1445</v>
      </c>
      <c r="AR409" s="26" t="s">
        <v>52</v>
      </c>
      <c r="AS409" s="26" t="s">
        <v>1366</v>
      </c>
      <c r="AT409" s="26" t="s">
        <v>54</v>
      </c>
    </row>
    <row r="410" spans="1:46" ht="63.75" x14ac:dyDescent="0.15">
      <c r="A410" s="34">
        <v>498</v>
      </c>
      <c r="B410" s="34">
        <v>2010</v>
      </c>
      <c r="C410" s="26" t="s">
        <v>55</v>
      </c>
      <c r="D410" s="26" t="s">
        <v>107</v>
      </c>
      <c r="E410" s="26" t="s">
        <v>48</v>
      </c>
      <c r="F410" s="26" t="s">
        <v>1296</v>
      </c>
      <c r="G410" s="26" t="s">
        <v>366</v>
      </c>
      <c r="H410" s="26" t="s">
        <v>366</v>
      </c>
      <c r="I410" s="26" t="s">
        <v>366</v>
      </c>
      <c r="J410" s="26" t="s">
        <v>1446</v>
      </c>
      <c r="K410" s="34">
        <v>78</v>
      </c>
      <c r="L410" s="26" t="s">
        <v>1298</v>
      </c>
      <c r="M410" s="34">
        <v>899999053</v>
      </c>
      <c r="N410" s="26" t="s">
        <v>1300</v>
      </c>
      <c r="O410" s="26" t="s">
        <v>1447</v>
      </c>
      <c r="P410" s="27">
        <v>46685763187</v>
      </c>
      <c r="Q410" s="27">
        <v>46505763187</v>
      </c>
      <c r="R410" s="27">
        <v>180000000</v>
      </c>
      <c r="S410" s="27">
        <v>727610729.35000002</v>
      </c>
      <c r="T410" s="27">
        <v>720000000</v>
      </c>
      <c r="U410" s="27">
        <v>0</v>
      </c>
      <c r="V410" s="27">
        <v>0</v>
      </c>
      <c r="W410" s="27">
        <v>0</v>
      </c>
      <c r="X410" s="27">
        <v>0</v>
      </c>
      <c r="Y410" s="27">
        <v>0</v>
      </c>
      <c r="Z410" s="27">
        <v>722880000</v>
      </c>
      <c r="AA410" s="27">
        <v>2880000</v>
      </c>
      <c r="AB410" s="27">
        <v>720000000</v>
      </c>
      <c r="AC410" s="27">
        <v>0</v>
      </c>
      <c r="AD410" s="27">
        <v>0</v>
      </c>
      <c r="AE410" s="27">
        <v>0</v>
      </c>
      <c r="AF410" s="27">
        <v>0</v>
      </c>
      <c r="AG410" s="27">
        <v>4730729.3499999996</v>
      </c>
      <c r="AH410" s="27">
        <v>2</v>
      </c>
      <c r="AI410" s="27">
        <v>1187413068</v>
      </c>
      <c r="AJ410" s="27">
        <v>0</v>
      </c>
      <c r="AK410" s="27">
        <v>0</v>
      </c>
      <c r="AL410" s="27">
        <v>0</v>
      </c>
      <c r="AM410" s="27">
        <v>0</v>
      </c>
      <c r="AN410" s="27">
        <v>0</v>
      </c>
      <c r="AO410" s="27">
        <v>1187413068</v>
      </c>
      <c r="AP410" s="26" t="s">
        <v>542</v>
      </c>
      <c r="AQ410" s="26" t="s">
        <v>1448</v>
      </c>
      <c r="AR410" s="26" t="s">
        <v>1449</v>
      </c>
      <c r="AS410" s="26" t="s">
        <v>1299</v>
      </c>
      <c r="AT410" s="26" t="s">
        <v>54</v>
      </c>
    </row>
    <row r="411" spans="1:46" ht="63.75" x14ac:dyDescent="0.15">
      <c r="A411" s="34">
        <v>498</v>
      </c>
      <c r="B411" s="34">
        <v>2010</v>
      </c>
      <c r="C411" s="26" t="s">
        <v>55</v>
      </c>
      <c r="D411" s="26" t="s">
        <v>107</v>
      </c>
      <c r="E411" s="26" t="s">
        <v>48</v>
      </c>
      <c r="F411" s="26" t="s">
        <v>1296</v>
      </c>
      <c r="G411" s="26" t="s">
        <v>366</v>
      </c>
      <c r="H411" s="26" t="s">
        <v>366</v>
      </c>
      <c r="I411" s="26" t="s">
        <v>366</v>
      </c>
      <c r="J411" s="26" t="s">
        <v>1446</v>
      </c>
      <c r="K411" s="34">
        <v>78</v>
      </c>
      <c r="L411" s="26" t="s">
        <v>1298</v>
      </c>
      <c r="M411" s="34">
        <v>899999053</v>
      </c>
      <c r="N411" s="26" t="s">
        <v>1300</v>
      </c>
      <c r="O411" s="26" t="s">
        <v>1447</v>
      </c>
      <c r="P411" s="27">
        <v>46685763187</v>
      </c>
      <c r="Q411" s="27">
        <v>46505763187</v>
      </c>
      <c r="R411" s="27">
        <v>180000000</v>
      </c>
      <c r="S411" s="27">
        <v>42684132141.690002</v>
      </c>
      <c r="T411" s="27">
        <v>42508749946</v>
      </c>
      <c r="U411" s="27">
        <v>0</v>
      </c>
      <c r="V411" s="27">
        <v>3711000</v>
      </c>
      <c r="W411" s="27">
        <v>0</v>
      </c>
      <c r="X411" s="27">
        <v>0</v>
      </c>
      <c r="Y411" s="27">
        <v>358409574.30000001</v>
      </c>
      <c r="Z411" s="27">
        <v>42548370481.379997</v>
      </c>
      <c r="AA411" s="27">
        <v>169500635.38</v>
      </c>
      <c r="AB411" s="27">
        <v>42375158846</v>
      </c>
      <c r="AC411" s="27">
        <v>0</v>
      </c>
      <c r="AD411" s="27">
        <v>3711000</v>
      </c>
      <c r="AE411" s="27">
        <v>0</v>
      </c>
      <c r="AF411" s="27">
        <v>0</v>
      </c>
      <c r="AG411" s="27">
        <v>135761660.31</v>
      </c>
      <c r="AH411" s="27">
        <v>30</v>
      </c>
      <c r="AI411" s="27">
        <v>541099637.62</v>
      </c>
      <c r="AJ411" s="27">
        <v>0</v>
      </c>
      <c r="AK411" s="27">
        <v>441354999.38999999</v>
      </c>
      <c r="AL411" s="27">
        <v>0</v>
      </c>
      <c r="AM411" s="27">
        <v>441354999.38999999</v>
      </c>
      <c r="AN411" s="27">
        <v>0</v>
      </c>
      <c r="AO411" s="27">
        <v>982454637.00999999</v>
      </c>
      <c r="AP411" s="26" t="s">
        <v>542</v>
      </c>
      <c r="AQ411" s="26" t="s">
        <v>1448</v>
      </c>
      <c r="AR411" s="26" t="s">
        <v>52</v>
      </c>
      <c r="AS411" s="26" t="s">
        <v>1299</v>
      </c>
      <c r="AT411" s="26" t="s">
        <v>54</v>
      </c>
    </row>
    <row r="412" spans="1:46" ht="38.25" x14ac:dyDescent="0.15">
      <c r="A412" s="34">
        <v>488</v>
      </c>
      <c r="B412" s="34">
        <v>2010</v>
      </c>
      <c r="C412" s="26" t="s">
        <v>55</v>
      </c>
      <c r="D412" s="26" t="s">
        <v>107</v>
      </c>
      <c r="E412" s="26" t="s">
        <v>78</v>
      </c>
      <c r="F412" s="26" t="s">
        <v>1296</v>
      </c>
      <c r="G412" s="26" t="s">
        <v>1427</v>
      </c>
      <c r="H412" s="26" t="s">
        <v>392</v>
      </c>
      <c r="I412" s="26" t="s">
        <v>392</v>
      </c>
      <c r="J412" s="26" t="s">
        <v>1446</v>
      </c>
      <c r="K412" s="34">
        <v>58</v>
      </c>
      <c r="L412" s="26" t="s">
        <v>1450</v>
      </c>
      <c r="M412" s="34">
        <v>899999053</v>
      </c>
      <c r="N412" s="26" t="s">
        <v>1300</v>
      </c>
      <c r="O412" s="26" t="s">
        <v>1451</v>
      </c>
      <c r="P412" s="27">
        <v>35415839452990</v>
      </c>
      <c r="Q412" s="27">
        <v>35415794452990</v>
      </c>
      <c r="R412" s="27">
        <v>45000000</v>
      </c>
      <c r="S412" s="27">
        <v>35215686119.980003</v>
      </c>
      <c r="T412" s="27">
        <v>23770974164.59</v>
      </c>
      <c r="U412" s="27">
        <v>9229000</v>
      </c>
      <c r="V412" s="27">
        <v>7533300</v>
      </c>
      <c r="W412" s="27">
        <v>0</v>
      </c>
      <c r="X412" s="27">
        <v>11287463589.25</v>
      </c>
      <c r="Y412" s="27">
        <v>46316481.020000003</v>
      </c>
      <c r="Z412" s="27">
        <v>35064354168.220001</v>
      </c>
      <c r="AA412" s="27">
        <v>139682572.38</v>
      </c>
      <c r="AB412" s="27">
        <v>23620445706.59</v>
      </c>
      <c r="AC412" s="27">
        <v>9229000</v>
      </c>
      <c r="AD412" s="27">
        <v>7533300</v>
      </c>
      <c r="AE412" s="27">
        <v>0</v>
      </c>
      <c r="AF412" s="27">
        <v>11287463589.25</v>
      </c>
      <c r="AG412" s="27">
        <v>151331951.75999999</v>
      </c>
      <c r="AH412" s="27">
        <v>62</v>
      </c>
      <c r="AI412" s="27">
        <v>197648432.78</v>
      </c>
      <c r="AJ412" s="27">
        <v>0</v>
      </c>
      <c r="AK412" s="27">
        <v>90194332.950000003</v>
      </c>
      <c r="AL412" s="27">
        <v>83950740.599999994</v>
      </c>
      <c r="AM412" s="27">
        <v>6243592.3499999996</v>
      </c>
      <c r="AN412" s="27">
        <v>0</v>
      </c>
      <c r="AO412" s="27">
        <v>287842765.72000003</v>
      </c>
      <c r="AP412" s="26" t="s">
        <v>542</v>
      </c>
      <c r="AQ412" s="26" t="s">
        <v>1452</v>
      </c>
      <c r="AR412" s="26" t="s">
        <v>52</v>
      </c>
      <c r="AS412" s="26" t="s">
        <v>1299</v>
      </c>
      <c r="AT412" s="26" t="s">
        <v>54</v>
      </c>
    </row>
    <row r="413" spans="1:46" ht="51" x14ac:dyDescent="0.15">
      <c r="A413" s="34">
        <v>348</v>
      </c>
      <c r="B413" s="34">
        <v>2012</v>
      </c>
      <c r="C413" s="26" t="s">
        <v>55</v>
      </c>
      <c r="D413" s="26" t="s">
        <v>101</v>
      </c>
      <c r="E413" s="26" t="s">
        <v>83</v>
      </c>
      <c r="F413" s="26" t="s">
        <v>1296</v>
      </c>
      <c r="G413" s="26" t="s">
        <v>479</v>
      </c>
      <c r="H413" s="26" t="s">
        <v>480</v>
      </c>
      <c r="I413" s="26" t="s">
        <v>480</v>
      </c>
      <c r="J413" s="26" t="s">
        <v>479</v>
      </c>
      <c r="K413" s="34">
        <v>0</v>
      </c>
      <c r="L413" s="26" t="s">
        <v>481</v>
      </c>
      <c r="M413" s="34">
        <v>900487473</v>
      </c>
      <c r="N413" s="26" t="s">
        <v>1454</v>
      </c>
      <c r="O413" s="26" t="s">
        <v>482</v>
      </c>
      <c r="P413" s="27">
        <v>800000000</v>
      </c>
      <c r="Q413" s="27">
        <v>800000000</v>
      </c>
      <c r="R413" s="27">
        <v>0</v>
      </c>
      <c r="S413" s="27">
        <v>800000000</v>
      </c>
      <c r="T413" s="27">
        <v>800000000</v>
      </c>
      <c r="U413" s="27">
        <v>0</v>
      </c>
      <c r="V413" s="27">
        <v>0</v>
      </c>
      <c r="W413" s="27">
        <v>0</v>
      </c>
      <c r="X413" s="27">
        <v>0</v>
      </c>
      <c r="Y413" s="27">
        <v>0</v>
      </c>
      <c r="Z413" s="27">
        <v>800000000</v>
      </c>
      <c r="AA413" s="27">
        <v>0</v>
      </c>
      <c r="AB413" s="27">
        <v>800000000</v>
      </c>
      <c r="AC413" s="27">
        <v>0</v>
      </c>
      <c r="AD413" s="27">
        <v>0</v>
      </c>
      <c r="AE413" s="27">
        <v>0</v>
      </c>
      <c r="AF413" s="27">
        <v>0</v>
      </c>
      <c r="AG413" s="27">
        <v>0</v>
      </c>
      <c r="AH413" s="27">
        <v>9</v>
      </c>
      <c r="AI413" s="27">
        <v>0</v>
      </c>
      <c r="AJ413" s="27">
        <v>0</v>
      </c>
      <c r="AK413" s="27">
        <v>0</v>
      </c>
      <c r="AL413" s="27">
        <v>0</v>
      </c>
      <c r="AM413" s="27">
        <v>0</v>
      </c>
      <c r="AN413" s="27">
        <v>0</v>
      </c>
      <c r="AO413" s="27">
        <v>0</v>
      </c>
      <c r="AP413" s="26" t="s">
        <v>74</v>
      </c>
      <c r="AQ413" s="26" t="s">
        <v>483</v>
      </c>
      <c r="AR413" s="26" t="s">
        <v>1455</v>
      </c>
      <c r="AS413" s="26" t="s">
        <v>1453</v>
      </c>
      <c r="AT413" s="26" t="s">
        <v>54</v>
      </c>
    </row>
    <row r="414" spans="1:46" ht="38.25" x14ac:dyDescent="0.15">
      <c r="A414" s="34">
        <v>342</v>
      </c>
      <c r="B414" s="34">
        <v>2012</v>
      </c>
      <c r="C414" s="26" t="s">
        <v>55</v>
      </c>
      <c r="D414" s="26" t="s">
        <v>107</v>
      </c>
      <c r="E414" s="26" t="s">
        <v>48</v>
      </c>
      <c r="F414" s="26" t="s">
        <v>1296</v>
      </c>
      <c r="G414" s="26" t="s">
        <v>529</v>
      </c>
      <c r="H414" s="26" t="s">
        <v>530</v>
      </c>
      <c r="I414" s="26" t="s">
        <v>530</v>
      </c>
      <c r="J414" s="26" t="s">
        <v>529</v>
      </c>
      <c r="K414" s="34">
        <v>72</v>
      </c>
      <c r="L414" s="26" t="s">
        <v>531</v>
      </c>
      <c r="M414" s="34">
        <v>899999068</v>
      </c>
      <c r="N414" s="26" t="s">
        <v>1400</v>
      </c>
      <c r="O414" s="26" t="s">
        <v>532</v>
      </c>
      <c r="P414" s="27">
        <v>21313940000</v>
      </c>
      <c r="Q414" s="27">
        <v>21313940000</v>
      </c>
      <c r="R414" s="27">
        <v>0</v>
      </c>
      <c r="S414" s="27">
        <v>21313939999.619999</v>
      </c>
      <c r="T414" s="27">
        <v>21229023904</v>
      </c>
      <c r="U414" s="27">
        <v>0</v>
      </c>
      <c r="V414" s="27">
        <v>0</v>
      </c>
      <c r="W414" s="27">
        <v>0</v>
      </c>
      <c r="X414" s="27">
        <v>0</v>
      </c>
      <c r="Y414" s="27">
        <v>0.38</v>
      </c>
      <c r="Z414" s="27">
        <v>21220869900.41</v>
      </c>
      <c r="AA414" s="27">
        <v>84545298.409999996</v>
      </c>
      <c r="AB414" s="27">
        <v>21136324602</v>
      </c>
      <c r="AC414" s="27">
        <v>0</v>
      </c>
      <c r="AD414" s="27">
        <v>0</v>
      </c>
      <c r="AE414" s="27">
        <v>0</v>
      </c>
      <c r="AF414" s="27">
        <v>0</v>
      </c>
      <c r="AG414" s="27">
        <v>93070099.209999993</v>
      </c>
      <c r="AH414" s="27">
        <v>9</v>
      </c>
      <c r="AI414" s="27">
        <v>93070099.590000004</v>
      </c>
      <c r="AJ414" s="27">
        <v>0</v>
      </c>
      <c r="AK414" s="27">
        <v>622542373.30999994</v>
      </c>
      <c r="AL414" s="27">
        <v>0</v>
      </c>
      <c r="AM414" s="27">
        <v>622542373.30999994</v>
      </c>
      <c r="AN414" s="27">
        <v>0</v>
      </c>
      <c r="AO414" s="27">
        <v>715612472.89999998</v>
      </c>
      <c r="AP414" s="26" t="s">
        <v>542</v>
      </c>
      <c r="AQ414" s="26" t="s">
        <v>533</v>
      </c>
      <c r="AR414" s="26" t="s">
        <v>1456</v>
      </c>
      <c r="AS414" s="26" t="s">
        <v>1399</v>
      </c>
      <c r="AT414" s="26" t="s">
        <v>54</v>
      </c>
    </row>
    <row r="415" spans="1:46" ht="38.25" x14ac:dyDescent="0.15">
      <c r="A415" s="34">
        <v>265</v>
      </c>
      <c r="B415" s="34">
        <v>2012</v>
      </c>
      <c r="C415" s="26" t="s">
        <v>55</v>
      </c>
      <c r="D415" s="26" t="s">
        <v>107</v>
      </c>
      <c r="E415" s="26" t="s">
        <v>83</v>
      </c>
      <c r="F415" s="26" t="s">
        <v>1296</v>
      </c>
      <c r="G415" s="26" t="s">
        <v>523</v>
      </c>
      <c r="H415" s="26" t="s">
        <v>524</v>
      </c>
      <c r="I415" s="26" t="s">
        <v>524</v>
      </c>
      <c r="J415" s="26" t="s">
        <v>524</v>
      </c>
      <c r="K415" s="34">
        <v>36</v>
      </c>
      <c r="L415" s="26" t="s">
        <v>525</v>
      </c>
      <c r="M415" s="34">
        <v>890100251</v>
      </c>
      <c r="N415" s="26" t="s">
        <v>1458</v>
      </c>
      <c r="O415" s="26" t="s">
        <v>526</v>
      </c>
      <c r="P415" s="27">
        <v>616900000</v>
      </c>
      <c r="Q415" s="27">
        <v>616900000</v>
      </c>
      <c r="R415" s="27">
        <v>0</v>
      </c>
      <c r="S415" s="27">
        <v>616618383.91999996</v>
      </c>
      <c r="T415" s="27">
        <v>604215615</v>
      </c>
      <c r="U415" s="27">
        <v>9945000</v>
      </c>
      <c r="V415" s="27">
        <v>0</v>
      </c>
      <c r="W415" s="27">
        <v>0</v>
      </c>
      <c r="X415" s="27">
        <v>0</v>
      </c>
      <c r="Y415" s="27">
        <v>281616.08</v>
      </c>
      <c r="Z415" s="27">
        <v>616617257.46000004</v>
      </c>
      <c r="AA415" s="27">
        <v>2456642.46</v>
      </c>
      <c r="AB415" s="27">
        <v>604215615</v>
      </c>
      <c r="AC415" s="27">
        <v>9945000</v>
      </c>
      <c r="AD415" s="27">
        <v>0</v>
      </c>
      <c r="AE415" s="27">
        <v>0</v>
      </c>
      <c r="AF415" s="27">
        <v>0</v>
      </c>
      <c r="AG415" s="27">
        <v>1126.46</v>
      </c>
      <c r="AH415" s="27">
        <v>2</v>
      </c>
      <c r="AI415" s="27">
        <v>282742.53999999998</v>
      </c>
      <c r="AJ415" s="27">
        <v>-282742.53999999998</v>
      </c>
      <c r="AK415" s="27">
        <v>-282742.53999999998</v>
      </c>
      <c r="AL415" s="27">
        <v>0</v>
      </c>
      <c r="AM415" s="27">
        <v>0</v>
      </c>
      <c r="AN415" s="27">
        <v>0</v>
      </c>
      <c r="AO415" s="27">
        <v>0</v>
      </c>
      <c r="AP415" s="26" t="s">
        <v>542</v>
      </c>
      <c r="AQ415" s="26" t="s">
        <v>527</v>
      </c>
      <c r="AR415" s="26" t="s">
        <v>1459</v>
      </c>
      <c r="AS415" s="26" t="s">
        <v>1457</v>
      </c>
      <c r="AT415" s="26" t="s">
        <v>54</v>
      </c>
    </row>
    <row r="416" spans="1:46" ht="38.25" x14ac:dyDescent="0.15">
      <c r="A416" s="34">
        <v>427</v>
      </c>
      <c r="B416" s="34">
        <v>2012</v>
      </c>
      <c r="C416" s="26" t="s">
        <v>55</v>
      </c>
      <c r="D416" s="26" t="s">
        <v>56</v>
      </c>
      <c r="E416" s="26" t="s">
        <v>78</v>
      </c>
      <c r="F416" s="26" t="s">
        <v>1296</v>
      </c>
      <c r="G416" s="26" t="s">
        <v>497</v>
      </c>
      <c r="H416" s="26" t="s">
        <v>498</v>
      </c>
      <c r="I416" s="26" t="s">
        <v>498</v>
      </c>
      <c r="J416" s="26" t="s">
        <v>499</v>
      </c>
      <c r="K416" s="34">
        <v>42</v>
      </c>
      <c r="L416" s="26" t="s">
        <v>500</v>
      </c>
      <c r="M416" s="34">
        <v>899999403</v>
      </c>
      <c r="N416" s="26" t="s">
        <v>1326</v>
      </c>
      <c r="O416" s="26" t="s">
        <v>501</v>
      </c>
      <c r="P416" s="27">
        <v>2571623356</v>
      </c>
      <c r="Q416" s="27">
        <v>2500000000</v>
      </c>
      <c r="R416" s="27">
        <v>71623356</v>
      </c>
      <c r="S416" s="27">
        <v>2500000000</v>
      </c>
      <c r="T416" s="27">
        <v>2499937440</v>
      </c>
      <c r="U416" s="27">
        <v>0</v>
      </c>
      <c r="V416" s="27">
        <v>0</v>
      </c>
      <c r="W416" s="27">
        <v>0</v>
      </c>
      <c r="X416" s="27">
        <v>62560</v>
      </c>
      <c r="Y416" s="27">
        <v>0</v>
      </c>
      <c r="Z416" s="27">
        <v>2500000000</v>
      </c>
      <c r="AA416" s="27">
        <v>0</v>
      </c>
      <c r="AB416" s="27">
        <v>2499937440</v>
      </c>
      <c r="AC416" s="27">
        <v>0</v>
      </c>
      <c r="AD416" s="27">
        <v>0</v>
      </c>
      <c r="AE416" s="27">
        <v>0</v>
      </c>
      <c r="AF416" s="27">
        <v>62560</v>
      </c>
      <c r="AG416" s="27">
        <v>0</v>
      </c>
      <c r="AH416" s="27">
        <v>2</v>
      </c>
      <c r="AI416" s="27">
        <v>0</v>
      </c>
      <c r="AJ416" s="27">
        <v>0</v>
      </c>
      <c r="AK416" s="27">
        <v>55288475.009999998</v>
      </c>
      <c r="AL416" s="27">
        <v>0</v>
      </c>
      <c r="AM416" s="27">
        <v>55288475.009999998</v>
      </c>
      <c r="AN416" s="27">
        <v>0</v>
      </c>
      <c r="AO416" s="27">
        <v>55288475.009999998</v>
      </c>
      <c r="AP416" s="26" t="s">
        <v>74</v>
      </c>
      <c r="AQ416" s="26" t="s">
        <v>502</v>
      </c>
      <c r="AR416" s="26" t="s">
        <v>1460</v>
      </c>
      <c r="AS416" s="26" t="s">
        <v>1325</v>
      </c>
      <c r="AT416" s="26" t="s">
        <v>54</v>
      </c>
    </row>
    <row r="417" spans="1:46" ht="51" x14ac:dyDescent="0.15">
      <c r="A417" s="34">
        <v>507</v>
      </c>
      <c r="B417" s="34">
        <v>2012</v>
      </c>
      <c r="C417" s="26" t="s">
        <v>55</v>
      </c>
      <c r="D417" s="26" t="s">
        <v>107</v>
      </c>
      <c r="E417" s="26" t="s">
        <v>48</v>
      </c>
      <c r="F417" s="26" t="s">
        <v>1296</v>
      </c>
      <c r="G417" s="26" t="s">
        <v>171</v>
      </c>
      <c r="H417" s="26" t="s">
        <v>171</v>
      </c>
      <c r="I417" s="26" t="s">
        <v>171</v>
      </c>
      <c r="J417" s="26" t="s">
        <v>176</v>
      </c>
      <c r="K417" s="34">
        <v>48</v>
      </c>
      <c r="L417" s="26" t="s">
        <v>1329</v>
      </c>
      <c r="M417" s="34">
        <v>830000282</v>
      </c>
      <c r="N417" s="26" t="s">
        <v>1331</v>
      </c>
      <c r="O417" s="26" t="s">
        <v>1332</v>
      </c>
      <c r="P417" s="27">
        <v>6159085880</v>
      </c>
      <c r="Q417" s="27">
        <v>6059085880</v>
      </c>
      <c r="R417" s="27">
        <v>100000000</v>
      </c>
      <c r="S417" s="27">
        <v>5997153974.96</v>
      </c>
      <c r="T417" s="27">
        <v>5957736189.6800003</v>
      </c>
      <c r="U417" s="27">
        <v>15411200</v>
      </c>
      <c r="V417" s="27">
        <v>0</v>
      </c>
      <c r="W417" s="27">
        <v>0</v>
      </c>
      <c r="X417" s="27">
        <v>0</v>
      </c>
      <c r="Y417" s="27">
        <v>0</v>
      </c>
      <c r="Z417" s="27">
        <v>5960080650.2399998</v>
      </c>
      <c r="AA417" s="27">
        <v>23745341.239999998</v>
      </c>
      <c r="AB417" s="27">
        <v>5920924109</v>
      </c>
      <c r="AC417" s="27">
        <v>15411200</v>
      </c>
      <c r="AD417" s="27">
        <v>0</v>
      </c>
      <c r="AE417" s="27">
        <v>0</v>
      </c>
      <c r="AF417" s="27">
        <v>0</v>
      </c>
      <c r="AG417" s="27">
        <v>37073324.719999999</v>
      </c>
      <c r="AH417" s="27">
        <v>9</v>
      </c>
      <c r="AI417" s="27">
        <v>65572254.280000001</v>
      </c>
      <c r="AJ417" s="27">
        <v>0</v>
      </c>
      <c r="AK417" s="27">
        <v>434333828.35000002</v>
      </c>
      <c r="AL417" s="27">
        <v>0</v>
      </c>
      <c r="AM417" s="27">
        <v>434333828.35000002</v>
      </c>
      <c r="AN417" s="27">
        <v>0</v>
      </c>
      <c r="AO417" s="27">
        <v>499906082.63</v>
      </c>
      <c r="AP417" s="26" t="s">
        <v>542</v>
      </c>
      <c r="AQ417" s="26" t="s">
        <v>1333</v>
      </c>
      <c r="AR417" s="26" t="s">
        <v>52</v>
      </c>
      <c r="AS417" s="26" t="s">
        <v>1330</v>
      </c>
      <c r="AT417" s="26" t="s">
        <v>54</v>
      </c>
    </row>
    <row r="418" spans="1:46" ht="38.25" x14ac:dyDescent="0.15">
      <c r="A418" s="34">
        <v>475</v>
      </c>
      <c r="B418" s="34">
        <v>2012</v>
      </c>
      <c r="C418" s="26" t="s">
        <v>55</v>
      </c>
      <c r="D418" s="26" t="s">
        <v>56</v>
      </c>
      <c r="E418" s="26" t="s">
        <v>78</v>
      </c>
      <c r="F418" s="26" t="s">
        <v>1296</v>
      </c>
      <c r="G418" s="26" t="s">
        <v>47</v>
      </c>
      <c r="H418" s="26" t="s">
        <v>1461</v>
      </c>
      <c r="I418" s="26" t="s">
        <v>1461</v>
      </c>
      <c r="J418" s="26" t="s">
        <v>1461</v>
      </c>
      <c r="K418" s="34">
        <v>48</v>
      </c>
      <c r="L418" s="26" t="s">
        <v>1462</v>
      </c>
      <c r="M418" s="34">
        <v>900492141</v>
      </c>
      <c r="N418" s="26" t="s">
        <v>1464</v>
      </c>
      <c r="O418" s="26" t="s">
        <v>1465</v>
      </c>
      <c r="P418" s="27">
        <v>2216680660</v>
      </c>
      <c r="Q418" s="27">
        <v>2216680660</v>
      </c>
      <c r="R418" s="27">
        <v>0</v>
      </c>
      <c r="S418" s="27">
        <v>2200000000</v>
      </c>
      <c r="T418" s="27">
        <v>2196304000</v>
      </c>
      <c r="U418" s="27">
        <v>3696000</v>
      </c>
      <c r="V418" s="27">
        <v>0</v>
      </c>
      <c r="W418" s="27">
        <v>0</v>
      </c>
      <c r="X418" s="27">
        <v>0</v>
      </c>
      <c r="Y418" s="27">
        <v>0</v>
      </c>
      <c r="Z418" s="27">
        <v>2200000000</v>
      </c>
      <c r="AA418" s="27">
        <v>0</v>
      </c>
      <c r="AB418" s="27">
        <v>2196304000</v>
      </c>
      <c r="AC418" s="27">
        <v>3696000</v>
      </c>
      <c r="AD418" s="27">
        <v>0</v>
      </c>
      <c r="AE418" s="27">
        <v>0</v>
      </c>
      <c r="AF418" s="27">
        <v>0</v>
      </c>
      <c r="AG418" s="27">
        <v>0</v>
      </c>
      <c r="AH418" s="27">
        <v>8</v>
      </c>
      <c r="AI418" s="27">
        <v>0</v>
      </c>
      <c r="AJ418" s="27">
        <v>0</v>
      </c>
      <c r="AK418" s="27">
        <v>109270765.53</v>
      </c>
      <c r="AL418" s="27">
        <v>0</v>
      </c>
      <c r="AM418" s="27">
        <v>109270765.53</v>
      </c>
      <c r="AN418" s="27">
        <v>0</v>
      </c>
      <c r="AO418" s="27">
        <v>109270765.53</v>
      </c>
      <c r="AP418" s="26" t="s">
        <v>74</v>
      </c>
      <c r="AQ418" s="26" t="s">
        <v>1466</v>
      </c>
      <c r="AR418" s="26" t="s">
        <v>52</v>
      </c>
      <c r="AS418" s="26" t="s">
        <v>1463</v>
      </c>
      <c r="AT418" s="26" t="s">
        <v>54</v>
      </c>
    </row>
    <row r="419" spans="1:46" ht="38.25" x14ac:dyDescent="0.15">
      <c r="A419" s="34">
        <v>4421721</v>
      </c>
      <c r="B419" s="34">
        <v>2012</v>
      </c>
      <c r="C419" s="26" t="s">
        <v>55</v>
      </c>
      <c r="D419" s="26" t="s">
        <v>56</v>
      </c>
      <c r="E419" s="26" t="s">
        <v>78</v>
      </c>
      <c r="F419" s="26" t="s">
        <v>1296</v>
      </c>
      <c r="G419" s="26" t="s">
        <v>180</v>
      </c>
      <c r="H419" s="26" t="s">
        <v>181</v>
      </c>
      <c r="I419" s="26" t="s">
        <v>181</v>
      </c>
      <c r="J419" s="26" t="s">
        <v>181</v>
      </c>
      <c r="K419" s="34">
        <v>48</v>
      </c>
      <c r="L419" s="26" t="s">
        <v>182</v>
      </c>
      <c r="M419" s="34">
        <v>830034348</v>
      </c>
      <c r="N419" s="26" t="s">
        <v>184</v>
      </c>
      <c r="O419" s="26" t="s">
        <v>185</v>
      </c>
      <c r="P419" s="27">
        <v>545000000</v>
      </c>
      <c r="Q419" s="27">
        <v>545000000</v>
      </c>
      <c r="R419" s="27">
        <v>0</v>
      </c>
      <c r="S419" s="27">
        <v>545000000</v>
      </c>
      <c r="T419" s="27">
        <v>541095559</v>
      </c>
      <c r="U419" s="27">
        <v>0</v>
      </c>
      <c r="V419" s="27">
        <v>0</v>
      </c>
      <c r="W419" s="27">
        <v>0</v>
      </c>
      <c r="X419" s="27">
        <v>3904441</v>
      </c>
      <c r="Y419" s="27">
        <v>0</v>
      </c>
      <c r="Z419" s="27">
        <v>545000000</v>
      </c>
      <c r="AA419" s="27">
        <v>0</v>
      </c>
      <c r="AB419" s="27">
        <v>541095559</v>
      </c>
      <c r="AC419" s="27">
        <v>0</v>
      </c>
      <c r="AD419" s="27">
        <v>0</v>
      </c>
      <c r="AE419" s="27">
        <v>0</v>
      </c>
      <c r="AF419" s="27">
        <v>3904441</v>
      </c>
      <c r="AG419" s="27">
        <v>0</v>
      </c>
      <c r="AH419" s="27">
        <v>6</v>
      </c>
      <c r="AI419" s="27">
        <v>0</v>
      </c>
      <c r="AJ419" s="27">
        <v>0</v>
      </c>
      <c r="AK419" s="27">
        <v>0</v>
      </c>
      <c r="AL419" s="27">
        <v>0</v>
      </c>
      <c r="AM419" s="27">
        <v>0</v>
      </c>
      <c r="AN419" s="27">
        <v>0</v>
      </c>
      <c r="AO419" s="27">
        <v>0</v>
      </c>
      <c r="AP419" s="26" t="s">
        <v>74</v>
      </c>
      <c r="AQ419" s="26" t="s">
        <v>186</v>
      </c>
      <c r="AR419" s="26" t="s">
        <v>1467</v>
      </c>
      <c r="AS419" s="26" t="s">
        <v>183</v>
      </c>
      <c r="AT419" s="26" t="s">
        <v>54</v>
      </c>
    </row>
    <row r="420" spans="1:46" ht="25.5" x14ac:dyDescent="0.15">
      <c r="A420" s="34">
        <v>99</v>
      </c>
      <c r="B420" s="34">
        <v>2011</v>
      </c>
      <c r="C420" s="26" t="s">
        <v>55</v>
      </c>
      <c r="D420" s="26" t="s">
        <v>107</v>
      </c>
      <c r="E420" s="26" t="s">
        <v>48</v>
      </c>
      <c r="F420" s="26" t="s">
        <v>1296</v>
      </c>
      <c r="G420" s="26" t="s">
        <v>1468</v>
      </c>
      <c r="H420" s="26" t="s">
        <v>1469</v>
      </c>
      <c r="I420" s="26" t="s">
        <v>1469</v>
      </c>
      <c r="J420" s="26" t="s">
        <v>1470</v>
      </c>
      <c r="K420" s="34">
        <v>64</v>
      </c>
      <c r="L420" s="26" t="s">
        <v>1298</v>
      </c>
      <c r="M420" s="34">
        <v>899999053</v>
      </c>
      <c r="N420" s="26" t="s">
        <v>1300</v>
      </c>
      <c r="O420" s="26" t="s">
        <v>1471</v>
      </c>
      <c r="P420" s="27">
        <v>73718127951.369995</v>
      </c>
      <c r="Q420" s="27">
        <v>73718127951.369995</v>
      </c>
      <c r="R420" s="27">
        <v>0</v>
      </c>
      <c r="S420" s="27">
        <v>1631635850.8599999</v>
      </c>
      <c r="T420" s="28">
        <v>1625112340</v>
      </c>
      <c r="U420" s="29">
        <v>0</v>
      </c>
      <c r="V420" s="27">
        <v>0</v>
      </c>
      <c r="W420" s="28">
        <v>0</v>
      </c>
      <c r="X420" s="27">
        <v>0</v>
      </c>
      <c r="Y420" s="27">
        <v>0.51</v>
      </c>
      <c r="Z420" s="27">
        <v>1178060905.4300001</v>
      </c>
      <c r="AA420" s="28">
        <v>4693469.74</v>
      </c>
      <c r="AB420" s="28">
        <v>1173367435.6900001</v>
      </c>
      <c r="AC420" s="28">
        <v>0</v>
      </c>
      <c r="AD420" s="27">
        <v>0</v>
      </c>
      <c r="AE420" s="28">
        <v>0</v>
      </c>
      <c r="AF420" s="27">
        <v>0</v>
      </c>
      <c r="AG420" s="30">
        <v>453574945.43000001</v>
      </c>
      <c r="AH420" s="27">
        <v>1</v>
      </c>
      <c r="AI420" s="30">
        <v>459340320.94</v>
      </c>
      <c r="AJ420" s="27">
        <v>0</v>
      </c>
      <c r="AK420" s="27">
        <v>0</v>
      </c>
      <c r="AL420" s="27">
        <v>0</v>
      </c>
      <c r="AM420" s="27">
        <v>0</v>
      </c>
      <c r="AN420" s="27">
        <v>0</v>
      </c>
      <c r="AO420" s="31">
        <v>459340320.94</v>
      </c>
      <c r="AP420" s="26" t="s">
        <v>542</v>
      </c>
      <c r="AQ420" s="26" t="s">
        <v>1472</v>
      </c>
      <c r="AR420" s="26" t="s">
        <v>1473</v>
      </c>
      <c r="AS420" s="26" t="s">
        <v>1299</v>
      </c>
      <c r="AT420" s="26" t="s">
        <v>54</v>
      </c>
    </row>
    <row r="421" spans="1:46" ht="25.5" x14ac:dyDescent="0.15">
      <c r="A421" s="34">
        <v>99</v>
      </c>
      <c r="B421" s="34">
        <v>2011</v>
      </c>
      <c r="C421" s="26" t="s">
        <v>55</v>
      </c>
      <c r="D421" s="26" t="s">
        <v>107</v>
      </c>
      <c r="E421" s="26" t="s">
        <v>48</v>
      </c>
      <c r="F421" s="26" t="s">
        <v>1296</v>
      </c>
      <c r="G421" s="26" t="s">
        <v>1468</v>
      </c>
      <c r="H421" s="26" t="s">
        <v>1469</v>
      </c>
      <c r="I421" s="26" t="s">
        <v>1469</v>
      </c>
      <c r="J421" s="26" t="s">
        <v>1470</v>
      </c>
      <c r="K421" s="34">
        <v>64</v>
      </c>
      <c r="L421" s="26" t="s">
        <v>1298</v>
      </c>
      <c r="M421" s="34">
        <v>899999053</v>
      </c>
      <c r="N421" s="26" t="s">
        <v>1300</v>
      </c>
      <c r="O421" s="26" t="s">
        <v>1471</v>
      </c>
      <c r="P421" s="27">
        <v>73718127951.369995</v>
      </c>
      <c r="Q421" s="27">
        <v>73718127951.369995</v>
      </c>
      <c r="R421" s="27">
        <v>0</v>
      </c>
      <c r="S421" s="27">
        <v>67653464194.25</v>
      </c>
      <c r="T421" s="28">
        <v>67329426292.900002</v>
      </c>
      <c r="U421" s="29">
        <v>40920000</v>
      </c>
      <c r="V421" s="27">
        <v>11466900</v>
      </c>
      <c r="W421" s="28">
        <v>0</v>
      </c>
      <c r="X421" s="27">
        <v>0</v>
      </c>
      <c r="Y421" s="27">
        <v>4951758.75</v>
      </c>
      <c r="Z421" s="27">
        <v>65300356843</v>
      </c>
      <c r="AA421" s="28">
        <v>260163244.09999999</v>
      </c>
      <c r="AB421" s="28">
        <v>64987806698.900002</v>
      </c>
      <c r="AC421" s="28">
        <v>40920000</v>
      </c>
      <c r="AD421" s="27">
        <v>11466900</v>
      </c>
      <c r="AE421" s="28">
        <v>0</v>
      </c>
      <c r="AF421" s="27">
        <v>0</v>
      </c>
      <c r="AG421" s="30">
        <v>2353107351.2600002</v>
      </c>
      <c r="AH421" s="27">
        <v>42</v>
      </c>
      <c r="AI421" s="30">
        <v>2884044497</v>
      </c>
      <c r="AJ421" s="27">
        <v>0</v>
      </c>
      <c r="AK421" s="27">
        <v>297998653.55000001</v>
      </c>
      <c r="AL421" s="27">
        <v>13736863.65</v>
      </c>
      <c r="AM421" s="27">
        <v>284261789.89999998</v>
      </c>
      <c r="AN421" s="27">
        <v>617425.30000000005</v>
      </c>
      <c r="AO421" s="31">
        <v>3181425725.2600002</v>
      </c>
      <c r="AP421" s="26" t="s">
        <v>542</v>
      </c>
      <c r="AQ421" s="26" t="s">
        <v>1472</v>
      </c>
      <c r="AR421" s="26" t="s">
        <v>52</v>
      </c>
      <c r="AS421" s="26" t="s">
        <v>1299</v>
      </c>
      <c r="AT421" s="26" t="s">
        <v>54</v>
      </c>
    </row>
    <row r="422" spans="1:46" ht="63.75" x14ac:dyDescent="0.15">
      <c r="A422" s="34">
        <v>436</v>
      </c>
      <c r="B422" s="34">
        <v>2011</v>
      </c>
      <c r="C422" s="26" t="s">
        <v>55</v>
      </c>
      <c r="D422" s="26" t="s">
        <v>107</v>
      </c>
      <c r="E422" s="26" t="s">
        <v>78</v>
      </c>
      <c r="F422" s="26" t="s">
        <v>1296</v>
      </c>
      <c r="G422" s="26" t="s">
        <v>372</v>
      </c>
      <c r="H422" s="26" t="s">
        <v>372</v>
      </c>
      <c r="I422" s="26" t="s">
        <v>372</v>
      </c>
      <c r="J422" s="26" t="s">
        <v>372</v>
      </c>
      <c r="K422" s="34">
        <v>42</v>
      </c>
      <c r="L422" s="26" t="s">
        <v>1474</v>
      </c>
      <c r="M422" s="34">
        <v>800194600</v>
      </c>
      <c r="N422" s="26" t="s">
        <v>1476</v>
      </c>
      <c r="O422" s="26" t="s">
        <v>1477</v>
      </c>
      <c r="P422" s="27">
        <v>11952000000</v>
      </c>
      <c r="Q422" s="27">
        <v>11952000000</v>
      </c>
      <c r="R422" s="27">
        <v>0</v>
      </c>
      <c r="S422" s="27">
        <v>11941016010</v>
      </c>
      <c r="T422" s="27">
        <v>7547458453</v>
      </c>
      <c r="U422" s="27">
        <v>57697500</v>
      </c>
      <c r="V422" s="27">
        <v>0</v>
      </c>
      <c r="W422" s="27">
        <v>0</v>
      </c>
      <c r="X422" s="27">
        <v>4288242527.1199999</v>
      </c>
      <c r="Y422" s="27">
        <v>10983990</v>
      </c>
      <c r="Z422" s="27">
        <v>11937207087.09</v>
      </c>
      <c r="AA422" s="27">
        <v>47558593.969999999</v>
      </c>
      <c r="AB422" s="27">
        <v>7543708466</v>
      </c>
      <c r="AC422" s="27">
        <v>57697500</v>
      </c>
      <c r="AD422" s="27">
        <v>0</v>
      </c>
      <c r="AE422" s="27">
        <v>0</v>
      </c>
      <c r="AF422" s="27">
        <v>4288242527.1199999</v>
      </c>
      <c r="AG422" s="27">
        <v>3808922.91</v>
      </c>
      <c r="AH422" s="27">
        <v>31</v>
      </c>
      <c r="AI422" s="27">
        <v>14792912.91</v>
      </c>
      <c r="AJ422" s="27">
        <v>0</v>
      </c>
      <c r="AK422" s="27">
        <v>11193957.77</v>
      </c>
      <c r="AL422" s="27">
        <v>112694</v>
      </c>
      <c r="AM422" s="27">
        <v>11081263.77</v>
      </c>
      <c r="AN422" s="27">
        <v>0</v>
      </c>
      <c r="AO422" s="27">
        <v>25986870.68</v>
      </c>
      <c r="AP422" s="26" t="s">
        <v>542</v>
      </c>
      <c r="AQ422" s="26" t="s">
        <v>1478</v>
      </c>
      <c r="AR422" s="26" t="s">
        <v>52</v>
      </c>
      <c r="AS422" s="26" t="s">
        <v>1475</v>
      </c>
      <c r="AT422" s="26" t="s">
        <v>54</v>
      </c>
    </row>
    <row r="423" spans="1:46" ht="38.25" x14ac:dyDescent="0.15">
      <c r="A423" s="34">
        <v>199</v>
      </c>
      <c r="B423" s="34">
        <v>2012</v>
      </c>
      <c r="C423" s="26" t="s">
        <v>55</v>
      </c>
      <c r="D423" s="26" t="s">
        <v>107</v>
      </c>
      <c r="E423" s="26" t="s">
        <v>48</v>
      </c>
      <c r="F423" s="26" t="s">
        <v>1296</v>
      </c>
      <c r="G423" s="26" t="s">
        <v>1479</v>
      </c>
      <c r="H423" s="26" t="s">
        <v>1479</v>
      </c>
      <c r="I423" s="26" t="s">
        <v>1479</v>
      </c>
      <c r="J423" s="26" t="s">
        <v>1479</v>
      </c>
      <c r="K423" s="34">
        <v>41</v>
      </c>
      <c r="L423" s="26" t="s">
        <v>1298</v>
      </c>
      <c r="M423" s="34">
        <v>899999053</v>
      </c>
      <c r="N423" s="26" t="s">
        <v>1300</v>
      </c>
      <c r="O423" s="26" t="s">
        <v>1480</v>
      </c>
      <c r="P423" s="27">
        <v>105847869692</v>
      </c>
      <c r="Q423" s="27">
        <v>104447869692</v>
      </c>
      <c r="R423" s="27">
        <v>1400000000</v>
      </c>
      <c r="S423" s="27">
        <v>99964416918.960007</v>
      </c>
      <c r="T423" s="27">
        <v>99515362468</v>
      </c>
      <c r="U423" s="27">
        <v>46672500</v>
      </c>
      <c r="V423" s="27">
        <v>0</v>
      </c>
      <c r="W423" s="27">
        <v>0</v>
      </c>
      <c r="X423" s="27">
        <v>0</v>
      </c>
      <c r="Y423" s="27">
        <v>185960939.03999999</v>
      </c>
      <c r="Z423" s="27">
        <v>94026170223.320007</v>
      </c>
      <c r="AA423" s="27">
        <v>374606255.87</v>
      </c>
      <c r="AB423" s="27">
        <v>93604891467.449997</v>
      </c>
      <c r="AC423" s="27">
        <v>46672500</v>
      </c>
      <c r="AD423" s="27">
        <v>0</v>
      </c>
      <c r="AE423" s="27">
        <v>0</v>
      </c>
      <c r="AF423" s="27">
        <v>0</v>
      </c>
      <c r="AG423" s="27">
        <v>5938246695.6400003</v>
      </c>
      <c r="AH423" s="27">
        <v>61</v>
      </c>
      <c r="AI423" s="27">
        <v>6971699468.6800003</v>
      </c>
      <c r="AJ423" s="27">
        <v>0</v>
      </c>
      <c r="AK423" s="27">
        <v>3526913900.1199999</v>
      </c>
      <c r="AL423" s="27">
        <v>21505000</v>
      </c>
      <c r="AM423" s="27">
        <v>3505408900.1199999</v>
      </c>
      <c r="AN423" s="27">
        <v>0</v>
      </c>
      <c r="AO423" s="27">
        <v>10498613368.799999</v>
      </c>
      <c r="AP423" s="26" t="s">
        <v>542</v>
      </c>
      <c r="AQ423" s="26" t="s">
        <v>1481</v>
      </c>
      <c r="AR423" s="26" t="s">
        <v>52</v>
      </c>
      <c r="AS423" s="26" t="s">
        <v>1299</v>
      </c>
      <c r="AT423" s="26" t="s">
        <v>54</v>
      </c>
    </row>
    <row r="424" spans="1:46" ht="51" x14ac:dyDescent="0.15">
      <c r="A424" s="34">
        <v>2441</v>
      </c>
      <c r="B424" s="34">
        <v>2012</v>
      </c>
      <c r="C424" s="26" t="s">
        <v>55</v>
      </c>
      <c r="D424" s="26" t="s">
        <v>56</v>
      </c>
      <c r="E424" s="26" t="s">
        <v>48</v>
      </c>
      <c r="F424" s="26" t="s">
        <v>1296</v>
      </c>
      <c r="G424" s="26" t="s">
        <v>171</v>
      </c>
      <c r="H424" s="26" t="s">
        <v>171</v>
      </c>
      <c r="I424" s="26" t="s">
        <v>171</v>
      </c>
      <c r="J424" s="26" t="s">
        <v>1482</v>
      </c>
      <c r="K424" s="34">
        <v>36</v>
      </c>
      <c r="L424" s="26" t="s">
        <v>1483</v>
      </c>
      <c r="M424" s="34">
        <v>830034348</v>
      </c>
      <c r="N424" s="26" t="s">
        <v>184</v>
      </c>
      <c r="O424" s="26" t="s">
        <v>1484</v>
      </c>
      <c r="P424" s="27">
        <v>15745521484</v>
      </c>
      <c r="Q424" s="27">
        <v>15745521484</v>
      </c>
      <c r="R424" s="27">
        <v>0</v>
      </c>
      <c r="S424" s="27">
        <v>14713835041.17</v>
      </c>
      <c r="T424" s="27">
        <v>14654181375</v>
      </c>
      <c r="U424" s="27">
        <v>0</v>
      </c>
      <c r="V424" s="27">
        <v>0</v>
      </c>
      <c r="W424" s="27">
        <v>0</v>
      </c>
      <c r="X424" s="27">
        <v>0</v>
      </c>
      <c r="Y424" s="27">
        <v>259235166.83000001</v>
      </c>
      <c r="Z424" s="27">
        <v>13722570038.780001</v>
      </c>
      <c r="AA424" s="27">
        <v>54671593.780000001</v>
      </c>
      <c r="AB424" s="27">
        <v>13667898445</v>
      </c>
      <c r="AC424" s="27">
        <v>0</v>
      </c>
      <c r="AD424" s="27">
        <v>0</v>
      </c>
      <c r="AE424" s="27">
        <v>0</v>
      </c>
      <c r="AF424" s="27">
        <v>0</v>
      </c>
      <c r="AG424" s="27">
        <v>991265002.38999999</v>
      </c>
      <c r="AH424" s="27">
        <v>9</v>
      </c>
      <c r="AI424" s="27">
        <v>1250500169.22</v>
      </c>
      <c r="AJ424" s="27">
        <v>0</v>
      </c>
      <c r="AK424" s="27">
        <v>722696937.25999999</v>
      </c>
      <c r="AL424" s="27">
        <v>0</v>
      </c>
      <c r="AM424" s="27">
        <v>722696937.25999999</v>
      </c>
      <c r="AN424" s="27">
        <v>0</v>
      </c>
      <c r="AO424" s="27">
        <v>1973197106.48</v>
      </c>
      <c r="AP424" s="26" t="s">
        <v>542</v>
      </c>
      <c r="AQ424" s="26" t="s">
        <v>1485</v>
      </c>
      <c r="AR424" s="26" t="s">
        <v>52</v>
      </c>
      <c r="AS424" s="26" t="s">
        <v>183</v>
      </c>
      <c r="AT424" s="26" t="s">
        <v>54</v>
      </c>
    </row>
    <row r="425" spans="1:46" ht="63.75" x14ac:dyDescent="0.15">
      <c r="A425" s="34">
        <v>238</v>
      </c>
      <c r="B425" s="34">
        <v>2012</v>
      </c>
      <c r="C425" s="26" t="s">
        <v>55</v>
      </c>
      <c r="D425" s="26" t="s">
        <v>107</v>
      </c>
      <c r="E425" s="26" t="s">
        <v>166</v>
      </c>
      <c r="F425" s="26" t="s">
        <v>1296</v>
      </c>
      <c r="G425" s="26" t="s">
        <v>517</v>
      </c>
      <c r="H425" s="26" t="s">
        <v>397</v>
      </c>
      <c r="I425" s="26" t="s">
        <v>397</v>
      </c>
      <c r="J425" s="26" t="s">
        <v>517</v>
      </c>
      <c r="K425" s="34">
        <v>0</v>
      </c>
      <c r="L425" s="26" t="s">
        <v>518</v>
      </c>
      <c r="M425" s="34">
        <v>899999296</v>
      </c>
      <c r="N425" s="26" t="s">
        <v>49</v>
      </c>
      <c r="O425" s="26" t="s">
        <v>519</v>
      </c>
      <c r="P425" s="27">
        <v>12947000</v>
      </c>
      <c r="Q425" s="27">
        <v>12947000</v>
      </c>
      <c r="R425" s="27">
        <v>0</v>
      </c>
      <c r="S425" s="27">
        <v>12946793.67</v>
      </c>
      <c r="T425" s="27">
        <v>12895212</v>
      </c>
      <c r="U425" s="27">
        <v>0</v>
      </c>
      <c r="V425" s="27">
        <v>0</v>
      </c>
      <c r="W425" s="27">
        <v>0</v>
      </c>
      <c r="X425" s="27">
        <v>0</v>
      </c>
      <c r="Y425" s="27">
        <v>206.33</v>
      </c>
      <c r="Z425" s="27">
        <v>10347035.25</v>
      </c>
      <c r="AA425" s="27">
        <v>41223.25</v>
      </c>
      <c r="AB425" s="27">
        <v>10305812</v>
      </c>
      <c r="AC425" s="27">
        <v>0</v>
      </c>
      <c r="AD425" s="27">
        <v>0</v>
      </c>
      <c r="AE425" s="27">
        <v>0</v>
      </c>
      <c r="AF425" s="27">
        <v>0</v>
      </c>
      <c r="AG425" s="27">
        <v>2599758.4300000002</v>
      </c>
      <c r="AH425" s="27">
        <v>1</v>
      </c>
      <c r="AI425" s="27">
        <v>2599964.75</v>
      </c>
      <c r="AJ425" s="27">
        <v>0</v>
      </c>
      <c r="AK425" s="27">
        <v>910626.32</v>
      </c>
      <c r="AL425" s="27">
        <v>0</v>
      </c>
      <c r="AM425" s="27">
        <v>910626.32</v>
      </c>
      <c r="AN425" s="27">
        <v>0</v>
      </c>
      <c r="AO425" s="27">
        <v>3510591.07</v>
      </c>
      <c r="AP425" s="26" t="s">
        <v>542</v>
      </c>
      <c r="AQ425" s="26" t="s">
        <v>520</v>
      </c>
      <c r="AR425" s="26" t="s">
        <v>1486</v>
      </c>
      <c r="AS425" s="26" t="s">
        <v>53</v>
      </c>
      <c r="AT425" s="26" t="s">
        <v>54</v>
      </c>
    </row>
    <row r="426" spans="1:46" ht="76.5" x14ac:dyDescent="0.15">
      <c r="A426" s="34">
        <v>237</v>
      </c>
      <c r="B426" s="34">
        <v>2012</v>
      </c>
      <c r="C426" s="26" t="s">
        <v>55</v>
      </c>
      <c r="D426" s="26" t="s">
        <v>56</v>
      </c>
      <c r="E426" s="26" t="s">
        <v>83</v>
      </c>
      <c r="F426" s="26" t="s">
        <v>1296</v>
      </c>
      <c r="G426" s="26" t="s">
        <v>1487</v>
      </c>
      <c r="H426" s="26" t="s">
        <v>1487</v>
      </c>
      <c r="I426" s="26" t="s">
        <v>1487</v>
      </c>
      <c r="J426" s="26" t="s">
        <v>1487</v>
      </c>
      <c r="K426" s="34">
        <v>0</v>
      </c>
      <c r="L426" s="26" t="s">
        <v>176</v>
      </c>
      <c r="M426" s="34">
        <v>830015728</v>
      </c>
      <c r="N426" s="26" t="s">
        <v>1424</v>
      </c>
      <c r="O426" s="26" t="s">
        <v>1488</v>
      </c>
      <c r="P426" s="27">
        <v>501999840</v>
      </c>
      <c r="Q426" s="27">
        <v>501999840</v>
      </c>
      <c r="R426" s="27">
        <v>0</v>
      </c>
      <c r="S426" s="27">
        <v>499960000</v>
      </c>
      <c r="T426" s="27">
        <v>499960000</v>
      </c>
      <c r="U426" s="27">
        <v>0</v>
      </c>
      <c r="V426" s="27">
        <v>0</v>
      </c>
      <c r="W426" s="27">
        <v>0</v>
      </c>
      <c r="X426" s="27">
        <v>0</v>
      </c>
      <c r="Y426" s="27">
        <v>0</v>
      </c>
      <c r="Z426" s="27">
        <v>499960000</v>
      </c>
      <c r="AA426" s="27">
        <v>0</v>
      </c>
      <c r="AB426" s="27">
        <v>499960000</v>
      </c>
      <c r="AC426" s="27">
        <v>0</v>
      </c>
      <c r="AD426" s="27">
        <v>0</v>
      </c>
      <c r="AE426" s="27">
        <v>0</v>
      </c>
      <c r="AF426" s="27">
        <v>0</v>
      </c>
      <c r="AG426" s="27">
        <v>0</v>
      </c>
      <c r="AH426" s="27">
        <v>1</v>
      </c>
      <c r="AI426" s="27">
        <v>40000</v>
      </c>
      <c r="AJ426" s="27">
        <v>-40000</v>
      </c>
      <c r="AK426" s="27">
        <v>-40000</v>
      </c>
      <c r="AL426" s="27">
        <v>0</v>
      </c>
      <c r="AM426" s="27">
        <v>0</v>
      </c>
      <c r="AN426" s="27">
        <v>0</v>
      </c>
      <c r="AO426" s="27">
        <v>0</v>
      </c>
      <c r="AP426" s="26" t="s">
        <v>91</v>
      </c>
      <c r="AQ426" s="26" t="s">
        <v>1489</v>
      </c>
      <c r="AR426" s="26" t="s">
        <v>52</v>
      </c>
      <c r="AS426" s="26" t="s">
        <v>1423</v>
      </c>
      <c r="AT426" s="26" t="s">
        <v>54</v>
      </c>
    </row>
    <row r="427" spans="1:46" ht="38.25" x14ac:dyDescent="0.15">
      <c r="A427" s="34">
        <v>708</v>
      </c>
      <c r="B427" s="34">
        <v>2014</v>
      </c>
      <c r="C427" s="26" t="s">
        <v>55</v>
      </c>
      <c r="D427" s="26" t="s">
        <v>56</v>
      </c>
      <c r="E427" s="26" t="s">
        <v>48</v>
      </c>
      <c r="F427" s="26" t="s">
        <v>1296</v>
      </c>
      <c r="G427" s="26" t="s">
        <v>504</v>
      </c>
      <c r="H427" s="26" t="s">
        <v>504</v>
      </c>
      <c r="I427" s="26" t="s">
        <v>504</v>
      </c>
      <c r="J427" s="26" t="s">
        <v>504</v>
      </c>
      <c r="K427" s="34">
        <v>48</v>
      </c>
      <c r="L427" s="26" t="s">
        <v>1443</v>
      </c>
      <c r="M427" s="34">
        <v>806007887</v>
      </c>
      <c r="N427" s="26" t="s">
        <v>1491</v>
      </c>
      <c r="O427" s="26" t="s">
        <v>1492</v>
      </c>
      <c r="P427" s="27">
        <v>214262932.66999999</v>
      </c>
      <c r="Q427" s="27">
        <v>184262932.66999999</v>
      </c>
      <c r="R427" s="27">
        <v>30000000</v>
      </c>
      <c r="S427" s="27">
        <v>184262932.66999999</v>
      </c>
      <c r="T427" s="27">
        <v>184262932.66999999</v>
      </c>
      <c r="U427" s="27">
        <v>0</v>
      </c>
      <c r="V427" s="27">
        <v>0</v>
      </c>
      <c r="W427" s="27">
        <v>0</v>
      </c>
      <c r="X427" s="27">
        <v>0</v>
      </c>
      <c r="Y427" s="27">
        <v>0</v>
      </c>
      <c r="Z427" s="27">
        <v>184262932.66999999</v>
      </c>
      <c r="AA427" s="27">
        <v>0</v>
      </c>
      <c r="AB427" s="27">
        <v>184262932.66999999</v>
      </c>
      <c r="AC427" s="27">
        <v>0</v>
      </c>
      <c r="AD427" s="27">
        <v>0</v>
      </c>
      <c r="AE427" s="27">
        <v>0</v>
      </c>
      <c r="AF427" s="27">
        <v>0</v>
      </c>
      <c r="AG427" s="27">
        <v>0</v>
      </c>
      <c r="AH427" s="27">
        <v>1</v>
      </c>
      <c r="AI427" s="27">
        <v>0</v>
      </c>
      <c r="AJ427" s="27">
        <v>0</v>
      </c>
      <c r="AK427" s="27">
        <v>11126827.35</v>
      </c>
      <c r="AL427" s="27">
        <v>0</v>
      </c>
      <c r="AM427" s="27">
        <v>11126827.35</v>
      </c>
      <c r="AN427" s="27">
        <v>0</v>
      </c>
      <c r="AO427" s="27">
        <v>11126827.35</v>
      </c>
      <c r="AP427" s="26" t="s">
        <v>74</v>
      </c>
      <c r="AQ427" s="26" t="s">
        <v>1493</v>
      </c>
      <c r="AR427" s="26" t="s">
        <v>52</v>
      </c>
      <c r="AS427" s="26" t="s">
        <v>1490</v>
      </c>
      <c r="AT427" s="26" t="s">
        <v>54</v>
      </c>
    </row>
    <row r="428" spans="1:46" ht="38.25" x14ac:dyDescent="0.15">
      <c r="A428" s="34">
        <v>696</v>
      </c>
      <c r="B428" s="34">
        <v>2016</v>
      </c>
      <c r="C428" s="26" t="s">
        <v>55</v>
      </c>
      <c r="D428" s="26" t="s">
        <v>56</v>
      </c>
      <c r="E428" s="26" t="s">
        <v>48</v>
      </c>
      <c r="F428" s="26" t="s">
        <v>1296</v>
      </c>
      <c r="G428" s="26" t="s">
        <v>47</v>
      </c>
      <c r="H428" s="26" t="s">
        <v>1494</v>
      </c>
      <c r="I428" s="26" t="s">
        <v>1494</v>
      </c>
      <c r="J428" s="26" t="s">
        <v>1494</v>
      </c>
      <c r="K428" s="34">
        <v>36</v>
      </c>
      <c r="L428" s="26" t="s">
        <v>1495</v>
      </c>
      <c r="M428" s="34">
        <v>830127607</v>
      </c>
      <c r="N428" s="26" t="s">
        <v>1337</v>
      </c>
      <c r="O428" s="26" t="s">
        <v>1496</v>
      </c>
      <c r="P428" s="27">
        <v>13614999999</v>
      </c>
      <c r="Q428" s="27">
        <v>13614999999</v>
      </c>
      <c r="R428" s="27">
        <v>0</v>
      </c>
      <c r="S428" s="27">
        <v>4608578.1900000004</v>
      </c>
      <c r="T428" s="27">
        <v>0</v>
      </c>
      <c r="U428" s="27">
        <v>4426302</v>
      </c>
      <c r="V428" s="27">
        <v>0</v>
      </c>
      <c r="W428" s="27">
        <v>0</v>
      </c>
      <c r="X428" s="27">
        <v>0</v>
      </c>
      <c r="Y428" s="27">
        <v>41142745.810000002</v>
      </c>
      <c r="Z428" s="27">
        <v>4444007.21</v>
      </c>
      <c r="AA428" s="27">
        <v>17705.21</v>
      </c>
      <c r="AB428" s="27">
        <v>0</v>
      </c>
      <c r="AC428" s="27">
        <v>4426302</v>
      </c>
      <c r="AD428" s="27">
        <v>0</v>
      </c>
      <c r="AE428" s="27">
        <v>0</v>
      </c>
      <c r="AF428" s="27">
        <v>0</v>
      </c>
      <c r="AG428" s="27">
        <v>164570.98000000001</v>
      </c>
      <c r="AH428" s="27">
        <v>0</v>
      </c>
      <c r="AI428" s="27">
        <v>41307316.789999999</v>
      </c>
      <c r="AJ428" s="27">
        <v>0</v>
      </c>
      <c r="AK428" s="27">
        <v>0</v>
      </c>
      <c r="AL428" s="27">
        <v>0</v>
      </c>
      <c r="AM428" s="27">
        <v>0</v>
      </c>
      <c r="AN428" s="27">
        <v>0</v>
      </c>
      <c r="AO428" s="27">
        <v>41307316.789999999</v>
      </c>
      <c r="AP428" s="26" t="s">
        <v>542</v>
      </c>
      <c r="AQ428" s="26" t="s">
        <v>1497</v>
      </c>
      <c r="AR428" s="26" t="s">
        <v>1498</v>
      </c>
      <c r="AS428" s="26" t="s">
        <v>1336</v>
      </c>
      <c r="AT428" s="26" t="s">
        <v>54</v>
      </c>
    </row>
    <row r="429" spans="1:46" ht="38.25" x14ac:dyDescent="0.15">
      <c r="A429" s="34">
        <v>696</v>
      </c>
      <c r="B429" s="34">
        <v>2016</v>
      </c>
      <c r="C429" s="26" t="s">
        <v>55</v>
      </c>
      <c r="D429" s="26" t="s">
        <v>56</v>
      </c>
      <c r="E429" s="26" t="s">
        <v>48</v>
      </c>
      <c r="F429" s="26" t="s">
        <v>1296</v>
      </c>
      <c r="G429" s="26" t="s">
        <v>47</v>
      </c>
      <c r="H429" s="26" t="s">
        <v>1494</v>
      </c>
      <c r="I429" s="26" t="s">
        <v>1494</v>
      </c>
      <c r="J429" s="26" t="s">
        <v>1494</v>
      </c>
      <c r="K429" s="34">
        <v>36</v>
      </c>
      <c r="L429" s="26" t="s">
        <v>1495</v>
      </c>
      <c r="M429" s="34">
        <v>830127607</v>
      </c>
      <c r="N429" s="26" t="s">
        <v>1337</v>
      </c>
      <c r="O429" s="26" t="s">
        <v>1496</v>
      </c>
      <c r="P429" s="27">
        <v>13614999999</v>
      </c>
      <c r="Q429" s="27">
        <v>13614999999</v>
      </c>
      <c r="R429" s="27">
        <v>0</v>
      </c>
      <c r="S429" s="27">
        <v>4666169.6900000004</v>
      </c>
      <c r="T429" s="27">
        <v>0</v>
      </c>
      <c r="U429" s="27">
        <v>3904224</v>
      </c>
      <c r="V429" s="27">
        <v>0</v>
      </c>
      <c r="W429" s="27">
        <v>741802.56</v>
      </c>
      <c r="X429" s="27">
        <v>0</v>
      </c>
      <c r="Y429" s="27">
        <v>0</v>
      </c>
      <c r="Z429" s="27">
        <v>4664610.67</v>
      </c>
      <c r="AA429" s="27">
        <v>18584.11</v>
      </c>
      <c r="AB429" s="27">
        <v>0</v>
      </c>
      <c r="AC429" s="27">
        <v>3904224</v>
      </c>
      <c r="AD429" s="27">
        <v>0</v>
      </c>
      <c r="AE429" s="27">
        <v>741802.56</v>
      </c>
      <c r="AF429" s="27">
        <v>0</v>
      </c>
      <c r="AG429" s="27">
        <v>1559.02</v>
      </c>
      <c r="AH429" s="27">
        <v>0</v>
      </c>
      <c r="AI429" s="27">
        <v>391313.77</v>
      </c>
      <c r="AJ429" s="27">
        <v>0</v>
      </c>
      <c r="AK429" s="27">
        <v>0</v>
      </c>
      <c r="AL429" s="27">
        <v>0</v>
      </c>
      <c r="AM429" s="27">
        <v>0</v>
      </c>
      <c r="AN429" s="27">
        <v>0</v>
      </c>
      <c r="AO429" s="27">
        <v>391313.77</v>
      </c>
      <c r="AP429" s="26" t="s">
        <v>542</v>
      </c>
      <c r="AQ429" s="26" t="s">
        <v>1497</v>
      </c>
      <c r="AR429" s="26" t="s">
        <v>1499</v>
      </c>
      <c r="AS429" s="26" t="s">
        <v>1336</v>
      </c>
      <c r="AT429" s="26" t="s">
        <v>54</v>
      </c>
    </row>
    <row r="430" spans="1:46" ht="38.25" x14ac:dyDescent="0.15">
      <c r="A430" s="34">
        <v>696</v>
      </c>
      <c r="B430" s="34">
        <v>2016</v>
      </c>
      <c r="C430" s="26" t="s">
        <v>55</v>
      </c>
      <c r="D430" s="26" t="s">
        <v>56</v>
      </c>
      <c r="E430" s="26" t="s">
        <v>48</v>
      </c>
      <c r="F430" s="26" t="s">
        <v>1296</v>
      </c>
      <c r="G430" s="26" t="s">
        <v>47</v>
      </c>
      <c r="H430" s="26" t="s">
        <v>1494</v>
      </c>
      <c r="I430" s="26" t="s">
        <v>1494</v>
      </c>
      <c r="J430" s="26" t="s">
        <v>1494</v>
      </c>
      <c r="K430" s="34">
        <v>36</v>
      </c>
      <c r="L430" s="26" t="s">
        <v>1495</v>
      </c>
      <c r="M430" s="34">
        <v>830127607</v>
      </c>
      <c r="N430" s="26" t="s">
        <v>1337</v>
      </c>
      <c r="O430" s="26" t="s">
        <v>1496</v>
      </c>
      <c r="P430" s="27">
        <v>13614999999</v>
      </c>
      <c r="Q430" s="27">
        <v>13614999999</v>
      </c>
      <c r="R430" s="27">
        <v>0</v>
      </c>
      <c r="S430" s="27">
        <v>7677347579.2200003</v>
      </c>
      <c r="T430" s="27">
        <v>7646016134</v>
      </c>
      <c r="U430" s="27">
        <v>0</v>
      </c>
      <c r="V430" s="27">
        <v>0</v>
      </c>
      <c r="W430" s="27">
        <v>0</v>
      </c>
      <c r="X430" s="27">
        <v>0</v>
      </c>
      <c r="Y430" s="27">
        <v>186845171.34</v>
      </c>
      <c r="Z430" s="27">
        <v>3836431114.1100001</v>
      </c>
      <c r="AA430" s="27">
        <v>15284586.109999999</v>
      </c>
      <c r="AB430" s="27">
        <v>3821146528</v>
      </c>
      <c r="AC430" s="27">
        <v>0</v>
      </c>
      <c r="AD430" s="27">
        <v>0</v>
      </c>
      <c r="AE430" s="27">
        <v>0</v>
      </c>
      <c r="AF430" s="27">
        <v>0</v>
      </c>
      <c r="AG430" s="27">
        <v>3840916465.1100001</v>
      </c>
      <c r="AH430" s="27">
        <v>3</v>
      </c>
      <c r="AI430" s="27">
        <v>4027761636.4499998</v>
      </c>
      <c r="AJ430" s="27">
        <v>0</v>
      </c>
      <c r="AK430" s="27">
        <v>469743072.81999999</v>
      </c>
      <c r="AL430" s="27">
        <v>0</v>
      </c>
      <c r="AM430" s="27">
        <v>469743072.81999999</v>
      </c>
      <c r="AN430" s="27">
        <v>0</v>
      </c>
      <c r="AO430" s="27">
        <v>4497504709.2700005</v>
      </c>
      <c r="AP430" s="26" t="s">
        <v>542</v>
      </c>
      <c r="AQ430" s="26" t="s">
        <v>1497</v>
      </c>
      <c r="AR430" s="26" t="s">
        <v>52</v>
      </c>
      <c r="AS430" s="26" t="s">
        <v>1336</v>
      </c>
      <c r="AT430" s="26" t="s">
        <v>54</v>
      </c>
    </row>
    <row r="431" spans="1:46" ht="25.5" x14ac:dyDescent="0.15">
      <c r="A431" s="34">
        <v>774</v>
      </c>
      <c r="B431" s="34">
        <v>2016</v>
      </c>
      <c r="C431" s="26" t="s">
        <v>55</v>
      </c>
      <c r="D431" s="26" t="s">
        <v>107</v>
      </c>
      <c r="E431" s="26" t="s">
        <v>48</v>
      </c>
      <c r="F431" s="26" t="s">
        <v>1296</v>
      </c>
      <c r="G431" s="26" t="s">
        <v>47</v>
      </c>
      <c r="H431" s="26" t="s">
        <v>1500</v>
      </c>
      <c r="I431" s="26" t="s">
        <v>1500</v>
      </c>
      <c r="J431" s="26" t="s">
        <v>1500</v>
      </c>
      <c r="K431" s="34">
        <v>24</v>
      </c>
      <c r="L431" s="26" t="s">
        <v>1298</v>
      </c>
      <c r="M431" s="34">
        <v>899999053</v>
      </c>
      <c r="N431" s="26" t="s">
        <v>1300</v>
      </c>
      <c r="O431" s="26" t="s">
        <v>1501</v>
      </c>
      <c r="P431" s="27">
        <v>8415000000</v>
      </c>
      <c r="Q431" s="27">
        <v>8415000000</v>
      </c>
      <c r="R431" s="27">
        <v>0</v>
      </c>
      <c r="S431" s="27">
        <v>6622347988.4700003</v>
      </c>
      <c r="T431" s="27">
        <v>6589054399.4300003</v>
      </c>
      <c r="U431" s="27">
        <v>0</v>
      </c>
      <c r="V431" s="27">
        <v>0</v>
      </c>
      <c r="W431" s="27">
        <v>0</v>
      </c>
      <c r="X431" s="27">
        <v>0</v>
      </c>
      <c r="Y431" s="27">
        <v>330716829.52999997</v>
      </c>
      <c r="Z431" s="27">
        <v>3127991754.1399999</v>
      </c>
      <c r="AA431" s="27">
        <v>12462118.539999999</v>
      </c>
      <c r="AB431" s="27">
        <v>3115529635.5999999</v>
      </c>
      <c r="AC431" s="27">
        <v>0</v>
      </c>
      <c r="AD431" s="27">
        <v>0</v>
      </c>
      <c r="AE431" s="27">
        <v>0</v>
      </c>
      <c r="AF431" s="27">
        <v>0</v>
      </c>
      <c r="AG431" s="27">
        <v>3494356234.3299999</v>
      </c>
      <c r="AH431" s="27">
        <v>25</v>
      </c>
      <c r="AI431" s="27">
        <v>5229236152.1599998</v>
      </c>
      <c r="AJ431" s="27">
        <v>0</v>
      </c>
      <c r="AK431" s="27">
        <v>384568677.32999998</v>
      </c>
      <c r="AL431" s="27">
        <v>0</v>
      </c>
      <c r="AM431" s="27">
        <v>384568677.32999998</v>
      </c>
      <c r="AN431" s="27">
        <v>0</v>
      </c>
      <c r="AO431" s="27">
        <v>5613804829.4899998</v>
      </c>
      <c r="AP431" s="26" t="s">
        <v>542</v>
      </c>
      <c r="AQ431" s="26" t="s">
        <v>1502</v>
      </c>
      <c r="AR431" s="26" t="s">
        <v>52</v>
      </c>
      <c r="AS431" s="26" t="s">
        <v>1503</v>
      </c>
      <c r="AT431" s="26" t="s">
        <v>54</v>
      </c>
    </row>
    <row r="432" spans="1:46" ht="63.75" x14ac:dyDescent="0.15">
      <c r="A432" s="34">
        <v>676</v>
      </c>
      <c r="B432" s="34">
        <v>2016</v>
      </c>
      <c r="C432" s="26" t="s">
        <v>55</v>
      </c>
      <c r="D432" s="26" t="s">
        <v>77</v>
      </c>
      <c r="E432" s="26" t="s">
        <v>48</v>
      </c>
      <c r="F432" s="26" t="s">
        <v>1296</v>
      </c>
      <c r="G432" s="26" t="s">
        <v>47</v>
      </c>
      <c r="H432" s="26" t="s">
        <v>1504</v>
      </c>
      <c r="I432" s="26" t="s">
        <v>1504</v>
      </c>
      <c r="J432" s="26" t="s">
        <v>1504</v>
      </c>
      <c r="K432" s="34">
        <v>14</v>
      </c>
      <c r="L432" s="26" t="s">
        <v>128</v>
      </c>
      <c r="M432" s="34">
        <v>899999061</v>
      </c>
      <c r="N432" s="26" t="s">
        <v>838</v>
      </c>
      <c r="O432" s="26" t="s">
        <v>1505</v>
      </c>
      <c r="P432" s="27">
        <v>2000000000</v>
      </c>
      <c r="Q432" s="27">
        <v>2000000000</v>
      </c>
      <c r="R432" s="27">
        <v>0</v>
      </c>
      <c r="S432" s="27">
        <v>2000000000</v>
      </c>
      <c r="T432" s="27">
        <v>1992031872.51</v>
      </c>
      <c r="U432" s="27">
        <v>0</v>
      </c>
      <c r="V432" s="27">
        <v>0</v>
      </c>
      <c r="W432" s="27">
        <v>0</v>
      </c>
      <c r="X432" s="27">
        <v>0</v>
      </c>
      <c r="Y432" s="27">
        <v>0</v>
      </c>
      <c r="Z432" s="27">
        <v>1556200000</v>
      </c>
      <c r="AA432" s="27">
        <v>6200000</v>
      </c>
      <c r="AB432" s="27">
        <v>1550000000</v>
      </c>
      <c r="AC432" s="27">
        <v>0</v>
      </c>
      <c r="AD432" s="27">
        <v>0</v>
      </c>
      <c r="AE432" s="27">
        <v>0</v>
      </c>
      <c r="AF432" s="27">
        <v>0</v>
      </c>
      <c r="AG432" s="27">
        <v>443800000</v>
      </c>
      <c r="AH432" s="27">
        <v>2</v>
      </c>
      <c r="AI432" s="27">
        <v>443800000</v>
      </c>
      <c r="AJ432" s="27">
        <v>0</v>
      </c>
      <c r="AK432" s="27">
        <v>62117464.640000001</v>
      </c>
      <c r="AL432" s="27">
        <v>0</v>
      </c>
      <c r="AM432" s="27">
        <v>62117464.640000001</v>
      </c>
      <c r="AN432" s="27">
        <v>0</v>
      </c>
      <c r="AO432" s="27">
        <v>505917464.63999999</v>
      </c>
      <c r="AP432" s="26" t="s">
        <v>542</v>
      </c>
      <c r="AQ432" s="26" t="s">
        <v>1506</v>
      </c>
      <c r="AR432" s="26" t="s">
        <v>52</v>
      </c>
      <c r="AS432" s="26" t="s">
        <v>837</v>
      </c>
      <c r="AT432" s="26" t="s">
        <v>54</v>
      </c>
    </row>
    <row r="433" spans="1:46" ht="89.25" x14ac:dyDescent="0.15">
      <c r="A433" s="34">
        <v>730</v>
      </c>
      <c r="B433" s="34">
        <v>2016</v>
      </c>
      <c r="C433" s="26" t="s">
        <v>55</v>
      </c>
      <c r="D433" s="26" t="s">
        <v>56</v>
      </c>
      <c r="E433" s="26" t="s">
        <v>48</v>
      </c>
      <c r="F433" s="26" t="s">
        <v>1296</v>
      </c>
      <c r="G433" s="26" t="s">
        <v>47</v>
      </c>
      <c r="H433" s="26" t="s">
        <v>1507</v>
      </c>
      <c r="I433" s="26" t="s">
        <v>1507</v>
      </c>
      <c r="J433" s="26" t="s">
        <v>1507</v>
      </c>
      <c r="K433" s="34">
        <v>60</v>
      </c>
      <c r="L433" s="26" t="s">
        <v>1508</v>
      </c>
      <c r="M433" s="34">
        <v>830127607</v>
      </c>
      <c r="N433" s="26" t="s">
        <v>1337</v>
      </c>
      <c r="O433" s="26" t="s">
        <v>1509</v>
      </c>
      <c r="P433" s="27">
        <v>38245604932</v>
      </c>
      <c r="Q433" s="27">
        <v>38245604932</v>
      </c>
      <c r="R433" s="27">
        <v>0</v>
      </c>
      <c r="S433" s="27">
        <v>14104218000</v>
      </c>
      <c r="T433" s="27">
        <v>13964500000</v>
      </c>
      <c r="U433" s="27">
        <v>0</v>
      </c>
      <c r="V433" s="27">
        <v>0</v>
      </c>
      <c r="W433" s="27">
        <v>0</v>
      </c>
      <c r="X433" s="27">
        <v>0</v>
      </c>
      <c r="Y433" s="27">
        <v>0</v>
      </c>
      <c r="Z433" s="27">
        <v>0</v>
      </c>
      <c r="AA433" s="27">
        <v>0</v>
      </c>
      <c r="AB433" s="27">
        <v>0</v>
      </c>
      <c r="AC433" s="27">
        <v>0</v>
      </c>
      <c r="AD433" s="27">
        <v>0</v>
      </c>
      <c r="AE433" s="27">
        <v>0</v>
      </c>
      <c r="AF433" s="27">
        <v>0</v>
      </c>
      <c r="AG433" s="27">
        <v>14104218000</v>
      </c>
      <c r="AH433" s="27">
        <v>2</v>
      </c>
      <c r="AI433" s="27">
        <v>35069218000</v>
      </c>
      <c r="AJ433" s="27">
        <v>0</v>
      </c>
      <c r="AK433" s="27">
        <v>2351923630.2199998</v>
      </c>
      <c r="AL433" s="27">
        <v>0</v>
      </c>
      <c r="AM433" s="27">
        <v>2351923630.2199998</v>
      </c>
      <c r="AN433" s="27">
        <v>0</v>
      </c>
      <c r="AO433" s="27">
        <v>37421141630.220001</v>
      </c>
      <c r="AP433" s="26" t="s">
        <v>542</v>
      </c>
      <c r="AQ433" s="26" t="s">
        <v>1510</v>
      </c>
      <c r="AR433" s="26" t="s">
        <v>52</v>
      </c>
      <c r="AS433" s="26" t="s">
        <v>1336</v>
      </c>
      <c r="AT433" s="26" t="s">
        <v>54</v>
      </c>
    </row>
    <row r="434" spans="1:46" ht="63.75" x14ac:dyDescent="0.15">
      <c r="A434" s="34">
        <v>677</v>
      </c>
      <c r="B434" s="34">
        <v>2017</v>
      </c>
      <c r="C434" s="26" t="s">
        <v>55</v>
      </c>
      <c r="D434" s="26" t="s">
        <v>56</v>
      </c>
      <c r="E434" s="26" t="s">
        <v>48</v>
      </c>
      <c r="F434" s="26" t="s">
        <v>1296</v>
      </c>
      <c r="G434" s="26" t="s">
        <v>47</v>
      </c>
      <c r="H434" s="26" t="s">
        <v>1511</v>
      </c>
      <c r="I434" s="26" t="s">
        <v>1511</v>
      </c>
      <c r="J434" s="26" t="s">
        <v>1511</v>
      </c>
      <c r="K434" s="34">
        <v>62</v>
      </c>
      <c r="L434" s="26" t="s">
        <v>1512</v>
      </c>
      <c r="M434" s="34">
        <v>899999035</v>
      </c>
      <c r="N434" s="26" t="s">
        <v>1513</v>
      </c>
      <c r="O434" s="26" t="s">
        <v>1514</v>
      </c>
      <c r="P434" s="27">
        <v>160000000000</v>
      </c>
      <c r="Q434" s="27">
        <v>160000000000</v>
      </c>
      <c r="R434" s="27">
        <v>0</v>
      </c>
      <c r="S434" s="27">
        <v>2848605.58</v>
      </c>
      <c r="T434" s="27">
        <v>0</v>
      </c>
      <c r="U434" s="27">
        <v>0</v>
      </c>
      <c r="V434" s="27">
        <v>0</v>
      </c>
      <c r="W434" s="27">
        <v>0</v>
      </c>
      <c r="X434" s="27">
        <v>0</v>
      </c>
      <c r="Y434" s="27">
        <v>712151394.41999996</v>
      </c>
      <c r="Z434" s="27">
        <v>0</v>
      </c>
      <c r="AA434" s="27">
        <v>0</v>
      </c>
      <c r="AB434" s="27">
        <v>0</v>
      </c>
      <c r="AC434" s="27">
        <v>0</v>
      </c>
      <c r="AD434" s="27">
        <v>0</v>
      </c>
      <c r="AE434" s="27">
        <v>0</v>
      </c>
      <c r="AF434" s="27">
        <v>0</v>
      </c>
      <c r="AG434" s="27">
        <v>2848605.58</v>
      </c>
      <c r="AH434" s="27">
        <v>0</v>
      </c>
      <c r="AI434" s="27">
        <v>0</v>
      </c>
      <c r="AJ434" s="27">
        <v>0</v>
      </c>
      <c r="AK434" s="27">
        <v>0</v>
      </c>
      <c r="AL434" s="27">
        <v>0</v>
      </c>
      <c r="AM434" s="27">
        <v>0</v>
      </c>
      <c r="AN434" s="27">
        <v>0</v>
      </c>
      <c r="AO434" s="27">
        <v>0</v>
      </c>
      <c r="AP434" s="26" t="s">
        <v>1515</v>
      </c>
      <c r="AQ434" s="26" t="s">
        <v>1516</v>
      </c>
      <c r="AR434" s="26" t="s">
        <v>1517</v>
      </c>
      <c r="AS434" s="26" t="s">
        <v>53</v>
      </c>
      <c r="AT434" s="26" t="s">
        <v>54</v>
      </c>
    </row>
    <row r="435" spans="1:46" ht="51" x14ac:dyDescent="0.15">
      <c r="A435" s="34">
        <v>779</v>
      </c>
      <c r="B435" s="34">
        <v>2016</v>
      </c>
      <c r="C435" s="26" t="s">
        <v>55</v>
      </c>
      <c r="D435" s="26" t="s">
        <v>56</v>
      </c>
      <c r="E435" s="26" t="s">
        <v>48</v>
      </c>
      <c r="F435" s="26" t="s">
        <v>1296</v>
      </c>
      <c r="G435" s="26" t="s">
        <v>47</v>
      </c>
      <c r="H435" s="26" t="s">
        <v>1518</v>
      </c>
      <c r="I435" s="26" t="s">
        <v>1518</v>
      </c>
      <c r="J435" s="26" t="s">
        <v>1518</v>
      </c>
      <c r="K435" s="34">
        <v>36</v>
      </c>
      <c r="L435" s="26" t="s">
        <v>1519</v>
      </c>
      <c r="M435" s="34">
        <v>899999020</v>
      </c>
      <c r="N435" s="26" t="s">
        <v>1521</v>
      </c>
      <c r="O435" s="26" t="s">
        <v>1522</v>
      </c>
      <c r="P435" s="27">
        <v>755000000</v>
      </c>
      <c r="Q435" s="27">
        <v>755000000</v>
      </c>
      <c r="R435" s="27">
        <v>0</v>
      </c>
      <c r="S435" s="27">
        <v>666055600</v>
      </c>
      <c r="T435" s="27">
        <v>666055600</v>
      </c>
      <c r="U435" s="27">
        <v>0</v>
      </c>
      <c r="V435" s="27">
        <v>0</v>
      </c>
      <c r="W435" s="27">
        <v>0</v>
      </c>
      <c r="X435" s="27">
        <v>0</v>
      </c>
      <c r="Y435" s="27">
        <v>0</v>
      </c>
      <c r="Z435" s="27">
        <v>333027800</v>
      </c>
      <c r="AA435" s="27">
        <v>0</v>
      </c>
      <c r="AB435" s="27">
        <v>333027800</v>
      </c>
      <c r="AC435" s="27">
        <v>0</v>
      </c>
      <c r="AD435" s="27">
        <v>0</v>
      </c>
      <c r="AE435" s="27">
        <v>0</v>
      </c>
      <c r="AF435" s="27">
        <v>0</v>
      </c>
      <c r="AG435" s="27">
        <v>333027800</v>
      </c>
      <c r="AH435" s="27">
        <v>1</v>
      </c>
      <c r="AI435" s="27">
        <v>421972200</v>
      </c>
      <c r="AJ435" s="27">
        <v>0</v>
      </c>
      <c r="AK435" s="27">
        <v>39090279.890000001</v>
      </c>
      <c r="AL435" s="27">
        <v>0</v>
      </c>
      <c r="AM435" s="27">
        <v>39090279.890000001</v>
      </c>
      <c r="AN435" s="27">
        <v>0</v>
      </c>
      <c r="AO435" s="27">
        <v>461062479.88999999</v>
      </c>
      <c r="AP435" s="26" t="s">
        <v>74</v>
      </c>
      <c r="AQ435" s="26" t="s">
        <v>1523</v>
      </c>
      <c r="AR435" s="26" t="s">
        <v>52</v>
      </c>
      <c r="AS435" s="26" t="s">
        <v>1520</v>
      </c>
      <c r="AT435" s="26" t="s">
        <v>54</v>
      </c>
    </row>
    <row r="436" spans="1:46" ht="63.75" x14ac:dyDescent="0.15">
      <c r="A436" s="34">
        <v>677</v>
      </c>
      <c r="B436" s="34">
        <v>2017</v>
      </c>
      <c r="C436" s="26" t="s">
        <v>55</v>
      </c>
      <c r="D436" s="26" t="s">
        <v>56</v>
      </c>
      <c r="E436" s="26" t="s">
        <v>48</v>
      </c>
      <c r="F436" s="26" t="s">
        <v>1296</v>
      </c>
      <c r="G436" s="26" t="s">
        <v>47</v>
      </c>
      <c r="H436" s="26" t="s">
        <v>1511</v>
      </c>
      <c r="I436" s="26" t="s">
        <v>1511</v>
      </c>
      <c r="J436" s="26" t="s">
        <v>1511</v>
      </c>
      <c r="K436" s="34">
        <v>62</v>
      </c>
      <c r="L436" s="26" t="s">
        <v>1512</v>
      </c>
      <c r="M436" s="34">
        <v>899999035</v>
      </c>
      <c r="N436" s="26" t="s">
        <v>1513</v>
      </c>
      <c r="O436" s="26" t="s">
        <v>1514</v>
      </c>
      <c r="P436" s="27">
        <v>160000000000</v>
      </c>
      <c r="Q436" s="27">
        <v>160000000000</v>
      </c>
      <c r="R436" s="27">
        <v>0</v>
      </c>
      <c r="S436" s="27">
        <v>634601593.63</v>
      </c>
      <c r="T436" s="27">
        <v>0</v>
      </c>
      <c r="U436" s="27">
        <v>0</v>
      </c>
      <c r="V436" s="27">
        <v>0</v>
      </c>
      <c r="W436" s="27">
        <v>0</v>
      </c>
      <c r="X436" s="27">
        <v>0</v>
      </c>
      <c r="Y436" s="27">
        <v>0</v>
      </c>
      <c r="Z436" s="27">
        <v>0</v>
      </c>
      <c r="AA436" s="27">
        <v>0</v>
      </c>
      <c r="AB436" s="27">
        <v>0</v>
      </c>
      <c r="AC436" s="27">
        <v>0</v>
      </c>
      <c r="AD436" s="27">
        <v>0</v>
      </c>
      <c r="AE436" s="27">
        <v>0</v>
      </c>
      <c r="AF436" s="27">
        <v>0</v>
      </c>
      <c r="AG436" s="27">
        <v>634601593.63</v>
      </c>
      <c r="AH436" s="27">
        <v>0</v>
      </c>
      <c r="AI436" s="27">
        <v>0</v>
      </c>
      <c r="AJ436" s="27">
        <v>0</v>
      </c>
      <c r="AK436" s="27">
        <v>0</v>
      </c>
      <c r="AL436" s="27">
        <v>0</v>
      </c>
      <c r="AM436" s="27">
        <v>0</v>
      </c>
      <c r="AN436" s="27">
        <v>0</v>
      </c>
      <c r="AO436" s="27">
        <v>0</v>
      </c>
      <c r="AP436" s="26" t="s">
        <v>1515</v>
      </c>
      <c r="AQ436" s="26" t="s">
        <v>1516</v>
      </c>
      <c r="AR436" s="26" t="s">
        <v>52</v>
      </c>
      <c r="AS436" s="26" t="s">
        <v>53</v>
      </c>
      <c r="AT436" s="26" t="s">
        <v>54</v>
      </c>
    </row>
    <row r="437" spans="1:46" ht="89.25" x14ac:dyDescent="0.15">
      <c r="A437" s="34">
        <v>730</v>
      </c>
      <c r="B437" s="34">
        <v>2016</v>
      </c>
      <c r="C437" s="26" t="s">
        <v>55</v>
      </c>
      <c r="D437" s="26" t="s">
        <v>56</v>
      </c>
      <c r="E437" s="26" t="s">
        <v>48</v>
      </c>
      <c r="F437" s="26" t="s">
        <v>1296</v>
      </c>
      <c r="G437" s="26" t="s">
        <v>47</v>
      </c>
      <c r="H437" s="26" t="s">
        <v>1507</v>
      </c>
      <c r="I437" s="26" t="s">
        <v>1507</v>
      </c>
      <c r="J437" s="26" t="s">
        <v>1507</v>
      </c>
      <c r="K437" s="34">
        <v>60</v>
      </c>
      <c r="L437" s="26" t="s">
        <v>1508</v>
      </c>
      <c r="M437" s="34">
        <v>830127607</v>
      </c>
      <c r="N437" s="26" t="s">
        <v>1337</v>
      </c>
      <c r="O437" s="26" t="s">
        <v>1509</v>
      </c>
      <c r="P437" s="27">
        <v>38245604932</v>
      </c>
      <c r="Q437" s="27">
        <v>38245604932</v>
      </c>
      <c r="R437" s="27">
        <v>0</v>
      </c>
      <c r="S437" s="27">
        <v>3176386932</v>
      </c>
      <c r="T437" s="27">
        <v>3163732003.98</v>
      </c>
      <c r="U437" s="27">
        <v>0</v>
      </c>
      <c r="V437" s="27">
        <v>0</v>
      </c>
      <c r="W437" s="27">
        <v>0</v>
      </c>
      <c r="X437" s="27">
        <v>0</v>
      </c>
      <c r="Y437" s="27">
        <v>0</v>
      </c>
      <c r="Z437" s="27">
        <v>1111735426.2</v>
      </c>
      <c r="AA437" s="27">
        <v>4429224.8099999996</v>
      </c>
      <c r="AB437" s="27">
        <v>1107306201.3900001</v>
      </c>
      <c r="AC437" s="27">
        <v>0</v>
      </c>
      <c r="AD437" s="27">
        <v>0</v>
      </c>
      <c r="AE437" s="27">
        <v>0</v>
      </c>
      <c r="AF437" s="27">
        <v>0</v>
      </c>
      <c r="AG437" s="27">
        <v>2064651505.8</v>
      </c>
      <c r="AH437" s="27">
        <v>1</v>
      </c>
      <c r="AI437" s="27">
        <v>2064651505.8</v>
      </c>
      <c r="AJ437" s="27">
        <v>0</v>
      </c>
      <c r="AK437" s="27">
        <v>0</v>
      </c>
      <c r="AL437" s="27">
        <v>0</v>
      </c>
      <c r="AM437" s="27">
        <v>0</v>
      </c>
      <c r="AN437" s="27">
        <v>0</v>
      </c>
      <c r="AO437" s="27">
        <v>2064651505.8</v>
      </c>
      <c r="AP437" s="26" t="s">
        <v>542</v>
      </c>
      <c r="AQ437" s="26" t="s">
        <v>1510</v>
      </c>
      <c r="AR437" s="26" t="s">
        <v>1525</v>
      </c>
      <c r="AS437" s="26" t="s">
        <v>1336</v>
      </c>
      <c r="AT437" s="26" t="s">
        <v>54</v>
      </c>
    </row>
    <row r="438" spans="1:46" ht="25.5" x14ac:dyDescent="0.15">
      <c r="A438" s="34">
        <v>774</v>
      </c>
      <c r="B438" s="34">
        <v>2016</v>
      </c>
      <c r="C438" s="26" t="s">
        <v>55</v>
      </c>
      <c r="D438" s="26" t="s">
        <v>107</v>
      </c>
      <c r="E438" s="26" t="s">
        <v>48</v>
      </c>
      <c r="F438" s="26" t="s">
        <v>1296</v>
      </c>
      <c r="G438" s="26" t="s">
        <v>47</v>
      </c>
      <c r="H438" s="26" t="s">
        <v>1500</v>
      </c>
      <c r="I438" s="26" t="s">
        <v>1500</v>
      </c>
      <c r="J438" s="26" t="s">
        <v>1500</v>
      </c>
      <c r="K438" s="34">
        <v>24</v>
      </c>
      <c r="L438" s="26" t="s">
        <v>1298</v>
      </c>
      <c r="M438" s="34">
        <v>899999053</v>
      </c>
      <c r="N438" s="26" t="s">
        <v>1300</v>
      </c>
      <c r="O438" s="26" t="s">
        <v>1501</v>
      </c>
      <c r="P438" s="27">
        <v>8415000000</v>
      </c>
      <c r="Q438" s="27">
        <v>8415000000</v>
      </c>
      <c r="R438" s="27">
        <v>0</v>
      </c>
      <c r="S438" s="27">
        <v>57774233.380000003</v>
      </c>
      <c r="T438" s="27">
        <v>0</v>
      </c>
      <c r="U438" s="27">
        <v>57541926</v>
      </c>
      <c r="V438" s="27">
        <v>0</v>
      </c>
      <c r="W438" s="27">
        <v>0</v>
      </c>
      <c r="X438" s="27">
        <v>0</v>
      </c>
      <c r="Y438" s="27">
        <v>0</v>
      </c>
      <c r="Z438" s="27">
        <v>57772093.700000003</v>
      </c>
      <c r="AA438" s="27">
        <v>230167.7</v>
      </c>
      <c r="AB438" s="27">
        <v>0</v>
      </c>
      <c r="AC438" s="27">
        <v>57541926</v>
      </c>
      <c r="AD438" s="27">
        <v>0</v>
      </c>
      <c r="AE438" s="27">
        <v>0</v>
      </c>
      <c r="AF438" s="27">
        <v>0</v>
      </c>
      <c r="AG438" s="27">
        <v>2139.6799999999998</v>
      </c>
      <c r="AH438" s="27">
        <v>0</v>
      </c>
      <c r="AI438" s="27">
        <v>0</v>
      </c>
      <c r="AJ438" s="27">
        <v>0</v>
      </c>
      <c r="AK438" s="27">
        <v>0</v>
      </c>
      <c r="AL438" s="27">
        <v>0</v>
      </c>
      <c r="AM438" s="27">
        <v>0</v>
      </c>
      <c r="AN438" s="27">
        <v>0</v>
      </c>
      <c r="AO438" s="27">
        <v>0</v>
      </c>
      <c r="AP438" s="26" t="s">
        <v>542</v>
      </c>
      <c r="AQ438" s="26" t="s">
        <v>1502</v>
      </c>
      <c r="AR438" s="26" t="s">
        <v>1526</v>
      </c>
      <c r="AS438" s="26" t="s">
        <v>1503</v>
      </c>
      <c r="AT438" s="26" t="s">
        <v>54</v>
      </c>
    </row>
    <row r="439" spans="1:46" ht="25.5" x14ac:dyDescent="0.15">
      <c r="A439" s="34">
        <v>437</v>
      </c>
      <c r="B439" s="34">
        <v>2012</v>
      </c>
      <c r="C439" s="26" t="s">
        <v>55</v>
      </c>
      <c r="D439" s="26" t="s">
        <v>107</v>
      </c>
      <c r="E439" s="26" t="s">
        <v>48</v>
      </c>
      <c r="F439" s="26" t="s">
        <v>1296</v>
      </c>
      <c r="G439" s="26" t="s">
        <v>1527</v>
      </c>
      <c r="H439" s="26" t="s">
        <v>1527</v>
      </c>
      <c r="I439" s="26" t="s">
        <v>1527</v>
      </c>
      <c r="J439" s="26" t="s">
        <v>1527</v>
      </c>
      <c r="K439" s="34">
        <v>60</v>
      </c>
      <c r="L439" s="26" t="s">
        <v>1528</v>
      </c>
      <c r="M439" s="34">
        <v>899999068</v>
      </c>
      <c r="N439" s="26" t="s">
        <v>1400</v>
      </c>
      <c r="O439" s="26" t="s">
        <v>1529</v>
      </c>
      <c r="P439" s="27">
        <v>6124096000</v>
      </c>
      <c r="Q439" s="27">
        <v>6024096000</v>
      </c>
      <c r="R439" s="27">
        <v>100000000</v>
      </c>
      <c r="S439" s="27">
        <v>5999904382.4700003</v>
      </c>
      <c r="T439" s="27">
        <v>5976000000</v>
      </c>
      <c r="U439" s="27">
        <v>0</v>
      </c>
      <c r="V439" s="27">
        <v>0</v>
      </c>
      <c r="W439" s="27">
        <v>0</v>
      </c>
      <c r="X439" s="27">
        <v>0</v>
      </c>
      <c r="Y439" s="27">
        <v>95617.53</v>
      </c>
      <c r="Z439" s="27">
        <v>5999904000</v>
      </c>
      <c r="AA439" s="27">
        <v>23904000</v>
      </c>
      <c r="AB439" s="27">
        <v>5976000000</v>
      </c>
      <c r="AC439" s="27">
        <v>0</v>
      </c>
      <c r="AD439" s="27">
        <v>0</v>
      </c>
      <c r="AE439" s="27">
        <v>0</v>
      </c>
      <c r="AF439" s="27">
        <v>0</v>
      </c>
      <c r="AG439" s="27">
        <v>382.47</v>
      </c>
      <c r="AH439" s="27">
        <v>8</v>
      </c>
      <c r="AI439" s="27">
        <v>96000</v>
      </c>
      <c r="AJ439" s="27">
        <v>0</v>
      </c>
      <c r="AK439" s="27">
        <v>586944988.57000005</v>
      </c>
      <c r="AL439" s="27">
        <v>0</v>
      </c>
      <c r="AM439" s="27">
        <v>586944988.57000005</v>
      </c>
      <c r="AN439" s="27">
        <v>0</v>
      </c>
      <c r="AO439" s="27">
        <v>587040988.57000005</v>
      </c>
      <c r="AP439" s="26" t="s">
        <v>542</v>
      </c>
      <c r="AQ439" s="26" t="s">
        <v>1530</v>
      </c>
      <c r="AR439" s="26" t="s">
        <v>52</v>
      </c>
      <c r="AS439" s="26" t="s">
        <v>1399</v>
      </c>
      <c r="AT439" s="26" t="s">
        <v>54</v>
      </c>
    </row>
    <row r="440" spans="1:46" ht="51" x14ac:dyDescent="0.15">
      <c r="A440" s="34">
        <v>999</v>
      </c>
      <c r="B440" s="34">
        <v>2015</v>
      </c>
      <c r="C440" s="26" t="s">
        <v>55</v>
      </c>
      <c r="D440" s="26" t="s">
        <v>1531</v>
      </c>
      <c r="E440" s="26" t="s">
        <v>78</v>
      </c>
      <c r="F440" s="26" t="s">
        <v>1296</v>
      </c>
      <c r="G440" s="26" t="s">
        <v>1533</v>
      </c>
      <c r="H440" s="26" t="s">
        <v>1534</v>
      </c>
      <c r="I440" s="26" t="s">
        <v>1534</v>
      </c>
      <c r="J440" s="26" t="s">
        <v>1533</v>
      </c>
      <c r="K440" s="34">
        <v>12</v>
      </c>
      <c r="L440" s="26" t="s">
        <v>1234</v>
      </c>
      <c r="M440" s="34">
        <v>899999296</v>
      </c>
      <c r="N440" s="26" t="s">
        <v>49</v>
      </c>
      <c r="O440" s="26" t="s">
        <v>1535</v>
      </c>
      <c r="P440" s="27">
        <v>229884300</v>
      </c>
      <c r="Q440" s="27">
        <v>229884300</v>
      </c>
      <c r="R440" s="27">
        <v>0</v>
      </c>
      <c r="S440" s="27">
        <v>229884300</v>
      </c>
      <c r="T440" s="27">
        <v>229884300</v>
      </c>
      <c r="U440" s="27">
        <v>0</v>
      </c>
      <c r="V440" s="27">
        <v>0</v>
      </c>
      <c r="W440" s="27">
        <v>0</v>
      </c>
      <c r="X440" s="27">
        <v>0</v>
      </c>
      <c r="Y440" s="27">
        <v>0</v>
      </c>
      <c r="Z440" s="27">
        <v>229884300</v>
      </c>
      <c r="AA440" s="27">
        <v>0</v>
      </c>
      <c r="AB440" s="27">
        <v>229884300</v>
      </c>
      <c r="AC440" s="27">
        <v>0</v>
      </c>
      <c r="AD440" s="27">
        <v>0</v>
      </c>
      <c r="AE440" s="27">
        <v>0</v>
      </c>
      <c r="AF440" s="27">
        <v>0</v>
      </c>
      <c r="AG440" s="27">
        <v>0</v>
      </c>
      <c r="AH440" s="27">
        <v>1</v>
      </c>
      <c r="AI440" s="27">
        <v>0</v>
      </c>
      <c r="AJ440" s="27">
        <v>0</v>
      </c>
      <c r="AK440" s="27">
        <v>4881851.34</v>
      </c>
      <c r="AL440" s="27">
        <v>0</v>
      </c>
      <c r="AM440" s="27">
        <v>4881851.34</v>
      </c>
      <c r="AN440" s="27">
        <v>0</v>
      </c>
      <c r="AO440" s="27">
        <v>4881851.34</v>
      </c>
      <c r="AP440" s="26" t="s">
        <v>60</v>
      </c>
      <c r="AQ440" s="26" t="s">
        <v>1532</v>
      </c>
      <c r="AR440" s="26" t="s">
        <v>52</v>
      </c>
      <c r="AS440" s="26" t="s">
        <v>53</v>
      </c>
      <c r="AT440" s="26" t="s">
        <v>54</v>
      </c>
    </row>
    <row r="441" spans="1:46" ht="63.75" x14ac:dyDescent="0.15">
      <c r="A441" s="34">
        <v>427</v>
      </c>
      <c r="B441" s="34">
        <v>2015</v>
      </c>
      <c r="C441" s="26" t="s">
        <v>55</v>
      </c>
      <c r="D441" s="26" t="s">
        <v>77</v>
      </c>
      <c r="E441" s="26" t="s">
        <v>48</v>
      </c>
      <c r="F441" s="26" t="s">
        <v>1296</v>
      </c>
      <c r="G441" s="26" t="s">
        <v>1536</v>
      </c>
      <c r="H441" s="26" t="s">
        <v>1537</v>
      </c>
      <c r="I441" s="26" t="s">
        <v>1537</v>
      </c>
      <c r="J441" s="26" t="s">
        <v>1536</v>
      </c>
      <c r="K441" s="34">
        <v>0</v>
      </c>
      <c r="L441" s="26" t="s">
        <v>153</v>
      </c>
      <c r="M441" s="34">
        <v>899999061</v>
      </c>
      <c r="N441" s="26" t="s">
        <v>838</v>
      </c>
      <c r="O441" s="26" t="s">
        <v>1538</v>
      </c>
      <c r="P441" s="27">
        <v>500000000</v>
      </c>
      <c r="Q441" s="27">
        <v>500000000</v>
      </c>
      <c r="R441" s="27">
        <v>0</v>
      </c>
      <c r="S441" s="27">
        <v>499999999.87</v>
      </c>
      <c r="T441" s="27">
        <v>498007968</v>
      </c>
      <c r="U441" s="27">
        <v>0</v>
      </c>
      <c r="V441" s="27">
        <v>0</v>
      </c>
      <c r="W441" s="27">
        <v>0</v>
      </c>
      <c r="X441" s="27">
        <v>0</v>
      </c>
      <c r="Y441" s="27">
        <v>0.13</v>
      </c>
      <c r="Z441" s="27">
        <v>499999999.87</v>
      </c>
      <c r="AA441" s="27">
        <v>1992031.87</v>
      </c>
      <c r="AB441" s="27">
        <v>498007968</v>
      </c>
      <c r="AC441" s="27">
        <v>0</v>
      </c>
      <c r="AD441" s="27">
        <v>0</v>
      </c>
      <c r="AE441" s="27">
        <v>0</v>
      </c>
      <c r="AF441" s="27">
        <v>0</v>
      </c>
      <c r="AG441" s="27">
        <v>0</v>
      </c>
      <c r="AH441" s="27">
        <v>1</v>
      </c>
      <c r="AI441" s="27">
        <v>0.13</v>
      </c>
      <c r="AJ441" s="27">
        <v>0</v>
      </c>
      <c r="AK441" s="27">
        <v>15057754.58</v>
      </c>
      <c r="AL441" s="27">
        <v>0</v>
      </c>
      <c r="AM441" s="27">
        <v>15057754.58</v>
      </c>
      <c r="AN441" s="27">
        <v>0</v>
      </c>
      <c r="AO441" s="27">
        <v>15057754.710000001</v>
      </c>
      <c r="AP441" s="26" t="s">
        <v>542</v>
      </c>
      <c r="AQ441" s="26" t="s">
        <v>1539</v>
      </c>
      <c r="AR441" s="26" t="s">
        <v>52</v>
      </c>
      <c r="AS441" s="26" t="s">
        <v>183</v>
      </c>
      <c r="AT441" s="26" t="s">
        <v>54</v>
      </c>
    </row>
    <row r="442" spans="1:46" ht="38.25" x14ac:dyDescent="0.15">
      <c r="A442" s="34">
        <v>452</v>
      </c>
      <c r="B442" s="34">
        <v>2015</v>
      </c>
      <c r="C442" s="26" t="s">
        <v>55</v>
      </c>
      <c r="D442" s="26" t="s">
        <v>107</v>
      </c>
      <c r="E442" s="26" t="s">
        <v>48</v>
      </c>
      <c r="F442" s="26" t="s">
        <v>1296</v>
      </c>
      <c r="G442" s="26" t="s">
        <v>1540</v>
      </c>
      <c r="H442" s="26" t="s">
        <v>1540</v>
      </c>
      <c r="I442" s="26" t="s">
        <v>1540</v>
      </c>
      <c r="J442" s="26" t="s">
        <v>1541</v>
      </c>
      <c r="K442" s="34">
        <v>12</v>
      </c>
      <c r="L442" s="26" t="s">
        <v>1298</v>
      </c>
      <c r="M442" s="34">
        <v>899999053</v>
      </c>
      <c r="N442" s="26" t="s">
        <v>1300</v>
      </c>
      <c r="O442" s="26" t="s">
        <v>1542</v>
      </c>
      <c r="P442" s="27">
        <v>29524462151</v>
      </c>
      <c r="Q442" s="27">
        <v>28884462151</v>
      </c>
      <c r="R442" s="27">
        <v>640000000</v>
      </c>
      <c r="S442" s="27">
        <v>28062532974.450001</v>
      </c>
      <c r="T442" s="27">
        <v>27947455436</v>
      </c>
      <c r="U442" s="27">
        <v>0</v>
      </c>
      <c r="V442" s="27">
        <v>0</v>
      </c>
      <c r="W442" s="27">
        <v>0</v>
      </c>
      <c r="X442" s="27">
        <v>0</v>
      </c>
      <c r="Y442" s="27">
        <v>3279176.55</v>
      </c>
      <c r="Z442" s="27">
        <v>24582290109.799999</v>
      </c>
      <c r="AA442" s="27">
        <v>97937410.799999997</v>
      </c>
      <c r="AB442" s="27">
        <v>24484352699</v>
      </c>
      <c r="AC442" s="27">
        <v>0</v>
      </c>
      <c r="AD442" s="27">
        <v>0</v>
      </c>
      <c r="AE442" s="27">
        <v>0</v>
      </c>
      <c r="AF442" s="27">
        <v>0</v>
      </c>
      <c r="AG442" s="27">
        <v>3480242864.6500001</v>
      </c>
      <c r="AH442" s="27">
        <v>14</v>
      </c>
      <c r="AI442" s="27">
        <v>4302172041.1999998</v>
      </c>
      <c r="AJ442" s="27">
        <v>0</v>
      </c>
      <c r="AK442" s="27">
        <v>362360703.31999999</v>
      </c>
      <c r="AL442" s="27">
        <v>0</v>
      </c>
      <c r="AM442" s="27">
        <v>362360703.31999999</v>
      </c>
      <c r="AN442" s="27">
        <v>0</v>
      </c>
      <c r="AO442" s="27">
        <v>4664532744.5200005</v>
      </c>
      <c r="AP442" s="26" t="s">
        <v>542</v>
      </c>
      <c r="AQ442" s="26" t="s">
        <v>1543</v>
      </c>
      <c r="AR442" s="26" t="s">
        <v>52</v>
      </c>
      <c r="AS442" s="26" t="s">
        <v>1299</v>
      </c>
      <c r="AT442" s="26" t="s">
        <v>54</v>
      </c>
    </row>
    <row r="443" spans="1:46" ht="25.5" x14ac:dyDescent="0.15">
      <c r="A443" s="34">
        <v>334</v>
      </c>
      <c r="B443" s="34">
        <v>2015</v>
      </c>
      <c r="C443" s="26" t="s">
        <v>55</v>
      </c>
      <c r="D443" s="26" t="s">
        <v>56</v>
      </c>
      <c r="E443" s="26" t="s">
        <v>48</v>
      </c>
      <c r="F443" s="26" t="s">
        <v>1296</v>
      </c>
      <c r="G443" s="26" t="s">
        <v>112</v>
      </c>
      <c r="H443" s="26" t="s">
        <v>112</v>
      </c>
      <c r="I443" s="26" t="s">
        <v>112</v>
      </c>
      <c r="J443" s="26" t="s">
        <v>112</v>
      </c>
      <c r="K443" s="34">
        <v>48</v>
      </c>
      <c r="L443" s="26" t="s">
        <v>113</v>
      </c>
      <c r="M443" s="34">
        <v>899999066</v>
      </c>
      <c r="N443" s="26" t="s">
        <v>1545</v>
      </c>
      <c r="O443" s="26" t="s">
        <v>114</v>
      </c>
      <c r="P443" s="27">
        <v>8563573840</v>
      </c>
      <c r="Q443" s="27">
        <v>4368000000</v>
      </c>
      <c r="R443" s="27">
        <v>4195573840</v>
      </c>
      <c r="S443" s="27">
        <v>4368000000</v>
      </c>
      <c r="T443" s="27">
        <v>4350597609.5600004</v>
      </c>
      <c r="U443" s="27">
        <v>0</v>
      </c>
      <c r="V443" s="27">
        <v>0</v>
      </c>
      <c r="W443" s="27">
        <v>0</v>
      </c>
      <c r="X443" s="27">
        <v>0</v>
      </c>
      <c r="Y443" s="27">
        <v>0</v>
      </c>
      <c r="Z443" s="27">
        <v>3782742772.3400002</v>
      </c>
      <c r="AA443" s="27">
        <v>15070688.34</v>
      </c>
      <c r="AB443" s="27">
        <v>3767672084</v>
      </c>
      <c r="AC443" s="27">
        <v>0</v>
      </c>
      <c r="AD443" s="27">
        <v>0</v>
      </c>
      <c r="AE443" s="27">
        <v>0</v>
      </c>
      <c r="AF443" s="27">
        <v>0</v>
      </c>
      <c r="AG443" s="27">
        <v>585257227.65999997</v>
      </c>
      <c r="AH443" s="27">
        <v>1</v>
      </c>
      <c r="AI443" s="27">
        <v>585257227.65999997</v>
      </c>
      <c r="AJ443" s="27">
        <v>0</v>
      </c>
      <c r="AK443" s="27">
        <v>89671635.670000002</v>
      </c>
      <c r="AL443" s="27">
        <v>0</v>
      </c>
      <c r="AM443" s="27">
        <v>89671635.670000002</v>
      </c>
      <c r="AN443" s="27">
        <v>0</v>
      </c>
      <c r="AO443" s="27">
        <v>674928863.34000003</v>
      </c>
      <c r="AP443" s="26" t="s">
        <v>542</v>
      </c>
      <c r="AQ443" s="26" t="s">
        <v>115</v>
      </c>
      <c r="AR443" s="26" t="s">
        <v>1546</v>
      </c>
      <c r="AS443" s="26" t="s">
        <v>1544</v>
      </c>
      <c r="AT443" s="26" t="s">
        <v>54</v>
      </c>
    </row>
    <row r="444" spans="1:46" ht="76.5" x14ac:dyDescent="0.15">
      <c r="A444" s="34">
        <v>259</v>
      </c>
      <c r="B444" s="34">
        <v>2011</v>
      </c>
      <c r="C444" s="26" t="s">
        <v>55</v>
      </c>
      <c r="D444" s="26" t="s">
        <v>101</v>
      </c>
      <c r="E444" s="26" t="s">
        <v>83</v>
      </c>
      <c r="F444" s="26" t="s">
        <v>1547</v>
      </c>
      <c r="G444" s="26" t="s">
        <v>359</v>
      </c>
      <c r="H444" s="26" t="s">
        <v>360</v>
      </c>
      <c r="I444" s="26" t="s">
        <v>360</v>
      </c>
      <c r="J444" s="26" t="s">
        <v>360</v>
      </c>
      <c r="K444" s="34">
        <v>23</v>
      </c>
      <c r="L444" s="26" t="s">
        <v>71</v>
      </c>
      <c r="M444" s="34">
        <v>899999296</v>
      </c>
      <c r="N444" s="26" t="s">
        <v>49</v>
      </c>
      <c r="O444" s="26" t="s">
        <v>361</v>
      </c>
      <c r="P444" s="27">
        <v>2140500000</v>
      </c>
      <c r="Q444" s="27">
        <v>2140500000</v>
      </c>
      <c r="R444" s="27">
        <v>0</v>
      </c>
      <c r="S444" s="27">
        <v>0</v>
      </c>
      <c r="T444" s="27">
        <v>0</v>
      </c>
      <c r="U444" s="27">
        <v>0</v>
      </c>
      <c r="V444" s="27">
        <v>0</v>
      </c>
      <c r="W444" s="27">
        <v>0</v>
      </c>
      <c r="X444" s="27">
        <v>0</v>
      </c>
      <c r="Y444" s="27">
        <v>0</v>
      </c>
      <c r="Z444" s="27">
        <v>0</v>
      </c>
      <c r="AA444" s="27">
        <v>0</v>
      </c>
      <c r="AB444" s="27">
        <v>0</v>
      </c>
      <c r="AC444" s="27">
        <v>0</v>
      </c>
      <c r="AD444" s="27">
        <v>0</v>
      </c>
      <c r="AE444" s="27">
        <v>0</v>
      </c>
      <c r="AF444" s="27">
        <v>0</v>
      </c>
      <c r="AG444" s="27">
        <v>0</v>
      </c>
      <c r="AH444" s="27">
        <v>0</v>
      </c>
      <c r="AI444" s="27">
        <v>0</v>
      </c>
      <c r="AJ444" s="27">
        <v>0</v>
      </c>
      <c r="AK444" s="27">
        <v>0</v>
      </c>
      <c r="AL444" s="27">
        <v>0</v>
      </c>
      <c r="AM444" s="27">
        <v>0</v>
      </c>
      <c r="AN444" s="27">
        <v>0</v>
      </c>
      <c r="AO444" s="27">
        <v>0</v>
      </c>
      <c r="AP444" s="26" t="s">
        <v>47</v>
      </c>
      <c r="AQ444" s="26" t="s">
        <v>47</v>
      </c>
      <c r="AR444" s="26" t="s">
        <v>47</v>
      </c>
      <c r="AS444" s="26" t="s">
        <v>47</v>
      </c>
      <c r="AT444" s="26" t="s">
        <v>47</v>
      </c>
    </row>
    <row r="445" spans="1:46" x14ac:dyDescent="0.15">
      <c r="A445" s="26" t="s">
        <v>263</v>
      </c>
      <c r="B445" s="34">
        <v>2010</v>
      </c>
      <c r="C445" s="26" t="s">
        <v>46</v>
      </c>
      <c r="D445" s="26" t="s">
        <v>47</v>
      </c>
      <c r="E445" s="26" t="s">
        <v>48</v>
      </c>
      <c r="F445" s="26" t="s">
        <v>1547</v>
      </c>
      <c r="G445" s="26" t="s">
        <v>47</v>
      </c>
      <c r="H445" s="26" t="s">
        <v>47</v>
      </c>
      <c r="I445" s="26" t="s">
        <v>47</v>
      </c>
      <c r="J445" s="26" t="s">
        <v>47</v>
      </c>
      <c r="K445" s="26" t="s">
        <v>47</v>
      </c>
      <c r="L445" s="26" t="s">
        <v>47</v>
      </c>
      <c r="M445" s="34">
        <v>899999296</v>
      </c>
      <c r="N445" s="26" t="s">
        <v>49</v>
      </c>
      <c r="O445" s="26" t="s">
        <v>47</v>
      </c>
      <c r="P445" s="27">
        <v>0</v>
      </c>
      <c r="Q445" s="27">
        <v>0</v>
      </c>
      <c r="R445" s="27">
        <v>0</v>
      </c>
      <c r="S445" s="27">
        <v>0</v>
      </c>
      <c r="T445" s="27">
        <v>0</v>
      </c>
      <c r="U445" s="27">
        <v>0</v>
      </c>
      <c r="V445" s="27">
        <v>0</v>
      </c>
      <c r="W445" s="27">
        <v>0</v>
      </c>
      <c r="X445" s="27">
        <v>0</v>
      </c>
      <c r="Y445" s="27">
        <v>0</v>
      </c>
      <c r="Z445" s="27">
        <v>0</v>
      </c>
      <c r="AA445" s="27">
        <v>0</v>
      </c>
      <c r="AB445" s="27">
        <v>0</v>
      </c>
      <c r="AC445" s="27">
        <v>0</v>
      </c>
      <c r="AD445" s="27">
        <v>0</v>
      </c>
      <c r="AE445" s="27">
        <v>0</v>
      </c>
      <c r="AF445" s="27">
        <v>0</v>
      </c>
      <c r="AG445" s="27">
        <v>0</v>
      </c>
      <c r="AH445" s="27">
        <v>0</v>
      </c>
      <c r="AI445" s="27">
        <v>0</v>
      </c>
      <c r="AJ445" s="27">
        <v>0</v>
      </c>
      <c r="AK445" s="27">
        <v>0</v>
      </c>
      <c r="AL445" s="27">
        <v>0</v>
      </c>
      <c r="AM445" s="27">
        <v>0</v>
      </c>
      <c r="AN445" s="27">
        <v>0</v>
      </c>
      <c r="AO445" s="27">
        <v>0</v>
      </c>
      <c r="AP445" s="26" t="s">
        <v>60</v>
      </c>
      <c r="AQ445" s="26" t="s">
        <v>264</v>
      </c>
      <c r="AR445" s="26" t="s">
        <v>52</v>
      </c>
      <c r="AS445" s="26" t="s">
        <v>53</v>
      </c>
      <c r="AT445" s="26" t="s">
        <v>54</v>
      </c>
    </row>
    <row r="446" spans="1:46" ht="38.25" x14ac:dyDescent="0.15">
      <c r="A446" s="34">
        <v>391</v>
      </c>
      <c r="B446" s="34">
        <v>2012</v>
      </c>
      <c r="C446" s="26" t="s">
        <v>55</v>
      </c>
      <c r="D446" s="26" t="s">
        <v>107</v>
      </c>
      <c r="E446" s="26" t="s">
        <v>48</v>
      </c>
      <c r="F446" s="26" t="s">
        <v>1547</v>
      </c>
      <c r="G446" s="26" t="s">
        <v>485</v>
      </c>
      <c r="H446" s="26" t="s">
        <v>486</v>
      </c>
      <c r="I446" s="26" t="s">
        <v>486</v>
      </c>
      <c r="J446" s="26" t="s">
        <v>485</v>
      </c>
      <c r="K446" s="34">
        <v>60</v>
      </c>
      <c r="L446" s="26" t="s">
        <v>487</v>
      </c>
      <c r="M446" s="34">
        <v>899999296</v>
      </c>
      <c r="N446" s="26" t="s">
        <v>49</v>
      </c>
      <c r="O446" s="26" t="s">
        <v>488</v>
      </c>
      <c r="P446" s="27">
        <v>55479586310</v>
      </c>
      <c r="Q446" s="27">
        <v>55479586310</v>
      </c>
      <c r="R446" s="27">
        <v>0</v>
      </c>
      <c r="S446" s="27">
        <v>0</v>
      </c>
      <c r="T446" s="27">
        <v>0</v>
      </c>
      <c r="U446" s="27">
        <v>0</v>
      </c>
      <c r="V446" s="27">
        <v>0</v>
      </c>
      <c r="W446" s="27">
        <v>0</v>
      </c>
      <c r="X446" s="27">
        <v>0</v>
      </c>
      <c r="Y446" s="27">
        <v>0</v>
      </c>
      <c r="Z446" s="27">
        <v>0</v>
      </c>
      <c r="AA446" s="27">
        <v>0</v>
      </c>
      <c r="AB446" s="27">
        <v>0</v>
      </c>
      <c r="AC446" s="27">
        <v>0</v>
      </c>
      <c r="AD446" s="27">
        <v>0</v>
      </c>
      <c r="AE446" s="27">
        <v>0</v>
      </c>
      <c r="AF446" s="27">
        <v>0</v>
      </c>
      <c r="AG446" s="27">
        <v>0</v>
      </c>
      <c r="AH446" s="27">
        <v>0</v>
      </c>
      <c r="AI446" s="27">
        <v>0</v>
      </c>
      <c r="AJ446" s="27">
        <v>0</v>
      </c>
      <c r="AK446" s="27">
        <v>0</v>
      </c>
      <c r="AL446" s="27">
        <v>0</v>
      </c>
      <c r="AM446" s="27">
        <v>0</v>
      </c>
      <c r="AN446" s="27">
        <v>0</v>
      </c>
      <c r="AO446" s="27">
        <v>0</v>
      </c>
      <c r="AP446" s="26" t="s">
        <v>60</v>
      </c>
      <c r="AQ446" s="26" t="s">
        <v>489</v>
      </c>
      <c r="AR446" s="26" t="s">
        <v>511</v>
      </c>
      <c r="AS446" s="26" t="s">
        <v>53</v>
      </c>
      <c r="AT446" s="26" t="s">
        <v>54</v>
      </c>
    </row>
    <row r="447" spans="1:46" x14ac:dyDescent="0.15">
      <c r="A447" s="26" t="s">
        <v>263</v>
      </c>
      <c r="B447" s="34">
        <v>2010</v>
      </c>
      <c r="C447" s="26" t="s">
        <v>46</v>
      </c>
      <c r="D447" s="26" t="s">
        <v>47</v>
      </c>
      <c r="E447" s="26" t="s">
        <v>48</v>
      </c>
      <c r="F447" s="26" t="s">
        <v>1547</v>
      </c>
      <c r="G447" s="26" t="s">
        <v>47</v>
      </c>
      <c r="H447" s="26" t="s">
        <v>47</v>
      </c>
      <c r="I447" s="26" t="s">
        <v>47</v>
      </c>
      <c r="J447" s="26" t="s">
        <v>47</v>
      </c>
      <c r="K447" s="26" t="s">
        <v>47</v>
      </c>
      <c r="L447" s="26" t="s">
        <v>47</v>
      </c>
      <c r="M447" s="34">
        <v>899999296</v>
      </c>
      <c r="N447" s="26" t="s">
        <v>49</v>
      </c>
      <c r="O447" s="26" t="s">
        <v>47</v>
      </c>
      <c r="P447" s="27">
        <v>0</v>
      </c>
      <c r="Q447" s="27">
        <v>0</v>
      </c>
      <c r="R447" s="27">
        <v>0</v>
      </c>
      <c r="S447" s="27">
        <v>0</v>
      </c>
      <c r="T447" s="27">
        <v>0</v>
      </c>
      <c r="U447" s="27">
        <v>0</v>
      </c>
      <c r="V447" s="27">
        <v>0</v>
      </c>
      <c r="W447" s="27">
        <v>0</v>
      </c>
      <c r="X447" s="27">
        <v>0</v>
      </c>
      <c r="Y447" s="27">
        <v>0</v>
      </c>
      <c r="Z447" s="27">
        <v>0</v>
      </c>
      <c r="AA447" s="27">
        <v>0</v>
      </c>
      <c r="AB447" s="27">
        <v>0</v>
      </c>
      <c r="AC447" s="27">
        <v>0</v>
      </c>
      <c r="AD447" s="27">
        <v>0</v>
      </c>
      <c r="AE447" s="27">
        <v>0</v>
      </c>
      <c r="AF447" s="27">
        <v>0</v>
      </c>
      <c r="AG447" s="27">
        <v>0</v>
      </c>
      <c r="AH447" s="27">
        <v>0</v>
      </c>
      <c r="AI447" s="27">
        <v>0</v>
      </c>
      <c r="AJ447" s="27">
        <v>0</v>
      </c>
      <c r="AK447" s="27">
        <v>0</v>
      </c>
      <c r="AL447" s="27">
        <v>0</v>
      </c>
      <c r="AM447" s="27">
        <v>0</v>
      </c>
      <c r="AN447" s="27">
        <v>0</v>
      </c>
      <c r="AO447" s="27">
        <v>0</v>
      </c>
      <c r="AP447" s="26" t="s">
        <v>60</v>
      </c>
      <c r="AQ447" s="26" t="s">
        <v>264</v>
      </c>
      <c r="AR447" s="26" t="s">
        <v>52</v>
      </c>
      <c r="AS447" s="26" t="s">
        <v>53</v>
      </c>
      <c r="AT447" s="26" t="s">
        <v>54</v>
      </c>
    </row>
    <row r="448" spans="1:46" x14ac:dyDescent="0.15">
      <c r="A448" s="26" t="s">
        <v>263</v>
      </c>
      <c r="B448" s="34">
        <v>2010</v>
      </c>
      <c r="C448" s="26" t="s">
        <v>46</v>
      </c>
      <c r="D448" s="26" t="s">
        <v>47</v>
      </c>
      <c r="E448" s="26" t="s">
        <v>48</v>
      </c>
      <c r="F448" s="26" t="s">
        <v>1547</v>
      </c>
      <c r="G448" s="26" t="s">
        <v>47</v>
      </c>
      <c r="H448" s="26" t="s">
        <v>47</v>
      </c>
      <c r="I448" s="26" t="s">
        <v>47</v>
      </c>
      <c r="J448" s="26" t="s">
        <v>47</v>
      </c>
      <c r="K448" s="26" t="s">
        <v>47</v>
      </c>
      <c r="L448" s="26" t="s">
        <v>47</v>
      </c>
      <c r="M448" s="34">
        <v>899999296</v>
      </c>
      <c r="N448" s="26" t="s">
        <v>49</v>
      </c>
      <c r="O448" s="26" t="s">
        <v>47</v>
      </c>
      <c r="P448" s="27">
        <v>0</v>
      </c>
      <c r="Q448" s="27">
        <v>0</v>
      </c>
      <c r="R448" s="27">
        <v>0</v>
      </c>
      <c r="S448" s="27">
        <v>0</v>
      </c>
      <c r="T448" s="27">
        <v>0</v>
      </c>
      <c r="U448" s="27">
        <v>0</v>
      </c>
      <c r="V448" s="27">
        <v>0</v>
      </c>
      <c r="W448" s="27">
        <v>0</v>
      </c>
      <c r="X448" s="27">
        <v>0</v>
      </c>
      <c r="Y448" s="27">
        <v>0</v>
      </c>
      <c r="Z448" s="27">
        <v>0</v>
      </c>
      <c r="AA448" s="27">
        <v>0</v>
      </c>
      <c r="AB448" s="27">
        <v>0</v>
      </c>
      <c r="AC448" s="27">
        <v>0</v>
      </c>
      <c r="AD448" s="27">
        <v>0</v>
      </c>
      <c r="AE448" s="27">
        <v>0</v>
      </c>
      <c r="AF448" s="27">
        <v>0</v>
      </c>
      <c r="AG448" s="27">
        <v>0</v>
      </c>
      <c r="AH448" s="27">
        <v>0</v>
      </c>
      <c r="AI448" s="27">
        <v>0</v>
      </c>
      <c r="AJ448" s="27">
        <v>0</v>
      </c>
      <c r="AK448" s="27">
        <v>0</v>
      </c>
      <c r="AL448" s="27">
        <v>0</v>
      </c>
      <c r="AM448" s="27">
        <v>0</v>
      </c>
      <c r="AN448" s="27">
        <v>0</v>
      </c>
      <c r="AO448" s="27">
        <v>0</v>
      </c>
      <c r="AP448" s="26" t="s">
        <v>60</v>
      </c>
      <c r="AQ448" s="26" t="s">
        <v>264</v>
      </c>
      <c r="AR448" s="26" t="s">
        <v>1548</v>
      </c>
      <c r="AS448" s="26" t="s">
        <v>53</v>
      </c>
      <c r="AT448" s="26" t="s">
        <v>54</v>
      </c>
    </row>
    <row r="449" spans="1:46" ht="25.5" x14ac:dyDescent="0.15">
      <c r="A449" s="34">
        <v>368</v>
      </c>
      <c r="B449" s="34">
        <v>2011</v>
      </c>
      <c r="C449" s="26" t="s">
        <v>55</v>
      </c>
      <c r="D449" s="26" t="s">
        <v>151</v>
      </c>
      <c r="E449" s="26" t="s">
        <v>83</v>
      </c>
      <c r="F449" s="26" t="s">
        <v>1547</v>
      </c>
      <c r="G449" s="26" t="s">
        <v>462</v>
      </c>
      <c r="H449" s="26" t="s">
        <v>462</v>
      </c>
      <c r="I449" s="26" t="s">
        <v>462</v>
      </c>
      <c r="J449" s="26" t="s">
        <v>462</v>
      </c>
      <c r="K449" s="34">
        <v>36</v>
      </c>
      <c r="L449" s="26" t="s">
        <v>463</v>
      </c>
      <c r="M449" s="34">
        <v>899999296</v>
      </c>
      <c r="N449" s="26" t="s">
        <v>49</v>
      </c>
      <c r="O449" s="26" t="s">
        <v>464</v>
      </c>
      <c r="P449" s="27">
        <v>8825032381.7399998</v>
      </c>
      <c r="Q449" s="27">
        <v>8825032381.7399998</v>
      </c>
      <c r="R449" s="27">
        <v>0</v>
      </c>
      <c r="S449" s="27">
        <v>0</v>
      </c>
      <c r="T449" s="27">
        <v>0</v>
      </c>
      <c r="U449" s="27">
        <v>0</v>
      </c>
      <c r="V449" s="27">
        <v>0</v>
      </c>
      <c r="W449" s="27">
        <v>0</v>
      </c>
      <c r="X449" s="27">
        <v>0</v>
      </c>
      <c r="Y449" s="27">
        <v>0</v>
      </c>
      <c r="Z449" s="27">
        <v>0</v>
      </c>
      <c r="AA449" s="27">
        <v>0</v>
      </c>
      <c r="AB449" s="27">
        <v>0</v>
      </c>
      <c r="AC449" s="27">
        <v>0</v>
      </c>
      <c r="AD449" s="27">
        <v>0</v>
      </c>
      <c r="AE449" s="27">
        <v>0</v>
      </c>
      <c r="AF449" s="27">
        <v>0</v>
      </c>
      <c r="AG449" s="27">
        <v>0</v>
      </c>
      <c r="AH449" s="27">
        <v>0</v>
      </c>
      <c r="AI449" s="27">
        <v>0</v>
      </c>
      <c r="AJ449" s="27">
        <v>0</v>
      </c>
      <c r="AK449" s="27">
        <v>0</v>
      </c>
      <c r="AL449" s="27">
        <v>0</v>
      </c>
      <c r="AM449" s="27">
        <v>0</v>
      </c>
      <c r="AN449" s="27">
        <v>0</v>
      </c>
      <c r="AO449" s="27">
        <v>0</v>
      </c>
      <c r="AP449" s="26" t="s">
        <v>60</v>
      </c>
      <c r="AQ449" s="26" t="s">
        <v>1549</v>
      </c>
      <c r="AR449" s="26" t="s">
        <v>52</v>
      </c>
      <c r="AS449" s="26" t="s">
        <v>53</v>
      </c>
      <c r="AT449" s="26" t="s">
        <v>54</v>
      </c>
    </row>
    <row r="450" spans="1:46" ht="38.25" x14ac:dyDescent="0.15">
      <c r="A450" s="34">
        <v>392</v>
      </c>
      <c r="B450" s="34">
        <v>2012</v>
      </c>
      <c r="C450" s="26" t="s">
        <v>55</v>
      </c>
      <c r="D450" s="26" t="s">
        <v>107</v>
      </c>
      <c r="E450" s="26" t="s">
        <v>48</v>
      </c>
      <c r="F450" s="26" t="s">
        <v>1547</v>
      </c>
      <c r="G450" s="26" t="s">
        <v>485</v>
      </c>
      <c r="H450" s="26" t="s">
        <v>492</v>
      </c>
      <c r="I450" s="26" t="s">
        <v>492</v>
      </c>
      <c r="J450" s="26" t="s">
        <v>492</v>
      </c>
      <c r="K450" s="34">
        <v>60</v>
      </c>
      <c r="L450" s="26" t="s">
        <v>493</v>
      </c>
      <c r="M450" s="34">
        <v>899999296</v>
      </c>
      <c r="N450" s="26" t="s">
        <v>49</v>
      </c>
      <c r="O450" s="26" t="s">
        <v>494</v>
      </c>
      <c r="P450" s="27">
        <v>15037808800</v>
      </c>
      <c r="Q450" s="27">
        <v>15037808800</v>
      </c>
      <c r="R450" s="27">
        <v>0</v>
      </c>
      <c r="S450" s="27">
        <v>0</v>
      </c>
      <c r="T450" s="27">
        <v>0</v>
      </c>
      <c r="U450" s="27">
        <v>0</v>
      </c>
      <c r="V450" s="27">
        <v>0</v>
      </c>
      <c r="W450" s="27">
        <v>0</v>
      </c>
      <c r="X450" s="27">
        <v>0</v>
      </c>
      <c r="Y450" s="27">
        <v>0</v>
      </c>
      <c r="Z450" s="27">
        <v>0</v>
      </c>
      <c r="AA450" s="27">
        <v>0</v>
      </c>
      <c r="AB450" s="27">
        <v>0</v>
      </c>
      <c r="AC450" s="27">
        <v>0</v>
      </c>
      <c r="AD450" s="27">
        <v>0</v>
      </c>
      <c r="AE450" s="27">
        <v>0</v>
      </c>
      <c r="AF450" s="27">
        <v>0</v>
      </c>
      <c r="AG450" s="27">
        <v>0</v>
      </c>
      <c r="AH450" s="27">
        <v>0</v>
      </c>
      <c r="AI450" s="27">
        <v>0</v>
      </c>
      <c r="AJ450" s="27">
        <v>0</v>
      </c>
      <c r="AK450" s="27">
        <v>0</v>
      </c>
      <c r="AL450" s="27">
        <v>0</v>
      </c>
      <c r="AM450" s="27">
        <v>0</v>
      </c>
      <c r="AN450" s="27">
        <v>0</v>
      </c>
      <c r="AO450" s="27">
        <v>0</v>
      </c>
      <c r="AP450" s="26" t="s">
        <v>60</v>
      </c>
      <c r="AQ450" s="26" t="s">
        <v>495</v>
      </c>
      <c r="AR450" s="26" t="s">
        <v>1550</v>
      </c>
      <c r="AS450" s="26" t="s">
        <v>53</v>
      </c>
      <c r="AT450" s="26" t="s">
        <v>54</v>
      </c>
    </row>
    <row r="451" spans="1:46" ht="38.25" x14ac:dyDescent="0.15">
      <c r="A451" s="34">
        <v>392</v>
      </c>
      <c r="B451" s="34">
        <v>2012</v>
      </c>
      <c r="C451" s="26" t="s">
        <v>55</v>
      </c>
      <c r="D451" s="26" t="s">
        <v>107</v>
      </c>
      <c r="E451" s="26" t="s">
        <v>48</v>
      </c>
      <c r="F451" s="26" t="s">
        <v>1547</v>
      </c>
      <c r="G451" s="26" t="s">
        <v>485</v>
      </c>
      <c r="H451" s="26" t="s">
        <v>492</v>
      </c>
      <c r="I451" s="26" t="s">
        <v>492</v>
      </c>
      <c r="J451" s="26" t="s">
        <v>492</v>
      </c>
      <c r="K451" s="34">
        <v>60</v>
      </c>
      <c r="L451" s="26" t="s">
        <v>493</v>
      </c>
      <c r="M451" s="34">
        <v>899999296</v>
      </c>
      <c r="N451" s="26" t="s">
        <v>49</v>
      </c>
      <c r="O451" s="26" t="s">
        <v>494</v>
      </c>
      <c r="P451" s="27">
        <v>15037808800</v>
      </c>
      <c r="Q451" s="27">
        <v>15037808800</v>
      </c>
      <c r="R451" s="27">
        <v>0</v>
      </c>
      <c r="S451" s="27">
        <v>0</v>
      </c>
      <c r="T451" s="27">
        <v>0</v>
      </c>
      <c r="U451" s="27">
        <v>0</v>
      </c>
      <c r="V451" s="27">
        <v>0</v>
      </c>
      <c r="W451" s="27">
        <v>0</v>
      </c>
      <c r="X451" s="27">
        <v>0</v>
      </c>
      <c r="Y451" s="27">
        <v>0</v>
      </c>
      <c r="Z451" s="27">
        <v>0</v>
      </c>
      <c r="AA451" s="27">
        <v>0</v>
      </c>
      <c r="AB451" s="27">
        <v>0</v>
      </c>
      <c r="AC451" s="27">
        <v>0</v>
      </c>
      <c r="AD451" s="27">
        <v>0</v>
      </c>
      <c r="AE451" s="27">
        <v>0</v>
      </c>
      <c r="AF451" s="27">
        <v>0</v>
      </c>
      <c r="AG451" s="27">
        <v>0</v>
      </c>
      <c r="AH451" s="27">
        <v>0</v>
      </c>
      <c r="AI451" s="27">
        <v>0</v>
      </c>
      <c r="AJ451" s="27">
        <v>0</v>
      </c>
      <c r="AK451" s="27">
        <v>0</v>
      </c>
      <c r="AL451" s="27">
        <v>0</v>
      </c>
      <c r="AM451" s="27">
        <v>0</v>
      </c>
      <c r="AN451" s="27">
        <v>0</v>
      </c>
      <c r="AO451" s="27">
        <v>0</v>
      </c>
      <c r="AP451" s="26" t="s">
        <v>60</v>
      </c>
      <c r="AQ451" s="26" t="s">
        <v>495</v>
      </c>
      <c r="AR451" s="26" t="s">
        <v>539</v>
      </c>
      <c r="AS451" s="26" t="s">
        <v>53</v>
      </c>
      <c r="AT451" s="26" t="s">
        <v>54</v>
      </c>
    </row>
    <row r="452" spans="1:46" ht="76.5" x14ac:dyDescent="0.15">
      <c r="A452" s="34">
        <v>259</v>
      </c>
      <c r="B452" s="34">
        <v>2011</v>
      </c>
      <c r="C452" s="26" t="s">
        <v>55</v>
      </c>
      <c r="D452" s="26" t="s">
        <v>101</v>
      </c>
      <c r="E452" s="26" t="s">
        <v>83</v>
      </c>
      <c r="F452" s="26" t="s">
        <v>1547</v>
      </c>
      <c r="G452" s="26" t="s">
        <v>359</v>
      </c>
      <c r="H452" s="26" t="s">
        <v>360</v>
      </c>
      <c r="I452" s="26" t="s">
        <v>360</v>
      </c>
      <c r="J452" s="26" t="s">
        <v>360</v>
      </c>
      <c r="K452" s="34">
        <v>23</v>
      </c>
      <c r="L452" s="26" t="s">
        <v>71</v>
      </c>
      <c r="M452" s="34">
        <v>899999296</v>
      </c>
      <c r="N452" s="26" t="s">
        <v>49</v>
      </c>
      <c r="O452" s="26" t="s">
        <v>361</v>
      </c>
      <c r="P452" s="27">
        <v>2140500000</v>
      </c>
      <c r="Q452" s="27">
        <v>2140500000</v>
      </c>
      <c r="R452" s="27">
        <v>0</v>
      </c>
      <c r="S452" s="27">
        <v>0</v>
      </c>
      <c r="T452" s="27">
        <v>0</v>
      </c>
      <c r="U452" s="27">
        <v>0</v>
      </c>
      <c r="V452" s="27">
        <v>0</v>
      </c>
      <c r="W452" s="27">
        <v>0</v>
      </c>
      <c r="X452" s="27">
        <v>0</v>
      </c>
      <c r="Y452" s="27">
        <v>0</v>
      </c>
      <c r="Z452" s="27">
        <v>0</v>
      </c>
      <c r="AA452" s="27">
        <v>0</v>
      </c>
      <c r="AB452" s="27">
        <v>0</v>
      </c>
      <c r="AC452" s="27">
        <v>0</v>
      </c>
      <c r="AD452" s="27">
        <v>0</v>
      </c>
      <c r="AE452" s="27">
        <v>0</v>
      </c>
      <c r="AF452" s="27">
        <v>0</v>
      </c>
      <c r="AG452" s="27">
        <v>0</v>
      </c>
      <c r="AH452" s="27">
        <v>0</v>
      </c>
      <c r="AI452" s="27">
        <v>0</v>
      </c>
      <c r="AJ452" s="27">
        <v>0</v>
      </c>
      <c r="AK452" s="27">
        <v>0</v>
      </c>
      <c r="AL452" s="27">
        <v>0</v>
      </c>
      <c r="AM452" s="27">
        <v>0</v>
      </c>
      <c r="AN452" s="27">
        <v>0</v>
      </c>
      <c r="AO452" s="27">
        <v>0</v>
      </c>
      <c r="AP452" s="26" t="s">
        <v>60</v>
      </c>
      <c r="AQ452" s="26" t="s">
        <v>362</v>
      </c>
      <c r="AR452" s="26" t="s">
        <v>52</v>
      </c>
      <c r="AS452" s="26" t="s">
        <v>53</v>
      </c>
      <c r="AT452" s="26" t="s">
        <v>54</v>
      </c>
    </row>
    <row r="453" spans="1:46" x14ac:dyDescent="0.15">
      <c r="A453" s="26" t="s">
        <v>263</v>
      </c>
      <c r="B453" s="34">
        <v>2010</v>
      </c>
      <c r="C453" s="26" t="s">
        <v>46</v>
      </c>
      <c r="D453" s="26" t="s">
        <v>47</v>
      </c>
      <c r="E453" s="26" t="s">
        <v>48</v>
      </c>
      <c r="F453" s="26" t="s">
        <v>1547</v>
      </c>
      <c r="G453" s="26" t="s">
        <v>47</v>
      </c>
      <c r="H453" s="26" t="s">
        <v>47</v>
      </c>
      <c r="I453" s="26" t="s">
        <v>47</v>
      </c>
      <c r="J453" s="26" t="s">
        <v>47</v>
      </c>
      <c r="K453" s="26" t="s">
        <v>47</v>
      </c>
      <c r="L453" s="26" t="s">
        <v>47</v>
      </c>
      <c r="M453" s="34">
        <v>899999296</v>
      </c>
      <c r="N453" s="26" t="s">
        <v>49</v>
      </c>
      <c r="O453" s="26" t="s">
        <v>47</v>
      </c>
      <c r="P453" s="27">
        <v>0</v>
      </c>
      <c r="Q453" s="27">
        <v>0</v>
      </c>
      <c r="R453" s="27">
        <v>0</v>
      </c>
      <c r="S453" s="27">
        <v>0</v>
      </c>
      <c r="T453" s="27">
        <v>0</v>
      </c>
      <c r="U453" s="27">
        <v>0</v>
      </c>
      <c r="V453" s="27">
        <v>0</v>
      </c>
      <c r="W453" s="27">
        <v>0</v>
      </c>
      <c r="X453" s="27">
        <v>0</v>
      </c>
      <c r="Y453" s="27">
        <v>0</v>
      </c>
      <c r="Z453" s="27">
        <v>0</v>
      </c>
      <c r="AA453" s="27">
        <v>0</v>
      </c>
      <c r="AB453" s="27">
        <v>0</v>
      </c>
      <c r="AC453" s="27">
        <v>0</v>
      </c>
      <c r="AD453" s="27">
        <v>0</v>
      </c>
      <c r="AE453" s="27">
        <v>0</v>
      </c>
      <c r="AF453" s="27">
        <v>0</v>
      </c>
      <c r="AG453" s="27">
        <v>0</v>
      </c>
      <c r="AH453" s="27">
        <v>0</v>
      </c>
      <c r="AI453" s="27">
        <v>0</v>
      </c>
      <c r="AJ453" s="27">
        <v>0</v>
      </c>
      <c r="AK453" s="27">
        <v>0</v>
      </c>
      <c r="AL453" s="27">
        <v>0</v>
      </c>
      <c r="AM453" s="27">
        <v>0</v>
      </c>
      <c r="AN453" s="27">
        <v>0</v>
      </c>
      <c r="AO453" s="27">
        <v>0</v>
      </c>
      <c r="AP453" s="26" t="s">
        <v>60</v>
      </c>
      <c r="AQ453" s="26" t="s">
        <v>264</v>
      </c>
      <c r="AR453" s="26" t="s">
        <v>1551</v>
      </c>
      <c r="AS453" s="26" t="s">
        <v>53</v>
      </c>
      <c r="AT453" s="26" t="s">
        <v>54</v>
      </c>
    </row>
    <row r="454" spans="1:46" ht="38.25" x14ac:dyDescent="0.15">
      <c r="A454" s="34">
        <v>392</v>
      </c>
      <c r="B454" s="34">
        <v>2012</v>
      </c>
      <c r="C454" s="26" t="s">
        <v>55</v>
      </c>
      <c r="D454" s="26" t="s">
        <v>107</v>
      </c>
      <c r="E454" s="26" t="s">
        <v>48</v>
      </c>
      <c r="F454" s="26" t="s">
        <v>1547</v>
      </c>
      <c r="G454" s="26" t="s">
        <v>485</v>
      </c>
      <c r="H454" s="26" t="s">
        <v>492</v>
      </c>
      <c r="I454" s="26" t="s">
        <v>492</v>
      </c>
      <c r="J454" s="26" t="s">
        <v>492</v>
      </c>
      <c r="K454" s="34">
        <v>60</v>
      </c>
      <c r="L454" s="26" t="s">
        <v>493</v>
      </c>
      <c r="M454" s="34">
        <v>899999296</v>
      </c>
      <c r="N454" s="26" t="s">
        <v>49</v>
      </c>
      <c r="O454" s="26" t="s">
        <v>494</v>
      </c>
      <c r="P454" s="27">
        <v>15037808800</v>
      </c>
      <c r="Q454" s="27">
        <v>15037808800</v>
      </c>
      <c r="R454" s="27">
        <v>0</v>
      </c>
      <c r="S454" s="27">
        <v>0</v>
      </c>
      <c r="T454" s="27">
        <v>0</v>
      </c>
      <c r="U454" s="27">
        <v>0</v>
      </c>
      <c r="V454" s="27">
        <v>0</v>
      </c>
      <c r="W454" s="27">
        <v>0</v>
      </c>
      <c r="X454" s="27">
        <v>0</v>
      </c>
      <c r="Y454" s="27">
        <v>0</v>
      </c>
      <c r="Z454" s="27">
        <v>0</v>
      </c>
      <c r="AA454" s="27">
        <v>0</v>
      </c>
      <c r="AB454" s="27">
        <v>0</v>
      </c>
      <c r="AC454" s="27">
        <v>0</v>
      </c>
      <c r="AD454" s="27">
        <v>0</v>
      </c>
      <c r="AE454" s="27">
        <v>0</v>
      </c>
      <c r="AF454" s="27">
        <v>0</v>
      </c>
      <c r="AG454" s="27">
        <v>0</v>
      </c>
      <c r="AH454" s="27">
        <v>0</v>
      </c>
      <c r="AI454" s="27">
        <v>0</v>
      </c>
      <c r="AJ454" s="27">
        <v>0</v>
      </c>
      <c r="AK454" s="27">
        <v>0</v>
      </c>
      <c r="AL454" s="27">
        <v>0</v>
      </c>
      <c r="AM454" s="27">
        <v>0</v>
      </c>
      <c r="AN454" s="27">
        <v>0</v>
      </c>
      <c r="AO454" s="27">
        <v>0</v>
      </c>
      <c r="AP454" s="26" t="s">
        <v>60</v>
      </c>
      <c r="AQ454" s="26" t="s">
        <v>495</v>
      </c>
      <c r="AR454" s="26" t="s">
        <v>1552</v>
      </c>
      <c r="AS454" s="26" t="s">
        <v>53</v>
      </c>
      <c r="AT454" s="26" t="s">
        <v>54</v>
      </c>
    </row>
    <row r="455" spans="1:46" ht="25.5" x14ac:dyDescent="0.15">
      <c r="A455" s="34">
        <v>437</v>
      </c>
      <c r="B455" s="34">
        <v>2015</v>
      </c>
      <c r="C455" s="26" t="s">
        <v>55</v>
      </c>
      <c r="D455" s="26" t="s">
        <v>56</v>
      </c>
      <c r="E455" s="26" t="s">
        <v>48</v>
      </c>
      <c r="F455" s="26" t="s">
        <v>1547</v>
      </c>
      <c r="G455" s="26" t="s">
        <v>121</v>
      </c>
      <c r="H455" s="26" t="s">
        <v>121</v>
      </c>
      <c r="I455" s="26" t="s">
        <v>121</v>
      </c>
      <c r="J455" s="26" t="s">
        <v>121</v>
      </c>
      <c r="K455" s="34">
        <v>60</v>
      </c>
      <c r="L455" s="26" t="s">
        <v>122</v>
      </c>
      <c r="M455" s="34">
        <v>899999296</v>
      </c>
      <c r="N455" s="26" t="s">
        <v>49</v>
      </c>
      <c r="O455" s="26" t="s">
        <v>123</v>
      </c>
      <c r="P455" s="27">
        <v>41567997427</v>
      </c>
      <c r="Q455" s="27">
        <v>41567997427</v>
      </c>
      <c r="R455" s="27">
        <v>0</v>
      </c>
      <c r="S455" s="27">
        <v>0</v>
      </c>
      <c r="T455" s="27">
        <v>0</v>
      </c>
      <c r="U455" s="27">
        <v>0</v>
      </c>
      <c r="V455" s="27">
        <v>0</v>
      </c>
      <c r="W455" s="27">
        <v>0</v>
      </c>
      <c r="X455" s="27">
        <v>0</v>
      </c>
      <c r="Y455" s="27">
        <v>0</v>
      </c>
      <c r="Z455" s="27">
        <v>0</v>
      </c>
      <c r="AA455" s="27">
        <v>0</v>
      </c>
      <c r="AB455" s="27">
        <v>0</v>
      </c>
      <c r="AC455" s="27">
        <v>0</v>
      </c>
      <c r="AD455" s="27">
        <v>0</v>
      </c>
      <c r="AE455" s="27">
        <v>0</v>
      </c>
      <c r="AF455" s="27">
        <v>0</v>
      </c>
      <c r="AG455" s="27">
        <v>0</v>
      </c>
      <c r="AH455" s="27">
        <v>0</v>
      </c>
      <c r="AI455" s="27">
        <v>0</v>
      </c>
      <c r="AJ455" s="27">
        <v>0</v>
      </c>
      <c r="AK455" s="27">
        <v>0</v>
      </c>
      <c r="AL455" s="27">
        <v>0</v>
      </c>
      <c r="AM455" s="27">
        <v>0</v>
      </c>
      <c r="AN455" s="27">
        <v>0</v>
      </c>
      <c r="AO455" s="27">
        <v>0</v>
      </c>
      <c r="AP455" s="26" t="s">
        <v>60</v>
      </c>
      <c r="AQ455" s="26" t="s">
        <v>124</v>
      </c>
      <c r="AR455" s="26" t="s">
        <v>309</v>
      </c>
      <c r="AS455" s="26" t="s">
        <v>53</v>
      </c>
      <c r="AT455" s="26" t="s">
        <v>54</v>
      </c>
    </row>
    <row r="456" spans="1:46" ht="25.5" x14ac:dyDescent="0.15">
      <c r="A456" s="34">
        <v>715</v>
      </c>
      <c r="B456" s="34">
        <v>2015</v>
      </c>
      <c r="C456" s="26" t="s">
        <v>55</v>
      </c>
      <c r="D456" s="26" t="s">
        <v>56</v>
      </c>
      <c r="E456" s="26" t="s">
        <v>78</v>
      </c>
      <c r="F456" s="26" t="s">
        <v>1547</v>
      </c>
      <c r="G456" s="26" t="s">
        <v>288</v>
      </c>
      <c r="H456" s="26" t="s">
        <v>288</v>
      </c>
      <c r="I456" s="26" t="s">
        <v>288</v>
      </c>
      <c r="J456" s="26" t="s">
        <v>288</v>
      </c>
      <c r="K456" s="34">
        <v>24</v>
      </c>
      <c r="L456" s="26" t="s">
        <v>289</v>
      </c>
      <c r="M456" s="34">
        <v>899999296</v>
      </c>
      <c r="N456" s="26" t="s">
        <v>49</v>
      </c>
      <c r="O456" s="26" t="s">
        <v>290</v>
      </c>
      <c r="P456" s="27">
        <v>2108000000</v>
      </c>
      <c r="Q456" s="27">
        <v>2108000000</v>
      </c>
      <c r="R456" s="27">
        <v>0</v>
      </c>
      <c r="S456" s="27">
        <v>0</v>
      </c>
      <c r="T456" s="27">
        <v>0</v>
      </c>
      <c r="U456" s="27">
        <v>0</v>
      </c>
      <c r="V456" s="27">
        <v>0</v>
      </c>
      <c r="W456" s="27">
        <v>0</v>
      </c>
      <c r="X456" s="27">
        <v>0</v>
      </c>
      <c r="Y456" s="27">
        <v>0</v>
      </c>
      <c r="Z456" s="27">
        <v>0</v>
      </c>
      <c r="AA456" s="27">
        <v>0</v>
      </c>
      <c r="AB456" s="27">
        <v>0</v>
      </c>
      <c r="AC456" s="27">
        <v>0</v>
      </c>
      <c r="AD456" s="27">
        <v>0</v>
      </c>
      <c r="AE456" s="27">
        <v>0</v>
      </c>
      <c r="AF456" s="27">
        <v>0</v>
      </c>
      <c r="AG456" s="27">
        <v>0</v>
      </c>
      <c r="AH456" s="27">
        <v>0</v>
      </c>
      <c r="AI456" s="27">
        <v>0</v>
      </c>
      <c r="AJ456" s="27">
        <v>0</v>
      </c>
      <c r="AK456" s="27">
        <v>0</v>
      </c>
      <c r="AL456" s="27">
        <v>0</v>
      </c>
      <c r="AM456" s="27">
        <v>0</v>
      </c>
      <c r="AN456" s="27">
        <v>0</v>
      </c>
      <c r="AO456" s="27">
        <v>0</v>
      </c>
      <c r="AP456" s="26" t="s">
        <v>60</v>
      </c>
      <c r="AQ456" s="26" t="s">
        <v>291</v>
      </c>
      <c r="AR456" s="26" t="s">
        <v>293</v>
      </c>
      <c r="AS456" s="26" t="s">
        <v>53</v>
      </c>
      <c r="AT456" s="26" t="s">
        <v>54</v>
      </c>
    </row>
    <row r="457" spans="1:46" ht="38.25" x14ac:dyDescent="0.15">
      <c r="A457" s="34">
        <v>306</v>
      </c>
      <c r="B457" s="34">
        <v>2016</v>
      </c>
      <c r="C457" s="26" t="s">
        <v>55</v>
      </c>
      <c r="D457" s="26" t="s">
        <v>56</v>
      </c>
      <c r="E457" s="26" t="s">
        <v>48</v>
      </c>
      <c r="F457" s="26" t="s">
        <v>1547</v>
      </c>
      <c r="G457" s="26" t="s">
        <v>250</v>
      </c>
      <c r="H457" s="26" t="s">
        <v>250</v>
      </c>
      <c r="I457" s="26" t="s">
        <v>250</v>
      </c>
      <c r="J457" s="26" t="s">
        <v>250</v>
      </c>
      <c r="K457" s="34">
        <v>60</v>
      </c>
      <c r="L457" s="26" t="s">
        <v>251</v>
      </c>
      <c r="M457" s="34">
        <v>899999296</v>
      </c>
      <c r="N457" s="26" t="s">
        <v>49</v>
      </c>
      <c r="O457" s="26" t="s">
        <v>252</v>
      </c>
      <c r="P457" s="27">
        <v>33265524680</v>
      </c>
      <c r="Q457" s="27">
        <v>33265524680</v>
      </c>
      <c r="R457" s="27">
        <v>0</v>
      </c>
      <c r="S457" s="27">
        <v>0</v>
      </c>
      <c r="T457" s="27">
        <v>0</v>
      </c>
      <c r="U457" s="27">
        <v>0</v>
      </c>
      <c r="V457" s="27">
        <v>0</v>
      </c>
      <c r="W457" s="27">
        <v>0</v>
      </c>
      <c r="X457" s="27">
        <v>0</v>
      </c>
      <c r="Y457" s="27">
        <v>0</v>
      </c>
      <c r="Z457" s="27">
        <v>0</v>
      </c>
      <c r="AA457" s="27">
        <v>0</v>
      </c>
      <c r="AB457" s="27">
        <v>0</v>
      </c>
      <c r="AC457" s="27">
        <v>0</v>
      </c>
      <c r="AD457" s="27">
        <v>0</v>
      </c>
      <c r="AE457" s="27">
        <v>0</v>
      </c>
      <c r="AF457" s="27">
        <v>0</v>
      </c>
      <c r="AG457" s="27">
        <v>0</v>
      </c>
      <c r="AH457" s="27">
        <v>0</v>
      </c>
      <c r="AI457" s="27">
        <v>0</v>
      </c>
      <c r="AJ457" s="27">
        <v>0</v>
      </c>
      <c r="AK457" s="27">
        <v>0</v>
      </c>
      <c r="AL457" s="27">
        <v>0</v>
      </c>
      <c r="AM457" s="27">
        <v>0</v>
      </c>
      <c r="AN457" s="27">
        <v>0</v>
      </c>
      <c r="AO457" s="27">
        <v>0</v>
      </c>
      <c r="AP457" s="26" t="s">
        <v>60</v>
      </c>
      <c r="AQ457" s="26" t="s">
        <v>253</v>
      </c>
      <c r="AR457" s="26" t="s">
        <v>52</v>
      </c>
      <c r="AS457" s="26" t="s">
        <v>53</v>
      </c>
      <c r="AT457" s="26" t="s">
        <v>54</v>
      </c>
    </row>
    <row r="458" spans="1:46" ht="51" x14ac:dyDescent="0.15">
      <c r="A458" s="34">
        <v>348</v>
      </c>
      <c r="B458" s="34">
        <v>2013</v>
      </c>
      <c r="C458" s="26" t="s">
        <v>55</v>
      </c>
      <c r="D458" s="26" t="s">
        <v>107</v>
      </c>
      <c r="E458" s="26" t="s">
        <v>48</v>
      </c>
      <c r="F458" s="26" t="s">
        <v>1547</v>
      </c>
      <c r="G458" s="26" t="s">
        <v>201</v>
      </c>
      <c r="H458" s="26" t="s">
        <v>201</v>
      </c>
      <c r="I458" s="26" t="s">
        <v>201</v>
      </c>
      <c r="J458" s="26" t="s">
        <v>201</v>
      </c>
      <c r="K458" s="34">
        <v>60</v>
      </c>
      <c r="L458" s="26" t="s">
        <v>206</v>
      </c>
      <c r="M458" s="34">
        <v>899999296</v>
      </c>
      <c r="N458" s="26" t="s">
        <v>49</v>
      </c>
      <c r="O458" s="26" t="s">
        <v>207</v>
      </c>
      <c r="P458" s="27">
        <v>19021766672</v>
      </c>
      <c r="Q458" s="27">
        <v>19021766672</v>
      </c>
      <c r="R458" s="27">
        <v>0</v>
      </c>
      <c r="S458" s="27">
        <v>0</v>
      </c>
      <c r="T458" s="27">
        <v>0</v>
      </c>
      <c r="U458" s="27">
        <v>0</v>
      </c>
      <c r="V458" s="27">
        <v>0</v>
      </c>
      <c r="W458" s="27">
        <v>0</v>
      </c>
      <c r="X458" s="27">
        <v>0</v>
      </c>
      <c r="Y458" s="27">
        <v>0</v>
      </c>
      <c r="Z458" s="27">
        <v>0</v>
      </c>
      <c r="AA458" s="27">
        <v>0</v>
      </c>
      <c r="AB458" s="27">
        <v>0</v>
      </c>
      <c r="AC458" s="27">
        <v>0</v>
      </c>
      <c r="AD458" s="27">
        <v>0</v>
      </c>
      <c r="AE458" s="27">
        <v>0</v>
      </c>
      <c r="AF458" s="27">
        <v>0</v>
      </c>
      <c r="AG458" s="27">
        <v>0</v>
      </c>
      <c r="AH458" s="27">
        <v>0</v>
      </c>
      <c r="AI458" s="27">
        <v>0</v>
      </c>
      <c r="AJ458" s="27">
        <v>0</v>
      </c>
      <c r="AK458" s="27">
        <v>0</v>
      </c>
      <c r="AL458" s="27">
        <v>0</v>
      </c>
      <c r="AM458" s="27">
        <v>0</v>
      </c>
      <c r="AN458" s="27">
        <v>0</v>
      </c>
      <c r="AO458" s="27">
        <v>0</v>
      </c>
      <c r="AP458" s="26" t="s">
        <v>60</v>
      </c>
      <c r="AQ458" s="26" t="s">
        <v>208</v>
      </c>
      <c r="AR458" s="26" t="s">
        <v>209</v>
      </c>
      <c r="AS458" s="26" t="s">
        <v>53</v>
      </c>
      <c r="AT458" s="26" t="s">
        <v>54</v>
      </c>
    </row>
    <row r="459" spans="1:46" ht="51" x14ac:dyDescent="0.15">
      <c r="A459" s="34">
        <v>226</v>
      </c>
      <c r="B459" s="34">
        <v>2014</v>
      </c>
      <c r="C459" s="26" t="s">
        <v>55</v>
      </c>
      <c r="D459" s="26" t="s">
        <v>56</v>
      </c>
      <c r="E459" s="26" t="s">
        <v>48</v>
      </c>
      <c r="F459" s="26" t="s">
        <v>1547</v>
      </c>
      <c r="G459" s="26" t="s">
        <v>64</v>
      </c>
      <c r="H459" s="26" t="s">
        <v>64</v>
      </c>
      <c r="I459" s="26" t="s">
        <v>64</v>
      </c>
      <c r="J459" s="26" t="s">
        <v>64</v>
      </c>
      <c r="K459" s="34">
        <v>60</v>
      </c>
      <c r="L459" s="26" t="s">
        <v>65</v>
      </c>
      <c r="M459" s="34">
        <v>899999296</v>
      </c>
      <c r="N459" s="26" t="s">
        <v>49</v>
      </c>
      <c r="O459" s="26" t="s">
        <v>66</v>
      </c>
      <c r="P459" s="27">
        <v>45197202226</v>
      </c>
      <c r="Q459" s="27">
        <v>45197202226</v>
      </c>
      <c r="R459" s="27">
        <v>0</v>
      </c>
      <c r="S459" s="27">
        <v>0</v>
      </c>
      <c r="T459" s="27">
        <v>0</v>
      </c>
      <c r="U459" s="27">
        <v>0</v>
      </c>
      <c r="V459" s="27">
        <v>0</v>
      </c>
      <c r="W459" s="27">
        <v>0</v>
      </c>
      <c r="X459" s="27">
        <v>0</v>
      </c>
      <c r="Y459" s="27">
        <v>0</v>
      </c>
      <c r="Z459" s="27">
        <v>0</v>
      </c>
      <c r="AA459" s="27">
        <v>0</v>
      </c>
      <c r="AB459" s="27">
        <v>0</v>
      </c>
      <c r="AC459" s="27">
        <v>0</v>
      </c>
      <c r="AD459" s="27">
        <v>0</v>
      </c>
      <c r="AE459" s="27">
        <v>0</v>
      </c>
      <c r="AF459" s="27">
        <v>0</v>
      </c>
      <c r="AG459" s="27">
        <v>0</v>
      </c>
      <c r="AH459" s="27">
        <v>0</v>
      </c>
      <c r="AI459" s="27">
        <v>0</v>
      </c>
      <c r="AJ459" s="27">
        <v>0</v>
      </c>
      <c r="AK459" s="27">
        <v>0</v>
      </c>
      <c r="AL459" s="27">
        <v>0</v>
      </c>
      <c r="AM459" s="27">
        <v>0</v>
      </c>
      <c r="AN459" s="27">
        <v>0</v>
      </c>
      <c r="AO459" s="27">
        <v>0</v>
      </c>
      <c r="AP459" s="26" t="s">
        <v>60</v>
      </c>
      <c r="AQ459" s="26" t="s">
        <v>67</v>
      </c>
      <c r="AR459" s="26" t="s">
        <v>136</v>
      </c>
      <c r="AS459" s="26" t="s">
        <v>53</v>
      </c>
      <c r="AT459" s="26" t="s">
        <v>54</v>
      </c>
    </row>
    <row r="460" spans="1:46" ht="25.5" x14ac:dyDescent="0.15">
      <c r="A460" s="34">
        <v>317</v>
      </c>
      <c r="B460" s="34">
        <v>2013</v>
      </c>
      <c r="C460" s="26" t="s">
        <v>55</v>
      </c>
      <c r="D460" s="26" t="s">
        <v>151</v>
      </c>
      <c r="E460" s="26" t="s">
        <v>83</v>
      </c>
      <c r="F460" s="26" t="s">
        <v>1547</v>
      </c>
      <c r="G460" s="26" t="s">
        <v>152</v>
      </c>
      <c r="H460" s="26" t="s">
        <v>152</v>
      </c>
      <c r="I460" s="26" t="s">
        <v>152</v>
      </c>
      <c r="J460" s="26" t="s">
        <v>152</v>
      </c>
      <c r="K460" s="34">
        <v>28</v>
      </c>
      <c r="L460" s="26" t="s">
        <v>153</v>
      </c>
      <c r="M460" s="34">
        <v>899999296</v>
      </c>
      <c r="N460" s="26" t="s">
        <v>49</v>
      </c>
      <c r="O460" s="26" t="s">
        <v>154</v>
      </c>
      <c r="P460" s="27">
        <v>18188236052</v>
      </c>
      <c r="Q460" s="27">
        <v>18188236052</v>
      </c>
      <c r="R460" s="27">
        <v>0</v>
      </c>
      <c r="S460" s="27">
        <v>0</v>
      </c>
      <c r="T460" s="27">
        <v>0</v>
      </c>
      <c r="U460" s="27">
        <v>0</v>
      </c>
      <c r="V460" s="27">
        <v>0</v>
      </c>
      <c r="W460" s="27">
        <v>0</v>
      </c>
      <c r="X460" s="27">
        <v>0</v>
      </c>
      <c r="Y460" s="27">
        <v>0</v>
      </c>
      <c r="Z460" s="27">
        <v>0</v>
      </c>
      <c r="AA460" s="27">
        <v>0</v>
      </c>
      <c r="AB460" s="27">
        <v>0</v>
      </c>
      <c r="AC460" s="27">
        <v>0</v>
      </c>
      <c r="AD460" s="27">
        <v>0</v>
      </c>
      <c r="AE460" s="27">
        <v>0</v>
      </c>
      <c r="AF460" s="27">
        <v>0</v>
      </c>
      <c r="AG460" s="27">
        <v>0</v>
      </c>
      <c r="AH460" s="27">
        <v>0</v>
      </c>
      <c r="AI460" s="27">
        <v>0</v>
      </c>
      <c r="AJ460" s="27">
        <v>0</v>
      </c>
      <c r="AK460" s="27">
        <v>0</v>
      </c>
      <c r="AL460" s="27">
        <v>0</v>
      </c>
      <c r="AM460" s="27">
        <v>0</v>
      </c>
      <c r="AN460" s="27">
        <v>0</v>
      </c>
      <c r="AO460" s="27">
        <v>0</v>
      </c>
      <c r="AP460" s="26" t="s">
        <v>60</v>
      </c>
      <c r="AQ460" s="26" t="s">
        <v>155</v>
      </c>
      <c r="AR460" s="26" t="s">
        <v>1553</v>
      </c>
      <c r="AS460" s="26" t="s">
        <v>53</v>
      </c>
      <c r="AT460" s="26" t="s">
        <v>54</v>
      </c>
    </row>
    <row r="461" spans="1:46" ht="38.25" x14ac:dyDescent="0.15">
      <c r="A461" s="26" t="s">
        <v>1554</v>
      </c>
      <c r="B461" s="34">
        <v>2017</v>
      </c>
      <c r="C461" s="26" t="s">
        <v>46</v>
      </c>
      <c r="D461" s="26" t="s">
        <v>47</v>
      </c>
      <c r="E461" s="26" t="s">
        <v>48</v>
      </c>
      <c r="F461" s="26" t="s">
        <v>1555</v>
      </c>
      <c r="G461" s="26" t="s">
        <v>47</v>
      </c>
      <c r="H461" s="26" t="s">
        <v>47</v>
      </c>
      <c r="I461" s="26" t="s">
        <v>47</v>
      </c>
      <c r="J461" s="26" t="s">
        <v>47</v>
      </c>
      <c r="K461" s="26" t="s">
        <v>47</v>
      </c>
      <c r="L461" s="26" t="s">
        <v>47</v>
      </c>
      <c r="M461" s="34">
        <v>800103920</v>
      </c>
      <c r="N461" s="26" t="s">
        <v>967</v>
      </c>
      <c r="O461" s="26" t="s">
        <v>47</v>
      </c>
      <c r="P461" s="27">
        <v>0</v>
      </c>
      <c r="Q461" s="27">
        <v>0</v>
      </c>
      <c r="R461" s="27">
        <v>0</v>
      </c>
      <c r="S461" s="27">
        <v>1575060000</v>
      </c>
      <c r="T461" s="27">
        <v>0</v>
      </c>
      <c r="U461" s="27">
        <v>0</v>
      </c>
      <c r="V461" s="27">
        <v>0</v>
      </c>
      <c r="W461" s="27">
        <v>0</v>
      </c>
      <c r="X461" s="27">
        <v>1575060000</v>
      </c>
      <c r="Y461" s="27">
        <v>0</v>
      </c>
      <c r="Z461" s="27">
        <v>1575060000</v>
      </c>
      <c r="AA461" s="27">
        <v>0</v>
      </c>
      <c r="AB461" s="27">
        <v>0</v>
      </c>
      <c r="AC461" s="27">
        <v>0</v>
      </c>
      <c r="AD461" s="27">
        <v>0</v>
      </c>
      <c r="AE461" s="27">
        <v>0</v>
      </c>
      <c r="AF461" s="27">
        <v>1575060000</v>
      </c>
      <c r="AG461" s="27">
        <v>0</v>
      </c>
      <c r="AH461" s="27">
        <v>0</v>
      </c>
      <c r="AI461" s="27">
        <v>0</v>
      </c>
      <c r="AJ461" s="27">
        <v>0</v>
      </c>
      <c r="AK461" s="27">
        <v>64133.98</v>
      </c>
      <c r="AL461" s="27">
        <v>0</v>
      </c>
      <c r="AM461" s="27">
        <v>64133.98</v>
      </c>
      <c r="AN461" s="27">
        <v>0</v>
      </c>
      <c r="AO461" s="27">
        <v>64133.98</v>
      </c>
      <c r="AP461" s="26" t="s">
        <v>60</v>
      </c>
      <c r="AQ461" s="26" t="s">
        <v>1556</v>
      </c>
      <c r="AR461" s="26" t="s">
        <v>52</v>
      </c>
      <c r="AS461" s="26" t="s">
        <v>53</v>
      </c>
      <c r="AT461" s="26" t="s">
        <v>54</v>
      </c>
    </row>
    <row r="462" spans="1:46" ht="51" x14ac:dyDescent="0.15">
      <c r="A462" s="34">
        <v>377</v>
      </c>
      <c r="B462" s="34">
        <v>2016</v>
      </c>
      <c r="C462" s="26" t="s">
        <v>55</v>
      </c>
      <c r="D462" s="26" t="s">
        <v>56</v>
      </c>
      <c r="E462" s="26" t="s">
        <v>48</v>
      </c>
      <c r="F462" s="26" t="s">
        <v>1557</v>
      </c>
      <c r="G462" s="26" t="s">
        <v>1558</v>
      </c>
      <c r="H462" s="26" t="s">
        <v>1558</v>
      </c>
      <c r="I462" s="26" t="s">
        <v>1558</v>
      </c>
      <c r="J462" s="26" t="s">
        <v>1558</v>
      </c>
      <c r="K462" s="34">
        <v>40</v>
      </c>
      <c r="L462" s="26" t="s">
        <v>1559</v>
      </c>
      <c r="M462" s="34">
        <v>899999296</v>
      </c>
      <c r="N462" s="26" t="s">
        <v>49</v>
      </c>
      <c r="O462" s="26" t="s">
        <v>1560</v>
      </c>
      <c r="P462" s="27">
        <v>3275000000</v>
      </c>
      <c r="Q462" s="27">
        <v>3275000000</v>
      </c>
      <c r="R462" s="27">
        <v>0</v>
      </c>
      <c r="S462" s="27">
        <v>3281801.04</v>
      </c>
      <c r="T462" s="27">
        <v>0</v>
      </c>
      <c r="U462" s="27">
        <v>2757816</v>
      </c>
      <c r="V462" s="27">
        <v>0</v>
      </c>
      <c r="W462" s="27">
        <v>523985.04</v>
      </c>
      <c r="X462" s="27">
        <v>0</v>
      </c>
      <c r="Y462" s="27">
        <v>0</v>
      </c>
      <c r="Z462" s="27">
        <v>3281801.04</v>
      </c>
      <c r="AA462" s="27">
        <v>0</v>
      </c>
      <c r="AB462" s="27">
        <v>0</v>
      </c>
      <c r="AC462" s="27">
        <v>2757816</v>
      </c>
      <c r="AD462" s="27">
        <v>0</v>
      </c>
      <c r="AE462" s="27">
        <v>523985.04</v>
      </c>
      <c r="AF462" s="27">
        <v>0</v>
      </c>
      <c r="AG462" s="27">
        <v>0</v>
      </c>
      <c r="AH462" s="27">
        <v>0</v>
      </c>
      <c r="AI462" s="27">
        <v>0</v>
      </c>
      <c r="AJ462" s="27">
        <v>0</v>
      </c>
      <c r="AK462" s="27">
        <v>0</v>
      </c>
      <c r="AL462" s="27">
        <v>0</v>
      </c>
      <c r="AM462" s="27">
        <v>0</v>
      </c>
      <c r="AN462" s="27">
        <v>0</v>
      </c>
      <c r="AO462" s="27">
        <v>0</v>
      </c>
      <c r="AP462" s="26" t="s">
        <v>60</v>
      </c>
      <c r="AQ462" s="26" t="s">
        <v>1561</v>
      </c>
      <c r="AR462" s="26" t="s">
        <v>1562</v>
      </c>
      <c r="AS462" s="26" t="s">
        <v>53</v>
      </c>
      <c r="AT462" s="26" t="s">
        <v>54</v>
      </c>
    </row>
    <row r="463" spans="1:46" ht="51" x14ac:dyDescent="0.15">
      <c r="A463" s="34">
        <v>377</v>
      </c>
      <c r="B463" s="34">
        <v>2016</v>
      </c>
      <c r="C463" s="26" t="s">
        <v>55</v>
      </c>
      <c r="D463" s="26" t="s">
        <v>56</v>
      </c>
      <c r="E463" s="26" t="s">
        <v>48</v>
      </c>
      <c r="F463" s="26" t="s">
        <v>1557</v>
      </c>
      <c r="G463" s="26" t="s">
        <v>1558</v>
      </c>
      <c r="H463" s="26" t="s">
        <v>1558</v>
      </c>
      <c r="I463" s="26" t="s">
        <v>1558</v>
      </c>
      <c r="J463" s="26" t="s">
        <v>1558</v>
      </c>
      <c r="K463" s="34">
        <v>40</v>
      </c>
      <c r="L463" s="26" t="s">
        <v>1559</v>
      </c>
      <c r="M463" s="34">
        <v>899999296</v>
      </c>
      <c r="N463" s="26" t="s">
        <v>49</v>
      </c>
      <c r="O463" s="26" t="s">
        <v>1560</v>
      </c>
      <c r="P463" s="27">
        <v>3275000000</v>
      </c>
      <c r="Q463" s="27">
        <v>3275000000</v>
      </c>
      <c r="R463" s="27">
        <v>0</v>
      </c>
      <c r="S463" s="27">
        <v>45503964</v>
      </c>
      <c r="T463" s="27">
        <v>0</v>
      </c>
      <c r="U463" s="27">
        <v>45503964</v>
      </c>
      <c r="V463" s="27">
        <v>0</v>
      </c>
      <c r="W463" s="27">
        <v>0</v>
      </c>
      <c r="X463" s="27">
        <v>0</v>
      </c>
      <c r="Y463" s="27">
        <v>0</v>
      </c>
      <c r="Z463" s="27">
        <v>45503964</v>
      </c>
      <c r="AA463" s="27">
        <v>0</v>
      </c>
      <c r="AB463" s="27">
        <v>0</v>
      </c>
      <c r="AC463" s="27">
        <v>45503964</v>
      </c>
      <c r="AD463" s="27">
        <v>0</v>
      </c>
      <c r="AE463" s="27">
        <v>0</v>
      </c>
      <c r="AF463" s="27">
        <v>0</v>
      </c>
      <c r="AG463" s="27">
        <v>0</v>
      </c>
      <c r="AH463" s="27">
        <v>0</v>
      </c>
      <c r="AI463" s="27">
        <v>0</v>
      </c>
      <c r="AJ463" s="27">
        <v>0</v>
      </c>
      <c r="AK463" s="27">
        <v>0</v>
      </c>
      <c r="AL463" s="27">
        <v>0</v>
      </c>
      <c r="AM463" s="27">
        <v>0</v>
      </c>
      <c r="AN463" s="27">
        <v>0</v>
      </c>
      <c r="AO463" s="27">
        <v>0</v>
      </c>
      <c r="AP463" s="26" t="s">
        <v>60</v>
      </c>
      <c r="AQ463" s="26" t="s">
        <v>1561</v>
      </c>
      <c r="AR463" s="26" t="s">
        <v>1563</v>
      </c>
      <c r="AS463" s="26" t="s">
        <v>53</v>
      </c>
      <c r="AT463" s="26" t="s">
        <v>54</v>
      </c>
    </row>
    <row r="464" spans="1:46" ht="51" x14ac:dyDescent="0.15">
      <c r="A464" s="34">
        <v>377</v>
      </c>
      <c r="B464" s="34">
        <v>2016</v>
      </c>
      <c r="C464" s="26" t="s">
        <v>55</v>
      </c>
      <c r="D464" s="26" t="s">
        <v>56</v>
      </c>
      <c r="E464" s="26" t="s">
        <v>48</v>
      </c>
      <c r="F464" s="26" t="s">
        <v>1557</v>
      </c>
      <c r="G464" s="26" t="s">
        <v>1558</v>
      </c>
      <c r="H464" s="26" t="s">
        <v>1558</v>
      </c>
      <c r="I464" s="26" t="s">
        <v>1558</v>
      </c>
      <c r="J464" s="26" t="s">
        <v>1558</v>
      </c>
      <c r="K464" s="34">
        <v>40</v>
      </c>
      <c r="L464" s="26" t="s">
        <v>1559</v>
      </c>
      <c r="M464" s="34">
        <v>899999296</v>
      </c>
      <c r="N464" s="26" t="s">
        <v>49</v>
      </c>
      <c r="O464" s="26" t="s">
        <v>1560</v>
      </c>
      <c r="P464" s="27">
        <v>3275000000</v>
      </c>
      <c r="Q464" s="27">
        <v>3275000000</v>
      </c>
      <c r="R464" s="27">
        <v>0</v>
      </c>
      <c r="S464" s="27">
        <v>3132246830.5799999</v>
      </c>
      <c r="T464" s="27">
        <v>3132246830.5799999</v>
      </c>
      <c r="U464" s="27">
        <v>0</v>
      </c>
      <c r="V464" s="27">
        <v>0</v>
      </c>
      <c r="W464" s="27">
        <v>0</v>
      </c>
      <c r="X464" s="27">
        <v>0</v>
      </c>
      <c r="Y464" s="27">
        <v>0</v>
      </c>
      <c r="Z464" s="27">
        <v>2192572780.8099999</v>
      </c>
      <c r="AA464" s="27">
        <v>0</v>
      </c>
      <c r="AB464" s="27">
        <v>2192572780.8099999</v>
      </c>
      <c r="AC464" s="27">
        <v>0</v>
      </c>
      <c r="AD464" s="27">
        <v>0</v>
      </c>
      <c r="AE464" s="27">
        <v>0</v>
      </c>
      <c r="AF464" s="27">
        <v>0</v>
      </c>
      <c r="AG464" s="27">
        <v>939674049.76999998</v>
      </c>
      <c r="AH464" s="27">
        <v>9</v>
      </c>
      <c r="AI464" s="27">
        <v>1033641454.15</v>
      </c>
      <c r="AJ464" s="27">
        <v>0</v>
      </c>
      <c r="AK464" s="27">
        <v>5001938.75</v>
      </c>
      <c r="AL464" s="27">
        <v>0</v>
      </c>
      <c r="AM464" s="27">
        <v>5001938.75</v>
      </c>
      <c r="AN464" s="27">
        <v>0</v>
      </c>
      <c r="AO464" s="27">
        <v>1038643392.9</v>
      </c>
      <c r="AP464" s="26" t="s">
        <v>60</v>
      </c>
      <c r="AQ464" s="26" t="s">
        <v>1561</v>
      </c>
      <c r="AR464" s="26" t="s">
        <v>52</v>
      </c>
      <c r="AS464" s="26" t="s">
        <v>53</v>
      </c>
      <c r="AT464" s="26" t="s">
        <v>54</v>
      </c>
    </row>
    <row r="465" spans="1:46" ht="51" x14ac:dyDescent="0.15">
      <c r="A465" s="34">
        <v>867</v>
      </c>
      <c r="B465" s="34">
        <v>2015</v>
      </c>
      <c r="C465" s="26" t="s">
        <v>55</v>
      </c>
      <c r="D465" s="26" t="s">
        <v>151</v>
      </c>
      <c r="E465" s="26" t="s">
        <v>48</v>
      </c>
      <c r="F465" s="26" t="s">
        <v>1557</v>
      </c>
      <c r="G465" s="26" t="s">
        <v>1564</v>
      </c>
      <c r="H465" s="26" t="s">
        <v>1564</v>
      </c>
      <c r="I465" s="26" t="s">
        <v>1564</v>
      </c>
      <c r="J465" s="26" t="s">
        <v>1564</v>
      </c>
      <c r="K465" s="34">
        <v>120</v>
      </c>
      <c r="L465" s="26" t="s">
        <v>1565</v>
      </c>
      <c r="M465" s="34">
        <v>899999296</v>
      </c>
      <c r="N465" s="26" t="s">
        <v>49</v>
      </c>
      <c r="O465" s="26" t="s">
        <v>1566</v>
      </c>
      <c r="P465" s="27">
        <v>30020010260</v>
      </c>
      <c r="Q465" s="27">
        <v>30020010260</v>
      </c>
      <c r="R465" s="27">
        <v>0</v>
      </c>
      <c r="S465" s="27">
        <v>35439250</v>
      </c>
      <c r="T465" s="27">
        <v>0</v>
      </c>
      <c r="U465" s="27">
        <v>35439250</v>
      </c>
      <c r="V465" s="27">
        <v>0</v>
      </c>
      <c r="W465" s="27">
        <v>0</v>
      </c>
      <c r="X465" s="27">
        <v>0</v>
      </c>
      <c r="Y465" s="27">
        <v>0</v>
      </c>
      <c r="Z465" s="27">
        <v>35439250</v>
      </c>
      <c r="AA465" s="27">
        <v>0</v>
      </c>
      <c r="AB465" s="27">
        <v>0</v>
      </c>
      <c r="AC465" s="27">
        <v>35439250</v>
      </c>
      <c r="AD465" s="27">
        <v>0</v>
      </c>
      <c r="AE465" s="27">
        <v>0</v>
      </c>
      <c r="AF465" s="27">
        <v>0</v>
      </c>
      <c r="AG465" s="27">
        <v>0</v>
      </c>
      <c r="AH465" s="27">
        <v>0</v>
      </c>
      <c r="AI465" s="27">
        <v>0</v>
      </c>
      <c r="AJ465" s="27">
        <v>0</v>
      </c>
      <c r="AK465" s="27">
        <v>0</v>
      </c>
      <c r="AL465" s="27">
        <v>0</v>
      </c>
      <c r="AM465" s="27">
        <v>0</v>
      </c>
      <c r="AN465" s="27">
        <v>0</v>
      </c>
      <c r="AO465" s="27">
        <v>0</v>
      </c>
      <c r="AP465" s="26" t="s">
        <v>60</v>
      </c>
      <c r="AQ465" s="26" t="s">
        <v>1567</v>
      </c>
      <c r="AR465" s="26" t="s">
        <v>1568</v>
      </c>
      <c r="AS465" s="26" t="s">
        <v>53</v>
      </c>
      <c r="AT465" s="26" t="s">
        <v>54</v>
      </c>
    </row>
    <row r="466" spans="1:46" ht="25.5" x14ac:dyDescent="0.15">
      <c r="A466" s="34">
        <v>299</v>
      </c>
      <c r="B466" s="34">
        <v>2017</v>
      </c>
      <c r="C466" s="26" t="s">
        <v>55</v>
      </c>
      <c r="D466" s="26" t="s">
        <v>151</v>
      </c>
      <c r="E466" s="26" t="s">
        <v>48</v>
      </c>
      <c r="F466" s="26" t="s">
        <v>1557</v>
      </c>
      <c r="G466" s="26" t="s">
        <v>47</v>
      </c>
      <c r="H466" s="26" t="s">
        <v>1569</v>
      </c>
      <c r="I466" s="26" t="s">
        <v>1569</v>
      </c>
      <c r="J466" s="26" t="s">
        <v>1569</v>
      </c>
      <c r="K466" s="34">
        <v>19</v>
      </c>
      <c r="L466" s="26" t="s">
        <v>1298</v>
      </c>
      <c r="M466" s="34">
        <v>899999296</v>
      </c>
      <c r="N466" s="26" t="s">
        <v>49</v>
      </c>
      <c r="O466" s="26" t="s">
        <v>1570</v>
      </c>
      <c r="P466" s="27">
        <v>225000000</v>
      </c>
      <c r="Q466" s="27">
        <v>225000000</v>
      </c>
      <c r="R466" s="27">
        <v>0</v>
      </c>
      <c r="S466" s="27">
        <v>23606944</v>
      </c>
      <c r="T466" s="27">
        <v>0</v>
      </c>
      <c r="U466" s="27">
        <v>23606944</v>
      </c>
      <c r="V466" s="27">
        <v>0</v>
      </c>
      <c r="W466" s="27">
        <v>0</v>
      </c>
      <c r="X466" s="27">
        <v>0</v>
      </c>
      <c r="Y466" s="27">
        <v>0</v>
      </c>
      <c r="Z466" s="27">
        <v>23606944</v>
      </c>
      <c r="AA466" s="27">
        <v>0</v>
      </c>
      <c r="AB466" s="27">
        <v>0</v>
      </c>
      <c r="AC466" s="27">
        <v>23606944</v>
      </c>
      <c r="AD466" s="27">
        <v>0</v>
      </c>
      <c r="AE466" s="27">
        <v>0</v>
      </c>
      <c r="AF466" s="27">
        <v>0</v>
      </c>
      <c r="AG466" s="27">
        <v>0</v>
      </c>
      <c r="AH466" s="27">
        <v>0</v>
      </c>
      <c r="AI466" s="27">
        <v>26393056</v>
      </c>
      <c r="AJ466" s="27">
        <v>0</v>
      </c>
      <c r="AK466" s="27">
        <v>152493.15</v>
      </c>
      <c r="AL466" s="27">
        <v>0</v>
      </c>
      <c r="AM466" s="27">
        <v>152493.15</v>
      </c>
      <c r="AN466" s="27">
        <v>0</v>
      </c>
      <c r="AO466" s="27">
        <v>26545549.149999999</v>
      </c>
      <c r="AP466" s="26" t="s">
        <v>60</v>
      </c>
      <c r="AQ466" s="26" t="s">
        <v>1571</v>
      </c>
      <c r="AR466" s="26" t="s">
        <v>52</v>
      </c>
      <c r="AS466" s="26" t="s">
        <v>53</v>
      </c>
      <c r="AT466" s="26" t="s">
        <v>54</v>
      </c>
    </row>
    <row r="467" spans="1:46" ht="51" x14ac:dyDescent="0.15">
      <c r="A467" s="34">
        <v>874</v>
      </c>
      <c r="B467" s="34">
        <v>2015</v>
      </c>
      <c r="C467" s="26" t="s">
        <v>55</v>
      </c>
      <c r="D467" s="26" t="s">
        <v>151</v>
      </c>
      <c r="E467" s="26" t="s">
        <v>48</v>
      </c>
      <c r="F467" s="26" t="s">
        <v>1557</v>
      </c>
      <c r="G467" s="26" t="s">
        <v>325</v>
      </c>
      <c r="H467" s="26" t="s">
        <v>325</v>
      </c>
      <c r="I467" s="26" t="s">
        <v>325</v>
      </c>
      <c r="J467" s="26" t="s">
        <v>325</v>
      </c>
      <c r="K467" s="34">
        <v>120</v>
      </c>
      <c r="L467" s="26" t="s">
        <v>326</v>
      </c>
      <c r="M467" s="34">
        <v>899999296</v>
      </c>
      <c r="N467" s="26" t="s">
        <v>49</v>
      </c>
      <c r="O467" s="26" t="s">
        <v>1572</v>
      </c>
      <c r="P467" s="27">
        <v>19335991440</v>
      </c>
      <c r="Q467" s="27">
        <v>19335991440</v>
      </c>
      <c r="R467" s="27">
        <v>0</v>
      </c>
      <c r="S467" s="27">
        <v>15654273600</v>
      </c>
      <c r="T467" s="27">
        <v>15654273600</v>
      </c>
      <c r="U467" s="27">
        <v>0</v>
      </c>
      <c r="V467" s="27">
        <v>0</v>
      </c>
      <c r="W467" s="27">
        <v>0</v>
      </c>
      <c r="X467" s="27">
        <v>0</v>
      </c>
      <c r="Y467" s="27">
        <v>3631717840</v>
      </c>
      <c r="Z467" s="27">
        <v>3759947664</v>
      </c>
      <c r="AA467" s="27">
        <v>0</v>
      </c>
      <c r="AB467" s="27">
        <v>3759947664</v>
      </c>
      <c r="AC467" s="27">
        <v>0</v>
      </c>
      <c r="AD467" s="27">
        <v>0</v>
      </c>
      <c r="AE467" s="27">
        <v>0</v>
      </c>
      <c r="AF467" s="27">
        <v>0</v>
      </c>
      <c r="AG467" s="27">
        <v>11894325936</v>
      </c>
      <c r="AH467" s="27">
        <v>6</v>
      </c>
      <c r="AI467" s="27">
        <v>3863972776</v>
      </c>
      <c r="AJ467" s="27">
        <v>0</v>
      </c>
      <c r="AK467" s="27">
        <v>18286055.98</v>
      </c>
      <c r="AL467" s="27">
        <v>0</v>
      </c>
      <c r="AM467" s="27">
        <v>18286055.98</v>
      </c>
      <c r="AN467" s="27">
        <v>0</v>
      </c>
      <c r="AO467" s="27">
        <v>3882258831.98</v>
      </c>
      <c r="AP467" s="26" t="s">
        <v>60</v>
      </c>
      <c r="AQ467" s="26" t="s">
        <v>1573</v>
      </c>
      <c r="AR467" s="26" t="s">
        <v>52</v>
      </c>
      <c r="AS467" s="26" t="s">
        <v>53</v>
      </c>
      <c r="AT467" s="26" t="s">
        <v>54</v>
      </c>
    </row>
    <row r="468" spans="1:46" ht="51" x14ac:dyDescent="0.15">
      <c r="A468" s="34">
        <v>867</v>
      </c>
      <c r="B468" s="34">
        <v>2015</v>
      </c>
      <c r="C468" s="26" t="s">
        <v>55</v>
      </c>
      <c r="D468" s="26" t="s">
        <v>151</v>
      </c>
      <c r="E468" s="26" t="s">
        <v>48</v>
      </c>
      <c r="F468" s="26" t="s">
        <v>1557</v>
      </c>
      <c r="G468" s="26" t="s">
        <v>1564</v>
      </c>
      <c r="H468" s="26" t="s">
        <v>1564</v>
      </c>
      <c r="I468" s="26" t="s">
        <v>1564</v>
      </c>
      <c r="J468" s="26" t="s">
        <v>1564</v>
      </c>
      <c r="K468" s="34">
        <v>120</v>
      </c>
      <c r="L468" s="26" t="s">
        <v>1565</v>
      </c>
      <c r="M468" s="34">
        <v>899999296</v>
      </c>
      <c r="N468" s="26" t="s">
        <v>49</v>
      </c>
      <c r="O468" s="26" t="s">
        <v>1566</v>
      </c>
      <c r="P468" s="27">
        <v>30020010260</v>
      </c>
      <c r="Q468" s="27">
        <v>30020010260</v>
      </c>
      <c r="R468" s="27">
        <v>0</v>
      </c>
      <c r="S468" s="27">
        <v>27901636000</v>
      </c>
      <c r="T468" s="27">
        <v>27901636000</v>
      </c>
      <c r="U468" s="27">
        <v>0</v>
      </c>
      <c r="V468" s="27">
        <v>0</v>
      </c>
      <c r="W468" s="27">
        <v>0</v>
      </c>
      <c r="X468" s="27">
        <v>0</v>
      </c>
      <c r="Y468" s="27">
        <v>1907935010</v>
      </c>
      <c r="Z468" s="27">
        <v>11084339100</v>
      </c>
      <c r="AA468" s="27">
        <v>0</v>
      </c>
      <c r="AB468" s="27">
        <v>11084339100</v>
      </c>
      <c r="AC468" s="27">
        <v>0</v>
      </c>
      <c r="AD468" s="27">
        <v>0</v>
      </c>
      <c r="AE468" s="27">
        <v>0</v>
      </c>
      <c r="AF468" s="27">
        <v>0</v>
      </c>
      <c r="AG468" s="27">
        <v>16817296900</v>
      </c>
      <c r="AH468" s="27">
        <v>25</v>
      </c>
      <c r="AI468" s="27">
        <v>8949056910</v>
      </c>
      <c r="AJ468" s="27">
        <v>0</v>
      </c>
      <c r="AK468" s="27">
        <v>41815072.549999997</v>
      </c>
      <c r="AL468" s="27">
        <v>0</v>
      </c>
      <c r="AM468" s="27">
        <v>41815072.549999997</v>
      </c>
      <c r="AN468" s="27">
        <v>0</v>
      </c>
      <c r="AO468" s="27">
        <v>8990871982.5499992</v>
      </c>
      <c r="AP468" s="26" t="s">
        <v>60</v>
      </c>
      <c r="AQ468" s="26" t="s">
        <v>1567</v>
      </c>
      <c r="AR468" s="26" t="s">
        <v>52</v>
      </c>
      <c r="AS468" s="26" t="s">
        <v>53</v>
      </c>
      <c r="AT468" s="26" t="s">
        <v>54</v>
      </c>
    </row>
    <row r="469" spans="1:46" x14ac:dyDescent="0.15">
      <c r="A469" s="26" t="s">
        <v>1574</v>
      </c>
      <c r="B469" s="34">
        <v>2017</v>
      </c>
      <c r="C469" s="26" t="s">
        <v>46</v>
      </c>
      <c r="D469" s="26" t="s">
        <v>47</v>
      </c>
      <c r="E469" s="26" t="s">
        <v>48</v>
      </c>
      <c r="F469" s="26" t="s">
        <v>1575</v>
      </c>
      <c r="G469" s="26" t="s">
        <v>47</v>
      </c>
      <c r="H469" s="26" t="s">
        <v>47</v>
      </c>
      <c r="I469" s="26" t="s">
        <v>47</v>
      </c>
      <c r="J469" s="26" t="s">
        <v>47</v>
      </c>
      <c r="K469" s="26" t="s">
        <v>47</v>
      </c>
      <c r="L469" s="26" t="s">
        <v>47</v>
      </c>
      <c r="M469" s="34">
        <v>899999296</v>
      </c>
      <c r="N469" s="26" t="s">
        <v>49</v>
      </c>
      <c r="O469" s="26" t="s">
        <v>47</v>
      </c>
      <c r="P469" s="27">
        <v>0</v>
      </c>
      <c r="Q469" s="27">
        <v>0</v>
      </c>
      <c r="R469" s="27">
        <v>0</v>
      </c>
      <c r="S469" s="27">
        <v>415563604</v>
      </c>
      <c r="T469" s="27">
        <v>415563604</v>
      </c>
      <c r="U469" s="27">
        <v>0</v>
      </c>
      <c r="V469" s="27">
        <v>0</v>
      </c>
      <c r="W469" s="27">
        <v>0</v>
      </c>
      <c r="X469" s="27">
        <v>0</v>
      </c>
      <c r="Y469" s="27">
        <v>0</v>
      </c>
      <c r="Z469" s="27">
        <v>270873372.5</v>
      </c>
      <c r="AA469" s="27">
        <v>0</v>
      </c>
      <c r="AB469" s="27">
        <v>270873372.5</v>
      </c>
      <c r="AC469" s="27">
        <v>0</v>
      </c>
      <c r="AD469" s="27">
        <v>0</v>
      </c>
      <c r="AE469" s="27">
        <v>0</v>
      </c>
      <c r="AF469" s="27">
        <v>0</v>
      </c>
      <c r="AG469" s="27">
        <v>144690231.5</v>
      </c>
      <c r="AH469" s="27">
        <v>3</v>
      </c>
      <c r="AI469" s="27">
        <v>156299090.5</v>
      </c>
      <c r="AJ469" s="27">
        <v>0</v>
      </c>
      <c r="AK469" s="27">
        <v>1961775.05</v>
      </c>
      <c r="AL469" s="27">
        <v>0</v>
      </c>
      <c r="AM469" s="27">
        <v>1961775.05</v>
      </c>
      <c r="AN469" s="27">
        <v>0</v>
      </c>
      <c r="AO469" s="27">
        <v>158260865.55000001</v>
      </c>
      <c r="AP469" s="26" t="s">
        <v>60</v>
      </c>
      <c r="AQ469" s="26" t="s">
        <v>1576</v>
      </c>
      <c r="AR469" s="26" t="s">
        <v>1577</v>
      </c>
      <c r="AS469" s="26" t="s">
        <v>53</v>
      </c>
      <c r="AT469" s="26" t="s">
        <v>54</v>
      </c>
    </row>
    <row r="470" spans="1:46" x14ac:dyDescent="0.15">
      <c r="A470" s="26" t="s">
        <v>1574</v>
      </c>
      <c r="B470" s="34">
        <v>2017</v>
      </c>
      <c r="C470" s="26" t="s">
        <v>46</v>
      </c>
      <c r="D470" s="26" t="s">
        <v>47</v>
      </c>
      <c r="E470" s="26" t="s">
        <v>48</v>
      </c>
      <c r="F470" s="26" t="s">
        <v>1575</v>
      </c>
      <c r="G470" s="26" t="s">
        <v>47</v>
      </c>
      <c r="H470" s="26" t="s">
        <v>47</v>
      </c>
      <c r="I470" s="26" t="s">
        <v>47</v>
      </c>
      <c r="J470" s="26" t="s">
        <v>47</v>
      </c>
      <c r="K470" s="26" t="s">
        <v>47</v>
      </c>
      <c r="L470" s="26" t="s">
        <v>47</v>
      </c>
      <c r="M470" s="34">
        <v>899999296</v>
      </c>
      <c r="N470" s="26" t="s">
        <v>49</v>
      </c>
      <c r="O470" s="26" t="s">
        <v>47</v>
      </c>
      <c r="P470" s="27">
        <v>0</v>
      </c>
      <c r="Q470" s="27">
        <v>0</v>
      </c>
      <c r="R470" s="27">
        <v>0</v>
      </c>
      <c r="S470" s="27">
        <v>0</v>
      </c>
      <c r="T470" s="27">
        <v>0</v>
      </c>
      <c r="U470" s="27">
        <v>0</v>
      </c>
      <c r="V470" s="27">
        <v>0</v>
      </c>
      <c r="W470" s="27">
        <v>0</v>
      </c>
      <c r="X470" s="27">
        <v>0</v>
      </c>
      <c r="Y470" s="27">
        <v>184666206.80000001</v>
      </c>
      <c r="Z470" s="27">
        <v>0</v>
      </c>
      <c r="AA470" s="27">
        <v>0</v>
      </c>
      <c r="AB470" s="27">
        <v>0</v>
      </c>
      <c r="AC470" s="27">
        <v>0</v>
      </c>
      <c r="AD470" s="27">
        <v>0</v>
      </c>
      <c r="AE470" s="27">
        <v>0</v>
      </c>
      <c r="AF470" s="27">
        <v>0</v>
      </c>
      <c r="AG470" s="27">
        <v>0</v>
      </c>
      <c r="AH470" s="27">
        <v>0</v>
      </c>
      <c r="AI470" s="27">
        <v>184666206.80000001</v>
      </c>
      <c r="AJ470" s="27">
        <v>0</v>
      </c>
      <c r="AK470" s="27">
        <v>848073.29</v>
      </c>
      <c r="AL470" s="27">
        <v>0</v>
      </c>
      <c r="AM470" s="27">
        <v>848073.29</v>
      </c>
      <c r="AN470" s="27">
        <v>0</v>
      </c>
      <c r="AO470" s="27">
        <v>185514280.09</v>
      </c>
      <c r="AP470" s="26" t="s">
        <v>60</v>
      </c>
      <c r="AQ470" s="26" t="s">
        <v>1576</v>
      </c>
      <c r="AR470" s="26" t="s">
        <v>1578</v>
      </c>
      <c r="AS470" s="26" t="s">
        <v>53</v>
      </c>
      <c r="AT470" s="26" t="s">
        <v>54</v>
      </c>
    </row>
    <row r="471" spans="1:46" x14ac:dyDescent="0.15">
      <c r="A471" s="26" t="s">
        <v>1574</v>
      </c>
      <c r="B471" s="34">
        <v>2017</v>
      </c>
      <c r="C471" s="26" t="s">
        <v>46</v>
      </c>
      <c r="D471" s="26" t="s">
        <v>47</v>
      </c>
      <c r="E471" s="26" t="s">
        <v>48</v>
      </c>
      <c r="F471" s="26" t="s">
        <v>1575</v>
      </c>
      <c r="G471" s="26" t="s">
        <v>47</v>
      </c>
      <c r="H471" s="26" t="s">
        <v>47</v>
      </c>
      <c r="I471" s="26" t="s">
        <v>47</v>
      </c>
      <c r="J471" s="26" t="s">
        <v>47</v>
      </c>
      <c r="K471" s="26" t="s">
        <v>47</v>
      </c>
      <c r="L471" s="26" t="s">
        <v>47</v>
      </c>
      <c r="M471" s="34">
        <v>899999296</v>
      </c>
      <c r="N471" s="26" t="s">
        <v>49</v>
      </c>
      <c r="O471" s="26" t="s">
        <v>47</v>
      </c>
      <c r="P471" s="27">
        <v>0</v>
      </c>
      <c r="Q471" s="27">
        <v>0</v>
      </c>
      <c r="R471" s="27">
        <v>0</v>
      </c>
      <c r="S471" s="27">
        <v>238098088</v>
      </c>
      <c r="T471" s="27">
        <v>238098088</v>
      </c>
      <c r="U471" s="27">
        <v>0</v>
      </c>
      <c r="V471" s="27">
        <v>0</v>
      </c>
      <c r="W471" s="27">
        <v>0</v>
      </c>
      <c r="X471" s="27">
        <v>0</v>
      </c>
      <c r="Y471" s="27">
        <v>0</v>
      </c>
      <c r="Z471" s="27">
        <v>0</v>
      </c>
      <c r="AA471" s="27">
        <v>0</v>
      </c>
      <c r="AB471" s="27">
        <v>0</v>
      </c>
      <c r="AC471" s="27">
        <v>0</v>
      </c>
      <c r="AD471" s="27">
        <v>0</v>
      </c>
      <c r="AE471" s="27">
        <v>0</v>
      </c>
      <c r="AF471" s="27">
        <v>0</v>
      </c>
      <c r="AG471" s="27">
        <v>238098088</v>
      </c>
      <c r="AH471" s="27">
        <v>2</v>
      </c>
      <c r="AI471" s="27">
        <v>243330388</v>
      </c>
      <c r="AJ471" s="27">
        <v>0</v>
      </c>
      <c r="AK471" s="27">
        <v>1117486.56</v>
      </c>
      <c r="AL471" s="27">
        <v>0</v>
      </c>
      <c r="AM471" s="27">
        <v>1117486.56</v>
      </c>
      <c r="AN471" s="27">
        <v>0</v>
      </c>
      <c r="AO471" s="27">
        <v>244447874.56</v>
      </c>
      <c r="AP471" s="26" t="s">
        <v>60</v>
      </c>
      <c r="AQ471" s="26" t="s">
        <v>1576</v>
      </c>
      <c r="AR471" s="26" t="s">
        <v>1579</v>
      </c>
      <c r="AS471" s="26" t="s">
        <v>53</v>
      </c>
      <c r="AT471" s="26" t="s">
        <v>54</v>
      </c>
    </row>
    <row r="472" spans="1:46" x14ac:dyDescent="0.15">
      <c r="A472" s="26" t="s">
        <v>1574</v>
      </c>
      <c r="B472" s="34">
        <v>2017</v>
      </c>
      <c r="C472" s="26" t="s">
        <v>46</v>
      </c>
      <c r="D472" s="26" t="s">
        <v>47</v>
      </c>
      <c r="E472" s="26" t="s">
        <v>48</v>
      </c>
      <c r="F472" s="26" t="s">
        <v>1575</v>
      </c>
      <c r="G472" s="26" t="s">
        <v>47</v>
      </c>
      <c r="H472" s="26" t="s">
        <v>47</v>
      </c>
      <c r="I472" s="26" t="s">
        <v>47</v>
      </c>
      <c r="J472" s="26" t="s">
        <v>47</v>
      </c>
      <c r="K472" s="26" t="s">
        <v>47</v>
      </c>
      <c r="L472" s="26" t="s">
        <v>47</v>
      </c>
      <c r="M472" s="34">
        <v>899999296</v>
      </c>
      <c r="N472" s="26" t="s">
        <v>49</v>
      </c>
      <c r="O472" s="26" t="s">
        <v>47</v>
      </c>
      <c r="P472" s="27">
        <v>0</v>
      </c>
      <c r="Q472" s="27">
        <v>0</v>
      </c>
      <c r="R472" s="27">
        <v>0</v>
      </c>
      <c r="S472" s="27">
        <v>582111899</v>
      </c>
      <c r="T472" s="27">
        <v>582111899</v>
      </c>
      <c r="U472" s="27">
        <v>0</v>
      </c>
      <c r="V472" s="27">
        <v>0</v>
      </c>
      <c r="W472" s="27">
        <v>0</v>
      </c>
      <c r="X472" s="27">
        <v>0</v>
      </c>
      <c r="Y472" s="27">
        <v>0</v>
      </c>
      <c r="Z472" s="27">
        <v>135729286</v>
      </c>
      <c r="AA472" s="27">
        <v>0</v>
      </c>
      <c r="AB472" s="27">
        <v>135729286</v>
      </c>
      <c r="AC472" s="27">
        <v>0</v>
      </c>
      <c r="AD472" s="27">
        <v>0</v>
      </c>
      <c r="AE472" s="27">
        <v>0</v>
      </c>
      <c r="AF472" s="27">
        <v>0</v>
      </c>
      <c r="AG472" s="27">
        <v>446382613</v>
      </c>
      <c r="AH472" s="27">
        <v>3</v>
      </c>
      <c r="AI472" s="27">
        <v>544277298</v>
      </c>
      <c r="AJ472" s="27">
        <v>0</v>
      </c>
      <c r="AK472" s="27">
        <v>3122907.18</v>
      </c>
      <c r="AL472" s="27">
        <v>0</v>
      </c>
      <c r="AM472" s="27">
        <v>3122907.18</v>
      </c>
      <c r="AN472" s="27">
        <v>0</v>
      </c>
      <c r="AO472" s="27">
        <v>547400205.17999995</v>
      </c>
      <c r="AP472" s="26" t="s">
        <v>60</v>
      </c>
      <c r="AQ472" s="26" t="s">
        <v>1576</v>
      </c>
      <c r="AR472" s="26" t="s">
        <v>1580</v>
      </c>
      <c r="AS472" s="26" t="s">
        <v>53</v>
      </c>
      <c r="AT472" s="26" t="s">
        <v>54</v>
      </c>
    </row>
    <row r="473" spans="1:46" x14ac:dyDescent="0.15">
      <c r="A473" s="26" t="s">
        <v>1574</v>
      </c>
      <c r="B473" s="34">
        <v>2017</v>
      </c>
      <c r="C473" s="26" t="s">
        <v>46</v>
      </c>
      <c r="D473" s="26" t="s">
        <v>47</v>
      </c>
      <c r="E473" s="26" t="s">
        <v>48</v>
      </c>
      <c r="F473" s="26" t="s">
        <v>1575</v>
      </c>
      <c r="G473" s="26" t="s">
        <v>47</v>
      </c>
      <c r="H473" s="26" t="s">
        <v>47</v>
      </c>
      <c r="I473" s="26" t="s">
        <v>47</v>
      </c>
      <c r="J473" s="26" t="s">
        <v>47</v>
      </c>
      <c r="K473" s="26" t="s">
        <v>47</v>
      </c>
      <c r="L473" s="26" t="s">
        <v>47</v>
      </c>
      <c r="M473" s="34">
        <v>899999296</v>
      </c>
      <c r="N473" s="26" t="s">
        <v>49</v>
      </c>
      <c r="O473" s="26" t="s">
        <v>47</v>
      </c>
      <c r="P473" s="27">
        <v>0</v>
      </c>
      <c r="Q473" s="27">
        <v>0</v>
      </c>
      <c r="R473" s="27">
        <v>0</v>
      </c>
      <c r="S473" s="27">
        <v>0</v>
      </c>
      <c r="T473" s="27">
        <v>0</v>
      </c>
      <c r="U473" s="27">
        <v>0</v>
      </c>
      <c r="V473" s="27">
        <v>0</v>
      </c>
      <c r="W473" s="27">
        <v>0</v>
      </c>
      <c r="X473" s="27">
        <v>0</v>
      </c>
      <c r="Y473" s="27">
        <v>756136</v>
      </c>
      <c r="Z473" s="27">
        <v>0</v>
      </c>
      <c r="AA473" s="27">
        <v>0</v>
      </c>
      <c r="AB473" s="27">
        <v>0</v>
      </c>
      <c r="AC473" s="27">
        <v>0</v>
      </c>
      <c r="AD473" s="27">
        <v>0</v>
      </c>
      <c r="AE473" s="27">
        <v>0</v>
      </c>
      <c r="AF473" s="27">
        <v>0</v>
      </c>
      <c r="AG473" s="27">
        <v>0</v>
      </c>
      <c r="AH473" s="27">
        <v>0</v>
      </c>
      <c r="AI473" s="27">
        <v>756136</v>
      </c>
      <c r="AJ473" s="27">
        <v>0</v>
      </c>
      <c r="AK473" s="27">
        <v>3472.53</v>
      </c>
      <c r="AL473" s="27">
        <v>0</v>
      </c>
      <c r="AM473" s="27">
        <v>3472.53</v>
      </c>
      <c r="AN473" s="27">
        <v>0</v>
      </c>
      <c r="AO473" s="27">
        <v>759608.53</v>
      </c>
      <c r="AP473" s="26" t="s">
        <v>60</v>
      </c>
      <c r="AQ473" s="26" t="s">
        <v>1576</v>
      </c>
      <c r="AR473" s="26" t="s">
        <v>1581</v>
      </c>
      <c r="AS473" s="26" t="s">
        <v>53</v>
      </c>
      <c r="AT473" s="26" t="s">
        <v>54</v>
      </c>
    </row>
    <row r="474" spans="1:46" x14ac:dyDescent="0.15">
      <c r="A474" s="26" t="s">
        <v>1574</v>
      </c>
      <c r="B474" s="34">
        <v>2017</v>
      </c>
      <c r="C474" s="26" t="s">
        <v>46</v>
      </c>
      <c r="D474" s="26" t="s">
        <v>47</v>
      </c>
      <c r="E474" s="26" t="s">
        <v>48</v>
      </c>
      <c r="F474" s="26" t="s">
        <v>1575</v>
      </c>
      <c r="G474" s="26" t="s">
        <v>47</v>
      </c>
      <c r="H474" s="26" t="s">
        <v>47</v>
      </c>
      <c r="I474" s="26" t="s">
        <v>47</v>
      </c>
      <c r="J474" s="26" t="s">
        <v>47</v>
      </c>
      <c r="K474" s="26" t="s">
        <v>47</v>
      </c>
      <c r="L474" s="26" t="s">
        <v>47</v>
      </c>
      <c r="M474" s="34">
        <v>899999296</v>
      </c>
      <c r="N474" s="26" t="s">
        <v>49</v>
      </c>
      <c r="O474" s="26" t="s">
        <v>47</v>
      </c>
      <c r="P474" s="27">
        <v>0</v>
      </c>
      <c r="Q474" s="27">
        <v>0</v>
      </c>
      <c r="R474" s="27">
        <v>0</v>
      </c>
      <c r="S474" s="27">
        <v>0</v>
      </c>
      <c r="T474" s="27">
        <v>0</v>
      </c>
      <c r="U474" s="27">
        <v>0</v>
      </c>
      <c r="V474" s="27">
        <v>0</v>
      </c>
      <c r="W474" s="27">
        <v>0</v>
      </c>
      <c r="X474" s="27">
        <v>0</v>
      </c>
      <c r="Y474" s="27">
        <v>0</v>
      </c>
      <c r="Z474" s="27">
        <v>0</v>
      </c>
      <c r="AA474" s="27">
        <v>0</v>
      </c>
      <c r="AB474" s="27">
        <v>0</v>
      </c>
      <c r="AC474" s="27">
        <v>0</v>
      </c>
      <c r="AD474" s="27">
        <v>0</v>
      </c>
      <c r="AE474" s="27">
        <v>0</v>
      </c>
      <c r="AF474" s="27">
        <v>0</v>
      </c>
      <c r="AG474" s="27">
        <v>0</v>
      </c>
      <c r="AH474" s="27">
        <v>0</v>
      </c>
      <c r="AI474" s="27">
        <v>15720163</v>
      </c>
      <c r="AJ474" s="27">
        <v>0</v>
      </c>
      <c r="AK474" s="27">
        <v>72194.320000000007</v>
      </c>
      <c r="AL474" s="27">
        <v>0</v>
      </c>
      <c r="AM474" s="27">
        <v>72194.320000000007</v>
      </c>
      <c r="AN474" s="27">
        <v>0</v>
      </c>
      <c r="AO474" s="27">
        <v>15792357.32</v>
      </c>
      <c r="AP474" s="26" t="s">
        <v>60</v>
      </c>
      <c r="AQ474" s="26" t="s">
        <v>1576</v>
      </c>
      <c r="AR474" s="26" t="s">
        <v>1582</v>
      </c>
      <c r="AS474" s="26" t="s">
        <v>53</v>
      </c>
      <c r="AT474" s="26" t="s">
        <v>54</v>
      </c>
    </row>
    <row r="475" spans="1:46" x14ac:dyDescent="0.15">
      <c r="A475" s="26" t="s">
        <v>1583</v>
      </c>
      <c r="B475" s="34">
        <v>2016</v>
      </c>
      <c r="C475" s="26" t="s">
        <v>46</v>
      </c>
      <c r="D475" s="26" t="s">
        <v>47</v>
      </c>
      <c r="E475" s="26" t="s">
        <v>48</v>
      </c>
      <c r="F475" s="26" t="s">
        <v>1575</v>
      </c>
      <c r="G475" s="26" t="s">
        <v>47</v>
      </c>
      <c r="H475" s="26" t="s">
        <v>47</v>
      </c>
      <c r="I475" s="26" t="s">
        <v>47</v>
      </c>
      <c r="J475" s="26" t="s">
        <v>47</v>
      </c>
      <c r="K475" s="26" t="s">
        <v>47</v>
      </c>
      <c r="L475" s="26" t="s">
        <v>47</v>
      </c>
      <c r="M475" s="34">
        <v>899999296</v>
      </c>
      <c r="N475" s="26" t="s">
        <v>49</v>
      </c>
      <c r="O475" s="26" t="s">
        <v>47</v>
      </c>
      <c r="P475" s="27">
        <v>0</v>
      </c>
      <c r="Q475" s="27">
        <v>0</v>
      </c>
      <c r="R475" s="27">
        <v>0</v>
      </c>
      <c r="S475" s="27">
        <v>702508165.89999998</v>
      </c>
      <c r="T475" s="27">
        <v>699639640</v>
      </c>
      <c r="U475" s="27">
        <v>0</v>
      </c>
      <c r="V475" s="27">
        <v>0</v>
      </c>
      <c r="W475" s="27">
        <v>0</v>
      </c>
      <c r="X475" s="27">
        <v>0</v>
      </c>
      <c r="Y475" s="27">
        <v>17491834.100000001</v>
      </c>
      <c r="Z475" s="27">
        <v>456584828.06</v>
      </c>
      <c r="AA475" s="27">
        <v>1819063.06</v>
      </c>
      <c r="AB475" s="27">
        <v>454765765</v>
      </c>
      <c r="AC475" s="27">
        <v>0</v>
      </c>
      <c r="AD475" s="27">
        <v>0</v>
      </c>
      <c r="AE475" s="27">
        <v>0</v>
      </c>
      <c r="AF475" s="27">
        <v>0</v>
      </c>
      <c r="AG475" s="27">
        <v>245923337.84</v>
      </c>
      <c r="AH475" s="27">
        <v>1</v>
      </c>
      <c r="AI475" s="27">
        <v>263415171.94</v>
      </c>
      <c r="AJ475" s="27">
        <v>0</v>
      </c>
      <c r="AK475" s="27">
        <v>58237326.060000002</v>
      </c>
      <c r="AL475" s="27">
        <v>0</v>
      </c>
      <c r="AM475" s="27">
        <v>58237326.060000002</v>
      </c>
      <c r="AN475" s="27">
        <v>0</v>
      </c>
      <c r="AO475" s="27">
        <v>321652498</v>
      </c>
      <c r="AP475" s="26" t="s">
        <v>542</v>
      </c>
      <c r="AQ475" s="26" t="s">
        <v>1584</v>
      </c>
      <c r="AR475" s="26" t="s">
        <v>1585</v>
      </c>
      <c r="AS475" s="26" t="s">
        <v>1586</v>
      </c>
      <c r="AT475" s="26" t="s">
        <v>54</v>
      </c>
    </row>
    <row r="476" spans="1:46" x14ac:dyDescent="0.15">
      <c r="A476" s="26" t="s">
        <v>1574</v>
      </c>
      <c r="B476" s="34">
        <v>2017</v>
      </c>
      <c r="C476" s="26" t="s">
        <v>46</v>
      </c>
      <c r="D476" s="26" t="s">
        <v>47</v>
      </c>
      <c r="E476" s="26" t="s">
        <v>48</v>
      </c>
      <c r="F476" s="26" t="s">
        <v>1575</v>
      </c>
      <c r="G476" s="26" t="s">
        <v>47</v>
      </c>
      <c r="H476" s="26" t="s">
        <v>47</v>
      </c>
      <c r="I476" s="26" t="s">
        <v>47</v>
      </c>
      <c r="J476" s="26" t="s">
        <v>47</v>
      </c>
      <c r="K476" s="26" t="s">
        <v>47</v>
      </c>
      <c r="L476" s="26" t="s">
        <v>47</v>
      </c>
      <c r="M476" s="34">
        <v>899999296</v>
      </c>
      <c r="N476" s="26" t="s">
        <v>49</v>
      </c>
      <c r="O476" s="26" t="s">
        <v>47</v>
      </c>
      <c r="P476" s="27">
        <v>0</v>
      </c>
      <c r="Q476" s="27">
        <v>0</v>
      </c>
      <c r="R476" s="27">
        <v>0</v>
      </c>
      <c r="S476" s="27">
        <v>98202912</v>
      </c>
      <c r="T476" s="27">
        <v>98202912</v>
      </c>
      <c r="U476" s="27">
        <v>0</v>
      </c>
      <c r="V476" s="27">
        <v>0</v>
      </c>
      <c r="W476" s="27">
        <v>0</v>
      </c>
      <c r="X476" s="27">
        <v>0</v>
      </c>
      <c r="Y476" s="27">
        <v>0</v>
      </c>
      <c r="Z476" s="27">
        <v>0</v>
      </c>
      <c r="AA476" s="27">
        <v>0</v>
      </c>
      <c r="AB476" s="27">
        <v>0</v>
      </c>
      <c r="AC476" s="27">
        <v>0</v>
      </c>
      <c r="AD476" s="27">
        <v>0</v>
      </c>
      <c r="AE476" s="27">
        <v>0</v>
      </c>
      <c r="AF476" s="27">
        <v>0</v>
      </c>
      <c r="AG476" s="27">
        <v>98202912</v>
      </c>
      <c r="AH476" s="27">
        <v>1</v>
      </c>
      <c r="AI476" s="27">
        <v>110459305</v>
      </c>
      <c r="AJ476" s="27">
        <v>0</v>
      </c>
      <c r="AK476" s="27">
        <v>507280.61</v>
      </c>
      <c r="AL476" s="27">
        <v>0</v>
      </c>
      <c r="AM476" s="27">
        <v>507280.61</v>
      </c>
      <c r="AN476" s="27">
        <v>0</v>
      </c>
      <c r="AO476" s="27">
        <v>110966585.61</v>
      </c>
      <c r="AP476" s="26" t="s">
        <v>60</v>
      </c>
      <c r="AQ476" s="26" t="s">
        <v>1576</v>
      </c>
      <c r="AR476" s="26" t="s">
        <v>1587</v>
      </c>
      <c r="AS476" s="26" t="s">
        <v>53</v>
      </c>
      <c r="AT476" s="26" t="s">
        <v>54</v>
      </c>
    </row>
    <row r="477" spans="1:46" x14ac:dyDescent="0.15">
      <c r="A477" s="26" t="s">
        <v>1574</v>
      </c>
      <c r="B477" s="34">
        <v>2017</v>
      </c>
      <c r="C477" s="26" t="s">
        <v>46</v>
      </c>
      <c r="D477" s="26" t="s">
        <v>47</v>
      </c>
      <c r="E477" s="26" t="s">
        <v>48</v>
      </c>
      <c r="F477" s="26" t="s">
        <v>1575</v>
      </c>
      <c r="G477" s="26" t="s">
        <v>47</v>
      </c>
      <c r="H477" s="26" t="s">
        <v>47</v>
      </c>
      <c r="I477" s="26" t="s">
        <v>47</v>
      </c>
      <c r="J477" s="26" t="s">
        <v>47</v>
      </c>
      <c r="K477" s="26" t="s">
        <v>47</v>
      </c>
      <c r="L477" s="26" t="s">
        <v>47</v>
      </c>
      <c r="M477" s="34">
        <v>899999296</v>
      </c>
      <c r="N477" s="26" t="s">
        <v>49</v>
      </c>
      <c r="O477" s="26" t="s">
        <v>47</v>
      </c>
      <c r="P477" s="27">
        <v>0</v>
      </c>
      <c r="Q477" s="27">
        <v>0</v>
      </c>
      <c r="R477" s="27">
        <v>0</v>
      </c>
      <c r="S477" s="27">
        <v>17875112</v>
      </c>
      <c r="T477" s="27">
        <v>17875112</v>
      </c>
      <c r="U477" s="27">
        <v>0</v>
      </c>
      <c r="V477" s="27">
        <v>0</v>
      </c>
      <c r="W477" s="27">
        <v>0</v>
      </c>
      <c r="X477" s="27">
        <v>0</v>
      </c>
      <c r="Y477" s="27">
        <v>0</v>
      </c>
      <c r="Z477" s="27">
        <v>0</v>
      </c>
      <c r="AA477" s="27">
        <v>0</v>
      </c>
      <c r="AB477" s="27">
        <v>0</v>
      </c>
      <c r="AC477" s="27">
        <v>0</v>
      </c>
      <c r="AD477" s="27">
        <v>0</v>
      </c>
      <c r="AE477" s="27">
        <v>0</v>
      </c>
      <c r="AF477" s="27">
        <v>0</v>
      </c>
      <c r="AG477" s="27">
        <v>17875112</v>
      </c>
      <c r="AH477" s="27">
        <v>1</v>
      </c>
      <c r="AI477" s="27">
        <v>26483625</v>
      </c>
      <c r="AJ477" s="27">
        <v>0</v>
      </c>
      <c r="AK477" s="27">
        <v>121625.15</v>
      </c>
      <c r="AL477" s="27">
        <v>0</v>
      </c>
      <c r="AM477" s="27">
        <v>121625.15</v>
      </c>
      <c r="AN477" s="27">
        <v>0</v>
      </c>
      <c r="AO477" s="27">
        <v>26605250.149999999</v>
      </c>
      <c r="AP477" s="26" t="s">
        <v>60</v>
      </c>
      <c r="AQ477" s="26" t="s">
        <v>1576</v>
      </c>
      <c r="AR477" s="26" t="s">
        <v>1588</v>
      </c>
      <c r="AS477" s="26" t="s">
        <v>53</v>
      </c>
      <c r="AT477" s="26" t="s">
        <v>54</v>
      </c>
    </row>
    <row r="478" spans="1:46" x14ac:dyDescent="0.15">
      <c r="A478" s="26" t="s">
        <v>1574</v>
      </c>
      <c r="B478" s="34">
        <v>2017</v>
      </c>
      <c r="C478" s="26" t="s">
        <v>46</v>
      </c>
      <c r="D478" s="26" t="s">
        <v>47</v>
      </c>
      <c r="E478" s="26" t="s">
        <v>48</v>
      </c>
      <c r="F478" s="26" t="s">
        <v>1575</v>
      </c>
      <c r="G478" s="26" t="s">
        <v>47</v>
      </c>
      <c r="H478" s="26" t="s">
        <v>47</v>
      </c>
      <c r="I478" s="26" t="s">
        <v>47</v>
      </c>
      <c r="J478" s="26" t="s">
        <v>47</v>
      </c>
      <c r="K478" s="26" t="s">
        <v>47</v>
      </c>
      <c r="L478" s="26" t="s">
        <v>47</v>
      </c>
      <c r="M478" s="34">
        <v>899999296</v>
      </c>
      <c r="N478" s="26" t="s">
        <v>49</v>
      </c>
      <c r="O478" s="26" t="s">
        <v>47</v>
      </c>
      <c r="P478" s="27">
        <v>0</v>
      </c>
      <c r="Q478" s="27">
        <v>0</v>
      </c>
      <c r="R478" s="27">
        <v>0</v>
      </c>
      <c r="S478" s="27">
        <v>147698001</v>
      </c>
      <c r="T478" s="27">
        <v>147698001</v>
      </c>
      <c r="U478" s="27">
        <v>0</v>
      </c>
      <c r="V478" s="27">
        <v>0</v>
      </c>
      <c r="W478" s="27">
        <v>0</v>
      </c>
      <c r="X478" s="27">
        <v>0</v>
      </c>
      <c r="Y478" s="27">
        <v>0</v>
      </c>
      <c r="Z478" s="27">
        <v>135922329</v>
      </c>
      <c r="AA478" s="27">
        <v>0</v>
      </c>
      <c r="AB478" s="27">
        <v>135922329</v>
      </c>
      <c r="AC478" s="27">
        <v>0</v>
      </c>
      <c r="AD478" s="27">
        <v>0</v>
      </c>
      <c r="AE478" s="27">
        <v>0</v>
      </c>
      <c r="AF478" s="27">
        <v>0</v>
      </c>
      <c r="AG478" s="27">
        <v>11775672</v>
      </c>
      <c r="AH478" s="27">
        <v>1</v>
      </c>
      <c r="AI478" s="27">
        <v>11775672</v>
      </c>
      <c r="AJ478" s="27">
        <v>0</v>
      </c>
      <c r="AK478" s="27">
        <v>678298.06</v>
      </c>
      <c r="AL478" s="27">
        <v>0</v>
      </c>
      <c r="AM478" s="27">
        <v>678298.06</v>
      </c>
      <c r="AN478" s="27">
        <v>0</v>
      </c>
      <c r="AO478" s="27">
        <v>12453970.060000001</v>
      </c>
      <c r="AP478" s="26" t="s">
        <v>60</v>
      </c>
      <c r="AQ478" s="26" t="s">
        <v>1576</v>
      </c>
      <c r="AR478" s="26" t="s">
        <v>1589</v>
      </c>
      <c r="AS478" s="26" t="s">
        <v>53</v>
      </c>
      <c r="AT478" s="26" t="s">
        <v>54</v>
      </c>
    </row>
    <row r="479" spans="1:46" x14ac:dyDescent="0.15">
      <c r="A479" s="26" t="s">
        <v>1574</v>
      </c>
      <c r="B479" s="34">
        <v>2017</v>
      </c>
      <c r="C479" s="26" t="s">
        <v>46</v>
      </c>
      <c r="D479" s="26" t="s">
        <v>47</v>
      </c>
      <c r="E479" s="26" t="s">
        <v>48</v>
      </c>
      <c r="F479" s="26" t="s">
        <v>1575</v>
      </c>
      <c r="G479" s="26" t="s">
        <v>47</v>
      </c>
      <c r="H479" s="26" t="s">
        <v>47</v>
      </c>
      <c r="I479" s="26" t="s">
        <v>47</v>
      </c>
      <c r="J479" s="26" t="s">
        <v>47</v>
      </c>
      <c r="K479" s="26" t="s">
        <v>47</v>
      </c>
      <c r="L479" s="26" t="s">
        <v>47</v>
      </c>
      <c r="M479" s="34">
        <v>899999296</v>
      </c>
      <c r="N479" s="26" t="s">
        <v>49</v>
      </c>
      <c r="O479" s="26" t="s">
        <v>47</v>
      </c>
      <c r="P479" s="27">
        <v>0</v>
      </c>
      <c r="Q479" s="27">
        <v>0</v>
      </c>
      <c r="R479" s="27">
        <v>0</v>
      </c>
      <c r="S479" s="27">
        <v>156948631</v>
      </c>
      <c r="T479" s="27">
        <v>156948631</v>
      </c>
      <c r="U479" s="27">
        <v>0</v>
      </c>
      <c r="V479" s="27">
        <v>0</v>
      </c>
      <c r="W479" s="27">
        <v>0</v>
      </c>
      <c r="X479" s="27">
        <v>0</v>
      </c>
      <c r="Y479" s="27">
        <v>0</v>
      </c>
      <c r="Z479" s="27">
        <v>0</v>
      </c>
      <c r="AA479" s="27">
        <v>0</v>
      </c>
      <c r="AB479" s="27">
        <v>0</v>
      </c>
      <c r="AC479" s="27">
        <v>0</v>
      </c>
      <c r="AD479" s="27">
        <v>0</v>
      </c>
      <c r="AE479" s="27">
        <v>0</v>
      </c>
      <c r="AF479" s="27">
        <v>0</v>
      </c>
      <c r="AG479" s="27">
        <v>156948631</v>
      </c>
      <c r="AH479" s="27">
        <v>1</v>
      </c>
      <c r="AI479" s="27">
        <v>156948631</v>
      </c>
      <c r="AJ479" s="27">
        <v>0</v>
      </c>
      <c r="AK479" s="27">
        <v>720781.27</v>
      </c>
      <c r="AL479" s="27">
        <v>0</v>
      </c>
      <c r="AM479" s="27">
        <v>720781.27</v>
      </c>
      <c r="AN479" s="27">
        <v>0</v>
      </c>
      <c r="AO479" s="27">
        <v>157669412.27000001</v>
      </c>
      <c r="AP479" s="26" t="s">
        <v>60</v>
      </c>
      <c r="AQ479" s="26" t="s">
        <v>1576</v>
      </c>
      <c r="AR479" s="26" t="s">
        <v>1590</v>
      </c>
      <c r="AS479" s="26" t="s">
        <v>53</v>
      </c>
      <c r="AT479" s="26" t="s">
        <v>54</v>
      </c>
    </row>
    <row r="480" spans="1:46" x14ac:dyDescent="0.15">
      <c r="A480" s="26" t="s">
        <v>1574</v>
      </c>
      <c r="B480" s="34">
        <v>2017</v>
      </c>
      <c r="C480" s="26" t="s">
        <v>46</v>
      </c>
      <c r="D480" s="26" t="s">
        <v>47</v>
      </c>
      <c r="E480" s="26" t="s">
        <v>48</v>
      </c>
      <c r="F480" s="26" t="s">
        <v>1575</v>
      </c>
      <c r="G480" s="26" t="s">
        <v>47</v>
      </c>
      <c r="H480" s="26" t="s">
        <v>47</v>
      </c>
      <c r="I480" s="26" t="s">
        <v>47</v>
      </c>
      <c r="J480" s="26" t="s">
        <v>47</v>
      </c>
      <c r="K480" s="26" t="s">
        <v>47</v>
      </c>
      <c r="L480" s="26" t="s">
        <v>47</v>
      </c>
      <c r="M480" s="34">
        <v>899999296</v>
      </c>
      <c r="N480" s="26" t="s">
        <v>49</v>
      </c>
      <c r="O480" s="26" t="s">
        <v>47</v>
      </c>
      <c r="P480" s="27">
        <v>0</v>
      </c>
      <c r="Q480" s="27">
        <v>0</v>
      </c>
      <c r="R480" s="27">
        <v>0</v>
      </c>
      <c r="S480" s="27">
        <v>0</v>
      </c>
      <c r="T480" s="27">
        <v>0</v>
      </c>
      <c r="U480" s="27">
        <v>0</v>
      </c>
      <c r="V480" s="27">
        <v>0</v>
      </c>
      <c r="W480" s="27">
        <v>0</v>
      </c>
      <c r="X480" s="27">
        <v>0</v>
      </c>
      <c r="Y480" s="27">
        <v>0</v>
      </c>
      <c r="Z480" s="27">
        <v>0</v>
      </c>
      <c r="AA480" s="27">
        <v>0</v>
      </c>
      <c r="AB480" s="27">
        <v>0</v>
      </c>
      <c r="AC480" s="27">
        <v>0</v>
      </c>
      <c r="AD480" s="27">
        <v>0</v>
      </c>
      <c r="AE480" s="27">
        <v>0</v>
      </c>
      <c r="AF480" s="27">
        <v>0</v>
      </c>
      <c r="AG480" s="27">
        <v>0</v>
      </c>
      <c r="AH480" s="27">
        <v>1</v>
      </c>
      <c r="AI480" s="27">
        <v>171890512</v>
      </c>
      <c r="AJ480" s="27">
        <v>0</v>
      </c>
      <c r="AK480" s="27">
        <v>7796456.6100000003</v>
      </c>
      <c r="AL480" s="27">
        <v>0</v>
      </c>
      <c r="AM480" s="27">
        <v>7796456.6100000003</v>
      </c>
      <c r="AN480" s="27">
        <v>0</v>
      </c>
      <c r="AO480" s="27">
        <v>179686968.61000001</v>
      </c>
      <c r="AP480" s="26" t="s">
        <v>60</v>
      </c>
      <c r="AQ480" s="26" t="s">
        <v>1576</v>
      </c>
      <c r="AR480" s="26" t="s">
        <v>1591</v>
      </c>
      <c r="AS480" s="26" t="s">
        <v>53</v>
      </c>
      <c r="AT480" s="26" t="s">
        <v>54</v>
      </c>
    </row>
    <row r="481" spans="1:46" ht="89.25" x14ac:dyDescent="0.15">
      <c r="A481" s="34">
        <v>349</v>
      </c>
      <c r="B481" s="34">
        <v>2013</v>
      </c>
      <c r="C481" s="26" t="s">
        <v>55</v>
      </c>
      <c r="D481" s="26" t="s">
        <v>151</v>
      </c>
      <c r="E481" s="26" t="s">
        <v>78</v>
      </c>
      <c r="F481" s="26" t="s">
        <v>1575</v>
      </c>
      <c r="G481" s="26" t="s">
        <v>201</v>
      </c>
      <c r="H481" s="26" t="s">
        <v>201</v>
      </c>
      <c r="I481" s="26" t="s">
        <v>201</v>
      </c>
      <c r="J481" s="26" t="s">
        <v>201</v>
      </c>
      <c r="K481" s="34">
        <v>24</v>
      </c>
      <c r="L481" s="26" t="s">
        <v>202</v>
      </c>
      <c r="M481" s="34">
        <v>899999296</v>
      </c>
      <c r="N481" s="26" t="s">
        <v>49</v>
      </c>
      <c r="O481" s="26" t="s">
        <v>203</v>
      </c>
      <c r="P481" s="27">
        <v>656413481</v>
      </c>
      <c r="Q481" s="27">
        <v>656413481</v>
      </c>
      <c r="R481" s="27">
        <v>0</v>
      </c>
      <c r="S481" s="27">
        <v>179883858</v>
      </c>
      <c r="T481" s="27">
        <v>179883858</v>
      </c>
      <c r="U481" s="27">
        <v>0</v>
      </c>
      <c r="V481" s="27">
        <v>0</v>
      </c>
      <c r="W481" s="27">
        <v>0</v>
      </c>
      <c r="X481" s="27">
        <v>0</v>
      </c>
      <c r="Y481" s="27">
        <v>20632308</v>
      </c>
      <c r="Z481" s="27">
        <v>179883858</v>
      </c>
      <c r="AA481" s="27">
        <v>0</v>
      </c>
      <c r="AB481" s="27">
        <v>179883858</v>
      </c>
      <c r="AC481" s="27">
        <v>0</v>
      </c>
      <c r="AD481" s="27">
        <v>0</v>
      </c>
      <c r="AE481" s="27">
        <v>0</v>
      </c>
      <c r="AF481" s="27">
        <v>0</v>
      </c>
      <c r="AG481" s="27">
        <v>0</v>
      </c>
      <c r="AH481" s="27">
        <v>2</v>
      </c>
      <c r="AI481" s="27">
        <v>20632308</v>
      </c>
      <c r="AJ481" s="27">
        <v>-20632308</v>
      </c>
      <c r="AK481" s="27">
        <v>-20632308</v>
      </c>
      <c r="AL481" s="27">
        <v>0</v>
      </c>
      <c r="AM481" s="27">
        <v>0</v>
      </c>
      <c r="AN481" s="27">
        <v>0</v>
      </c>
      <c r="AO481" s="27">
        <v>0</v>
      </c>
      <c r="AP481" s="26" t="s">
        <v>60</v>
      </c>
      <c r="AQ481" s="26" t="s">
        <v>204</v>
      </c>
      <c r="AR481" s="26" t="s">
        <v>1592</v>
      </c>
      <c r="AS481" s="26" t="s">
        <v>53</v>
      </c>
      <c r="AT481" s="26" t="s">
        <v>54</v>
      </c>
    </row>
    <row r="482" spans="1:46" x14ac:dyDescent="0.15">
      <c r="A482" s="26" t="s">
        <v>1574</v>
      </c>
      <c r="B482" s="34">
        <v>2017</v>
      </c>
      <c r="C482" s="26" t="s">
        <v>46</v>
      </c>
      <c r="D482" s="26" t="s">
        <v>47</v>
      </c>
      <c r="E482" s="26" t="s">
        <v>48</v>
      </c>
      <c r="F482" s="26" t="s">
        <v>1575</v>
      </c>
      <c r="G482" s="26" t="s">
        <v>47</v>
      </c>
      <c r="H482" s="26" t="s">
        <v>47</v>
      </c>
      <c r="I482" s="26" t="s">
        <v>47</v>
      </c>
      <c r="J482" s="26" t="s">
        <v>47</v>
      </c>
      <c r="K482" s="26" t="s">
        <v>47</v>
      </c>
      <c r="L482" s="26" t="s">
        <v>47</v>
      </c>
      <c r="M482" s="34">
        <v>899999296</v>
      </c>
      <c r="N482" s="26" t="s">
        <v>49</v>
      </c>
      <c r="O482" s="26" t="s">
        <v>47</v>
      </c>
      <c r="P482" s="27">
        <v>0</v>
      </c>
      <c r="Q482" s="27">
        <v>0</v>
      </c>
      <c r="R482" s="27">
        <v>0</v>
      </c>
      <c r="S482" s="27">
        <v>183920671</v>
      </c>
      <c r="T482" s="27">
        <v>183187919.31999999</v>
      </c>
      <c r="U482" s="27">
        <v>0</v>
      </c>
      <c r="V482" s="27">
        <v>0</v>
      </c>
      <c r="W482" s="27">
        <v>0</v>
      </c>
      <c r="X482" s="27">
        <v>0</v>
      </c>
      <c r="Y482" s="27">
        <v>0</v>
      </c>
      <c r="Z482" s="27">
        <v>154616000</v>
      </c>
      <c r="AA482" s="27">
        <v>616000</v>
      </c>
      <c r="AB482" s="27">
        <v>154000000</v>
      </c>
      <c r="AC482" s="27">
        <v>0</v>
      </c>
      <c r="AD482" s="27">
        <v>0</v>
      </c>
      <c r="AE482" s="27">
        <v>0</v>
      </c>
      <c r="AF482" s="27">
        <v>0</v>
      </c>
      <c r="AG482" s="27">
        <v>29304671</v>
      </c>
      <c r="AH482" s="27">
        <v>1</v>
      </c>
      <c r="AI482" s="27">
        <v>29304671</v>
      </c>
      <c r="AJ482" s="27">
        <v>0</v>
      </c>
      <c r="AK482" s="27">
        <v>6254864.96</v>
      </c>
      <c r="AL482" s="27">
        <v>0</v>
      </c>
      <c r="AM482" s="27">
        <v>6254864.96</v>
      </c>
      <c r="AN482" s="27">
        <v>0</v>
      </c>
      <c r="AO482" s="27">
        <v>35559535.960000001</v>
      </c>
      <c r="AP482" s="26" t="s">
        <v>1515</v>
      </c>
      <c r="AQ482" s="26" t="s">
        <v>1576</v>
      </c>
      <c r="AR482" s="26" t="s">
        <v>1593</v>
      </c>
      <c r="AS482" s="26" t="s">
        <v>53</v>
      </c>
      <c r="AT482" s="26" t="s">
        <v>54</v>
      </c>
    </row>
    <row r="483" spans="1:46" x14ac:dyDescent="0.15">
      <c r="A483" s="26" t="s">
        <v>1594</v>
      </c>
      <c r="B483" s="34">
        <v>2015</v>
      </c>
      <c r="C483" s="26" t="s">
        <v>46</v>
      </c>
      <c r="D483" s="26" t="s">
        <v>47</v>
      </c>
      <c r="E483" s="26" t="s">
        <v>48</v>
      </c>
      <c r="F483" s="26" t="s">
        <v>1575</v>
      </c>
      <c r="G483" s="26" t="s">
        <v>47</v>
      </c>
      <c r="H483" s="26" t="s">
        <v>47</v>
      </c>
      <c r="I483" s="26" t="s">
        <v>47</v>
      </c>
      <c r="J483" s="26" t="s">
        <v>47</v>
      </c>
      <c r="K483" s="26" t="s">
        <v>47</v>
      </c>
      <c r="L483" s="26" t="s">
        <v>47</v>
      </c>
      <c r="M483" s="34">
        <v>899999296</v>
      </c>
      <c r="N483" s="26" t="s">
        <v>49</v>
      </c>
      <c r="O483" s="26" t="s">
        <v>47</v>
      </c>
      <c r="P483" s="27">
        <v>0</v>
      </c>
      <c r="Q483" s="27">
        <v>0</v>
      </c>
      <c r="R483" s="27">
        <v>0</v>
      </c>
      <c r="S483" s="27">
        <v>552064800</v>
      </c>
      <c r="T483" s="27">
        <v>552064800</v>
      </c>
      <c r="U483" s="27">
        <v>0</v>
      </c>
      <c r="V483" s="27">
        <v>0</v>
      </c>
      <c r="W483" s="27">
        <v>0</v>
      </c>
      <c r="X483" s="27">
        <v>0</v>
      </c>
      <c r="Y483" s="27">
        <v>6973831</v>
      </c>
      <c r="Z483" s="27">
        <v>552064800</v>
      </c>
      <c r="AA483" s="27">
        <v>0</v>
      </c>
      <c r="AB483" s="27">
        <v>552064800</v>
      </c>
      <c r="AC483" s="27">
        <v>0</v>
      </c>
      <c r="AD483" s="27">
        <v>0</v>
      </c>
      <c r="AE483" s="27">
        <v>0</v>
      </c>
      <c r="AF483" s="27">
        <v>0</v>
      </c>
      <c r="AG483" s="27">
        <v>0</v>
      </c>
      <c r="AH483" s="27">
        <v>17</v>
      </c>
      <c r="AI483" s="27">
        <v>6973831</v>
      </c>
      <c r="AJ483" s="27">
        <v>0</v>
      </c>
      <c r="AK483" s="27">
        <v>14152301.640000001</v>
      </c>
      <c r="AL483" s="27">
        <v>0</v>
      </c>
      <c r="AM483" s="27">
        <v>14152301.640000001</v>
      </c>
      <c r="AN483" s="27">
        <v>0</v>
      </c>
      <c r="AO483" s="27">
        <v>21126132.640000001</v>
      </c>
      <c r="AP483" s="26" t="s">
        <v>60</v>
      </c>
      <c r="AQ483" s="26" t="s">
        <v>1595</v>
      </c>
      <c r="AR483" s="26" t="s">
        <v>52</v>
      </c>
      <c r="AS483" s="26" t="s">
        <v>53</v>
      </c>
      <c r="AT483" s="26" t="s">
        <v>54</v>
      </c>
    </row>
    <row r="484" spans="1:46" s="23" customFormat="1" x14ac:dyDescent="0.15">
      <c r="A484" s="32" t="s">
        <v>1596</v>
      </c>
      <c r="B484" s="35">
        <v>2009</v>
      </c>
      <c r="C484" s="32" t="s">
        <v>46</v>
      </c>
      <c r="D484" s="32" t="s">
        <v>47</v>
      </c>
      <c r="E484" s="32" t="s">
        <v>48</v>
      </c>
      <c r="F484" s="26" t="s">
        <v>1575</v>
      </c>
      <c r="G484" s="26" t="s">
        <v>47</v>
      </c>
      <c r="H484" s="26" t="s">
        <v>47</v>
      </c>
      <c r="I484" s="26" t="s">
        <v>47</v>
      </c>
      <c r="J484" s="26" t="s">
        <v>47</v>
      </c>
      <c r="K484" s="26" t="s">
        <v>47</v>
      </c>
      <c r="L484" s="26" t="s">
        <v>47</v>
      </c>
      <c r="M484" s="35">
        <v>899999296</v>
      </c>
      <c r="N484" s="32" t="s">
        <v>49</v>
      </c>
      <c r="O484" s="32" t="s">
        <v>47</v>
      </c>
      <c r="P484" s="33">
        <v>0</v>
      </c>
      <c r="Q484" s="33">
        <v>0</v>
      </c>
      <c r="R484" s="33">
        <v>0</v>
      </c>
      <c r="S484" s="33">
        <v>442154606.60000002</v>
      </c>
      <c r="T484" s="33">
        <v>0</v>
      </c>
      <c r="U484" s="33">
        <v>0</v>
      </c>
      <c r="V484" s="33">
        <v>0</v>
      </c>
      <c r="W484" s="33">
        <v>0</v>
      </c>
      <c r="X484" s="33">
        <v>442154606.60000002</v>
      </c>
      <c r="Y484" s="33">
        <v>18852404114.07</v>
      </c>
      <c r="Z484" s="33">
        <v>443228385.69999999</v>
      </c>
      <c r="AA484" s="33">
        <v>1073779.1000000001</v>
      </c>
      <c r="AB484" s="33">
        <v>0</v>
      </c>
      <c r="AC484" s="33">
        <v>0</v>
      </c>
      <c r="AD484" s="33">
        <v>0</v>
      </c>
      <c r="AE484" s="33">
        <v>0</v>
      </c>
      <c r="AF484" s="33">
        <v>442154606.60000002</v>
      </c>
      <c r="AG484" s="33">
        <v>-1073779.1000000001</v>
      </c>
      <c r="AH484" s="33">
        <v>0</v>
      </c>
      <c r="AI484" s="33">
        <v>18831127144.139999</v>
      </c>
      <c r="AJ484" s="33">
        <v>0</v>
      </c>
      <c r="AK484" s="33">
        <v>746841671.26999998</v>
      </c>
      <c r="AL484" s="33">
        <v>0</v>
      </c>
      <c r="AM484" s="33">
        <v>746841671.26999998</v>
      </c>
      <c r="AN484" s="33">
        <v>0</v>
      </c>
      <c r="AO484" s="33">
        <v>19577968815.41</v>
      </c>
      <c r="AP484" s="32" t="s">
        <v>74</v>
      </c>
      <c r="AQ484" s="32" t="s">
        <v>1597</v>
      </c>
      <c r="AR484" s="32" t="s">
        <v>52</v>
      </c>
      <c r="AS484" s="32" t="s">
        <v>53</v>
      </c>
      <c r="AT484" s="32" t="s">
        <v>54</v>
      </c>
    </row>
    <row r="485" spans="1:46" x14ac:dyDescent="0.15">
      <c r="A485" s="26" t="s">
        <v>1598</v>
      </c>
      <c r="B485" s="34">
        <v>2016</v>
      </c>
      <c r="C485" s="26" t="s">
        <v>46</v>
      </c>
      <c r="D485" s="26" t="s">
        <v>47</v>
      </c>
      <c r="E485" s="26" t="s">
        <v>48</v>
      </c>
      <c r="F485" s="26" t="s">
        <v>1575</v>
      </c>
      <c r="G485" s="26" t="s">
        <v>47</v>
      </c>
      <c r="H485" s="26" t="s">
        <v>47</v>
      </c>
      <c r="I485" s="26" t="s">
        <v>47</v>
      </c>
      <c r="J485" s="26" t="s">
        <v>47</v>
      </c>
      <c r="K485" s="26" t="s">
        <v>47</v>
      </c>
      <c r="L485" s="26" t="s">
        <v>47</v>
      </c>
      <c r="M485" s="34">
        <v>899999296</v>
      </c>
      <c r="N485" s="26" t="s">
        <v>49</v>
      </c>
      <c r="O485" s="26" t="s">
        <v>47</v>
      </c>
      <c r="P485" s="27">
        <v>0</v>
      </c>
      <c r="Q485" s="27">
        <v>0</v>
      </c>
      <c r="R485" s="27">
        <v>0</v>
      </c>
      <c r="S485" s="27">
        <v>781285374.25999999</v>
      </c>
      <c r="T485" s="27">
        <v>0</v>
      </c>
      <c r="U485" s="27">
        <v>0</v>
      </c>
      <c r="V485" s="27">
        <v>0</v>
      </c>
      <c r="W485" s="27">
        <v>0</v>
      </c>
      <c r="X485" s="27">
        <v>781285374.25999999</v>
      </c>
      <c r="Y485" s="27">
        <v>49829.67</v>
      </c>
      <c r="Z485" s="27">
        <v>781285374.25999999</v>
      </c>
      <c r="AA485" s="27">
        <v>0</v>
      </c>
      <c r="AB485" s="27">
        <v>0</v>
      </c>
      <c r="AC485" s="27">
        <v>0</v>
      </c>
      <c r="AD485" s="27">
        <v>0</v>
      </c>
      <c r="AE485" s="27">
        <v>0</v>
      </c>
      <c r="AF485" s="27">
        <v>781285374.25999999</v>
      </c>
      <c r="AG485" s="27">
        <v>0</v>
      </c>
      <c r="AH485" s="27">
        <v>0</v>
      </c>
      <c r="AI485" s="27">
        <v>49829.67</v>
      </c>
      <c r="AJ485" s="27">
        <v>-49829.67</v>
      </c>
      <c r="AK485" s="27">
        <v>-49829.67</v>
      </c>
      <c r="AL485" s="27">
        <v>0</v>
      </c>
      <c r="AM485" s="27">
        <v>0</v>
      </c>
      <c r="AN485" s="27">
        <v>0</v>
      </c>
      <c r="AO485" s="27">
        <v>0</v>
      </c>
      <c r="AP485" s="26" t="s">
        <v>60</v>
      </c>
      <c r="AQ485" s="26" t="s">
        <v>1599</v>
      </c>
      <c r="AR485" s="26" t="s">
        <v>52</v>
      </c>
      <c r="AS485" s="26" t="s">
        <v>53</v>
      </c>
      <c r="AT485" s="26" t="s">
        <v>54</v>
      </c>
    </row>
    <row r="486" spans="1:46" ht="25.5" x14ac:dyDescent="0.15">
      <c r="A486" s="26" t="s">
        <v>1596</v>
      </c>
      <c r="B486" s="34">
        <v>2009</v>
      </c>
      <c r="C486" s="26" t="s">
        <v>46</v>
      </c>
      <c r="D486" s="26" t="s">
        <v>47</v>
      </c>
      <c r="E486" s="26" t="s">
        <v>48</v>
      </c>
      <c r="F486" s="26" t="s">
        <v>1575</v>
      </c>
      <c r="G486" s="26" t="s">
        <v>47</v>
      </c>
      <c r="H486" s="26" t="s">
        <v>47</v>
      </c>
      <c r="I486" s="26" t="s">
        <v>47</v>
      </c>
      <c r="J486" s="26" t="s">
        <v>47</v>
      </c>
      <c r="K486" s="26" t="s">
        <v>47</v>
      </c>
      <c r="L486" s="26" t="s">
        <v>47</v>
      </c>
      <c r="M486" s="34">
        <v>890980040</v>
      </c>
      <c r="N486" s="26" t="s">
        <v>1390</v>
      </c>
      <c r="O486" s="26" t="s">
        <v>47</v>
      </c>
      <c r="P486" s="27">
        <v>0</v>
      </c>
      <c r="Q486" s="27">
        <v>0</v>
      </c>
      <c r="R486" s="27">
        <v>0</v>
      </c>
      <c r="S486" s="27">
        <v>10726953.359999999</v>
      </c>
      <c r="T486" s="27">
        <v>0</v>
      </c>
      <c r="U486" s="27">
        <v>0</v>
      </c>
      <c r="V486" s="27">
        <v>0</v>
      </c>
      <c r="W486" s="27">
        <v>0</v>
      </c>
      <c r="X486" s="27">
        <v>10684216.49</v>
      </c>
      <c r="Y486" s="27">
        <v>0</v>
      </c>
      <c r="Z486" s="27">
        <v>10726953.359999999</v>
      </c>
      <c r="AA486" s="27">
        <v>42736.87</v>
      </c>
      <c r="AB486" s="27">
        <v>0</v>
      </c>
      <c r="AC486" s="27">
        <v>0</v>
      </c>
      <c r="AD486" s="27">
        <v>0</v>
      </c>
      <c r="AE486" s="27">
        <v>0</v>
      </c>
      <c r="AF486" s="27">
        <v>10684216.49</v>
      </c>
      <c r="AG486" s="27">
        <v>0</v>
      </c>
      <c r="AH486" s="27">
        <v>0</v>
      </c>
      <c r="AI486" s="27">
        <v>0</v>
      </c>
      <c r="AJ486" s="27">
        <v>0</v>
      </c>
      <c r="AK486" s="27">
        <v>0</v>
      </c>
      <c r="AL486" s="27">
        <v>0</v>
      </c>
      <c r="AM486" s="27">
        <v>0</v>
      </c>
      <c r="AN486" s="27">
        <v>0</v>
      </c>
      <c r="AO486" s="27">
        <v>0</v>
      </c>
      <c r="AP486" s="26" t="s">
        <v>542</v>
      </c>
      <c r="AQ486" s="26" t="s">
        <v>1597</v>
      </c>
      <c r="AR486" s="26" t="s">
        <v>1600</v>
      </c>
      <c r="AS486" s="26" t="s">
        <v>53</v>
      </c>
      <c r="AT486" s="26" t="s">
        <v>54</v>
      </c>
    </row>
    <row r="487" spans="1:46" x14ac:dyDescent="0.15">
      <c r="A487" s="26" t="s">
        <v>1574</v>
      </c>
      <c r="B487" s="34">
        <v>2017</v>
      </c>
      <c r="C487" s="26" t="s">
        <v>46</v>
      </c>
      <c r="D487" s="26" t="s">
        <v>47</v>
      </c>
      <c r="E487" s="26" t="s">
        <v>48</v>
      </c>
      <c r="F487" s="26" t="s">
        <v>1575</v>
      </c>
      <c r="G487" s="26" t="s">
        <v>47</v>
      </c>
      <c r="H487" s="26" t="s">
        <v>47</v>
      </c>
      <c r="I487" s="26" t="s">
        <v>47</v>
      </c>
      <c r="J487" s="26" t="s">
        <v>47</v>
      </c>
      <c r="K487" s="26" t="s">
        <v>47</v>
      </c>
      <c r="L487" s="26" t="s">
        <v>47</v>
      </c>
      <c r="M487" s="34">
        <v>899999296</v>
      </c>
      <c r="N487" s="26" t="s">
        <v>49</v>
      </c>
      <c r="O487" s="26" t="s">
        <v>47</v>
      </c>
      <c r="P487" s="27">
        <v>0</v>
      </c>
      <c r="Q487" s="27">
        <v>0</v>
      </c>
      <c r="R487" s="27">
        <v>0</v>
      </c>
      <c r="S487" s="27">
        <v>0</v>
      </c>
      <c r="T487" s="27">
        <v>0</v>
      </c>
      <c r="U487" s="27">
        <v>0</v>
      </c>
      <c r="V487" s="27">
        <v>0</v>
      </c>
      <c r="W487" s="27">
        <v>0</v>
      </c>
      <c r="X487" s="27">
        <v>0</v>
      </c>
      <c r="Y487" s="27">
        <v>121264581</v>
      </c>
      <c r="Z487" s="27">
        <v>0</v>
      </c>
      <c r="AA487" s="27">
        <v>0</v>
      </c>
      <c r="AB487" s="27">
        <v>0</v>
      </c>
      <c r="AC487" s="27">
        <v>0</v>
      </c>
      <c r="AD487" s="27">
        <v>0</v>
      </c>
      <c r="AE487" s="27">
        <v>0</v>
      </c>
      <c r="AF487" s="27">
        <v>0</v>
      </c>
      <c r="AG487" s="27">
        <v>0</v>
      </c>
      <c r="AH487" s="27">
        <v>0</v>
      </c>
      <c r="AI487" s="27">
        <v>696264581</v>
      </c>
      <c r="AJ487" s="27">
        <v>0</v>
      </c>
      <c r="AK487" s="27">
        <v>0</v>
      </c>
      <c r="AL487" s="27">
        <v>0</v>
      </c>
      <c r="AM487" s="27">
        <v>0</v>
      </c>
      <c r="AN487" s="27">
        <v>0</v>
      </c>
      <c r="AO487" s="27">
        <v>696264581</v>
      </c>
      <c r="AP487" s="26" t="s">
        <v>60</v>
      </c>
      <c r="AQ487" s="26" t="s">
        <v>1576</v>
      </c>
      <c r="AR487" s="26" t="s">
        <v>1601</v>
      </c>
      <c r="AS487" s="26" t="s">
        <v>53</v>
      </c>
      <c r="AT487" s="26" t="s">
        <v>54</v>
      </c>
    </row>
    <row r="488" spans="1:46" ht="25.5" x14ac:dyDescent="0.15">
      <c r="A488" s="26" t="s">
        <v>1602</v>
      </c>
      <c r="B488" s="34">
        <v>2017</v>
      </c>
      <c r="C488" s="26" t="s">
        <v>46</v>
      </c>
      <c r="D488" s="26" t="s">
        <v>47</v>
      </c>
      <c r="E488" s="26" t="s">
        <v>48</v>
      </c>
      <c r="F488" s="26" t="s">
        <v>1575</v>
      </c>
      <c r="G488" s="26" t="s">
        <v>47</v>
      </c>
      <c r="H488" s="26" t="s">
        <v>47</v>
      </c>
      <c r="I488" s="26" t="s">
        <v>47</v>
      </c>
      <c r="J488" s="26" t="s">
        <v>47</v>
      </c>
      <c r="K488" s="26" t="s">
        <v>47</v>
      </c>
      <c r="L488" s="26" t="s">
        <v>47</v>
      </c>
      <c r="M488" s="34">
        <v>899999296</v>
      </c>
      <c r="N488" s="26" t="s">
        <v>49</v>
      </c>
      <c r="O488" s="26" t="s">
        <v>47</v>
      </c>
      <c r="P488" s="27">
        <v>0</v>
      </c>
      <c r="Q488" s="27">
        <v>0</v>
      </c>
      <c r="R488" s="27">
        <v>0</v>
      </c>
      <c r="S488" s="27">
        <v>141580.63</v>
      </c>
      <c r="T488" s="27">
        <v>0</v>
      </c>
      <c r="U488" s="27">
        <v>0</v>
      </c>
      <c r="V488" s="27">
        <v>0</v>
      </c>
      <c r="W488" s="27">
        <v>0</v>
      </c>
      <c r="X488" s="27">
        <v>0</v>
      </c>
      <c r="Y488" s="27">
        <v>35395156.369999997</v>
      </c>
      <c r="Z488" s="27">
        <v>0</v>
      </c>
      <c r="AA488" s="27">
        <v>0</v>
      </c>
      <c r="AB488" s="27">
        <v>0</v>
      </c>
      <c r="AC488" s="27">
        <v>0</v>
      </c>
      <c r="AD488" s="27">
        <v>0</v>
      </c>
      <c r="AE488" s="27">
        <v>0</v>
      </c>
      <c r="AF488" s="27">
        <v>0</v>
      </c>
      <c r="AG488" s="27">
        <v>141580.63</v>
      </c>
      <c r="AH488" s="27">
        <v>0</v>
      </c>
      <c r="AI488" s="27">
        <v>35536737</v>
      </c>
      <c r="AJ488" s="27">
        <v>0</v>
      </c>
      <c r="AK488" s="27">
        <v>1261176.8799999999</v>
      </c>
      <c r="AL488" s="27">
        <v>0</v>
      </c>
      <c r="AM488" s="27">
        <v>1261176.8799999999</v>
      </c>
      <c r="AN488" s="27">
        <v>0</v>
      </c>
      <c r="AO488" s="27">
        <v>36797913.880000003</v>
      </c>
      <c r="AP488" s="26" t="s">
        <v>542</v>
      </c>
      <c r="AQ488" s="26" t="s">
        <v>1603</v>
      </c>
      <c r="AR488" s="26" t="s">
        <v>1604</v>
      </c>
      <c r="AS488" s="26" t="s">
        <v>1299</v>
      </c>
      <c r="AT488" s="26" t="s">
        <v>54</v>
      </c>
    </row>
    <row r="489" spans="1:46" x14ac:dyDescent="0.15">
      <c r="A489" s="26" t="s">
        <v>1574</v>
      </c>
      <c r="B489" s="34">
        <v>2017</v>
      </c>
      <c r="C489" s="26" t="s">
        <v>46</v>
      </c>
      <c r="D489" s="26" t="s">
        <v>47</v>
      </c>
      <c r="E489" s="26" t="s">
        <v>48</v>
      </c>
      <c r="F489" s="26" t="s">
        <v>1575</v>
      </c>
      <c r="G489" s="26" t="s">
        <v>47</v>
      </c>
      <c r="H489" s="26" t="s">
        <v>47</v>
      </c>
      <c r="I489" s="26" t="s">
        <v>47</v>
      </c>
      <c r="J489" s="26" t="s">
        <v>47</v>
      </c>
      <c r="K489" s="26" t="s">
        <v>47</v>
      </c>
      <c r="L489" s="26" t="s">
        <v>47</v>
      </c>
      <c r="M489" s="34">
        <v>899999296</v>
      </c>
      <c r="N489" s="26" t="s">
        <v>49</v>
      </c>
      <c r="O489" s="26" t="s">
        <v>47</v>
      </c>
      <c r="P489" s="27">
        <v>0</v>
      </c>
      <c r="Q489" s="27">
        <v>0</v>
      </c>
      <c r="R489" s="27">
        <v>0</v>
      </c>
      <c r="S489" s="27">
        <v>0</v>
      </c>
      <c r="T489" s="27">
        <v>0</v>
      </c>
      <c r="U489" s="27">
        <v>0</v>
      </c>
      <c r="V489" s="27">
        <v>0</v>
      </c>
      <c r="W489" s="27">
        <v>0</v>
      </c>
      <c r="X489" s="27">
        <v>0</v>
      </c>
      <c r="Y489" s="27">
        <v>985199.58</v>
      </c>
      <c r="Z489" s="27">
        <v>0</v>
      </c>
      <c r="AA489" s="27">
        <v>0</v>
      </c>
      <c r="AB489" s="27">
        <v>0</v>
      </c>
      <c r="AC489" s="27">
        <v>0</v>
      </c>
      <c r="AD489" s="27">
        <v>0</v>
      </c>
      <c r="AE489" s="27">
        <v>0</v>
      </c>
      <c r="AF489" s="27">
        <v>0</v>
      </c>
      <c r="AG489" s="27">
        <v>0</v>
      </c>
      <c r="AH489" s="27">
        <v>1</v>
      </c>
      <c r="AI489" s="27">
        <v>1286975776.5799999</v>
      </c>
      <c r="AJ489" s="27">
        <v>0</v>
      </c>
      <c r="AK489" s="27">
        <v>9738675.1099999994</v>
      </c>
      <c r="AL489" s="27">
        <v>0</v>
      </c>
      <c r="AM489" s="27">
        <v>9738675.1099999994</v>
      </c>
      <c r="AN489" s="27">
        <v>0</v>
      </c>
      <c r="AO489" s="27">
        <v>1296714451.6900001</v>
      </c>
      <c r="AP489" s="26" t="s">
        <v>60</v>
      </c>
      <c r="AQ489" s="26" t="s">
        <v>1576</v>
      </c>
      <c r="AR489" s="26" t="s">
        <v>1605</v>
      </c>
      <c r="AS489" s="26" t="s">
        <v>53</v>
      </c>
      <c r="AT489" s="26" t="s">
        <v>54</v>
      </c>
    </row>
    <row r="490" spans="1:46" x14ac:dyDescent="0.15">
      <c r="A490" s="26" t="s">
        <v>1606</v>
      </c>
      <c r="B490" s="34">
        <v>2016</v>
      </c>
      <c r="C490" s="26" t="s">
        <v>46</v>
      </c>
      <c r="D490" s="26" t="s">
        <v>47</v>
      </c>
      <c r="E490" s="26" t="s">
        <v>48</v>
      </c>
      <c r="F490" s="26" t="s">
        <v>1575</v>
      </c>
      <c r="G490" s="26" t="s">
        <v>47</v>
      </c>
      <c r="H490" s="26" t="s">
        <v>47</v>
      </c>
      <c r="I490" s="26" t="s">
        <v>47</v>
      </c>
      <c r="J490" s="26" t="s">
        <v>47</v>
      </c>
      <c r="K490" s="26" t="s">
        <v>47</v>
      </c>
      <c r="L490" s="26" t="s">
        <v>47</v>
      </c>
      <c r="M490" s="34">
        <v>899999296</v>
      </c>
      <c r="N490" s="26" t="s">
        <v>49</v>
      </c>
      <c r="O490" s="26" t="s">
        <v>47</v>
      </c>
      <c r="P490" s="27">
        <v>0</v>
      </c>
      <c r="Q490" s="27">
        <v>0</v>
      </c>
      <c r="R490" s="27">
        <v>0</v>
      </c>
      <c r="S490" s="27">
        <v>237971494</v>
      </c>
      <c r="T490" s="27">
        <v>0</v>
      </c>
      <c r="U490" s="27">
        <v>0</v>
      </c>
      <c r="V490" s="27">
        <v>0</v>
      </c>
      <c r="W490" s="27">
        <v>0</v>
      </c>
      <c r="X490" s="27">
        <v>237971494</v>
      </c>
      <c r="Y490" s="27">
        <v>0</v>
      </c>
      <c r="Z490" s="27">
        <v>237971494</v>
      </c>
      <c r="AA490" s="27">
        <v>0</v>
      </c>
      <c r="AB490" s="27">
        <v>0</v>
      </c>
      <c r="AC490" s="27">
        <v>0</v>
      </c>
      <c r="AD490" s="27">
        <v>0</v>
      </c>
      <c r="AE490" s="27">
        <v>0</v>
      </c>
      <c r="AF490" s="27">
        <v>237971494</v>
      </c>
      <c r="AG490" s="27">
        <v>0</v>
      </c>
      <c r="AH490" s="27">
        <v>0</v>
      </c>
      <c r="AI490" s="27">
        <v>0</v>
      </c>
      <c r="AJ490" s="27">
        <v>0</v>
      </c>
      <c r="AK490" s="27">
        <v>0</v>
      </c>
      <c r="AL490" s="27">
        <v>0</v>
      </c>
      <c r="AM490" s="27">
        <v>0</v>
      </c>
      <c r="AN490" s="27">
        <v>0</v>
      </c>
      <c r="AO490" s="27">
        <v>0</v>
      </c>
      <c r="AP490" s="26" t="s">
        <v>60</v>
      </c>
      <c r="AQ490" s="26" t="s">
        <v>1607</v>
      </c>
      <c r="AR490" s="26" t="s">
        <v>52</v>
      </c>
      <c r="AS490" s="26" t="s">
        <v>53</v>
      </c>
      <c r="AT490" s="26" t="s">
        <v>54</v>
      </c>
    </row>
    <row r="491" spans="1:46" x14ac:dyDescent="0.15">
      <c r="A491" s="26" t="s">
        <v>1602</v>
      </c>
      <c r="B491" s="34">
        <v>2017</v>
      </c>
      <c r="C491" s="26" t="s">
        <v>46</v>
      </c>
      <c r="D491" s="26" t="s">
        <v>47</v>
      </c>
      <c r="E491" s="26" t="s">
        <v>48</v>
      </c>
      <c r="F491" s="26" t="s">
        <v>1575</v>
      </c>
      <c r="G491" s="26" t="s">
        <v>47</v>
      </c>
      <c r="H491" s="26" t="s">
        <v>47</v>
      </c>
      <c r="I491" s="26" t="s">
        <v>47</v>
      </c>
      <c r="J491" s="26" t="s">
        <v>47</v>
      </c>
      <c r="K491" s="26" t="s">
        <v>47</v>
      </c>
      <c r="L491" s="26" t="s">
        <v>47</v>
      </c>
      <c r="M491" s="34">
        <v>899999296</v>
      </c>
      <c r="N491" s="26" t="s">
        <v>49</v>
      </c>
      <c r="O491" s="26" t="s">
        <v>47</v>
      </c>
      <c r="P491" s="27">
        <v>0</v>
      </c>
      <c r="Q491" s="27">
        <v>0</v>
      </c>
      <c r="R491" s="27">
        <v>0</v>
      </c>
      <c r="S491" s="27">
        <v>545012.07999999996</v>
      </c>
      <c r="T491" s="27">
        <v>0</v>
      </c>
      <c r="U491" s="27">
        <v>0</v>
      </c>
      <c r="V491" s="27">
        <v>0</v>
      </c>
      <c r="W491" s="27">
        <v>0</v>
      </c>
      <c r="X491" s="27">
        <v>0</v>
      </c>
      <c r="Y491" s="27">
        <v>136253020.91999999</v>
      </c>
      <c r="Z491" s="27">
        <v>0</v>
      </c>
      <c r="AA491" s="27">
        <v>0</v>
      </c>
      <c r="AB491" s="27">
        <v>0</v>
      </c>
      <c r="AC491" s="27">
        <v>0</v>
      </c>
      <c r="AD491" s="27">
        <v>0</v>
      </c>
      <c r="AE491" s="27">
        <v>0</v>
      </c>
      <c r="AF491" s="27">
        <v>0</v>
      </c>
      <c r="AG491" s="27">
        <v>545012.07999999996</v>
      </c>
      <c r="AH491" s="27">
        <v>0</v>
      </c>
      <c r="AI491" s="27">
        <v>136798033</v>
      </c>
      <c r="AJ491" s="27">
        <v>0</v>
      </c>
      <c r="AK491" s="27">
        <v>4854877.82</v>
      </c>
      <c r="AL491" s="27">
        <v>0</v>
      </c>
      <c r="AM491" s="27">
        <v>4854877.82</v>
      </c>
      <c r="AN491" s="27">
        <v>0</v>
      </c>
      <c r="AO491" s="27">
        <v>141652910.81999999</v>
      </c>
      <c r="AP491" s="26" t="s">
        <v>542</v>
      </c>
      <c r="AQ491" s="26" t="s">
        <v>1603</v>
      </c>
      <c r="AR491" s="26" t="s">
        <v>1608</v>
      </c>
      <c r="AS491" s="26" t="s">
        <v>1299</v>
      </c>
      <c r="AT491" s="26" t="s">
        <v>54</v>
      </c>
    </row>
    <row r="492" spans="1:46" ht="38.25" x14ac:dyDescent="0.15">
      <c r="A492" s="34">
        <v>488</v>
      </c>
      <c r="B492" s="34">
        <v>2010</v>
      </c>
      <c r="C492" s="26" t="s">
        <v>55</v>
      </c>
      <c r="D492" s="26" t="s">
        <v>107</v>
      </c>
      <c r="E492" s="26" t="s">
        <v>78</v>
      </c>
      <c r="F492" s="26" t="s">
        <v>1575</v>
      </c>
      <c r="G492" s="26" t="s">
        <v>1427</v>
      </c>
      <c r="H492" s="26" t="s">
        <v>392</v>
      </c>
      <c r="I492" s="26" t="s">
        <v>392</v>
      </c>
      <c r="J492" s="26" t="s">
        <v>1446</v>
      </c>
      <c r="K492" s="34">
        <v>58</v>
      </c>
      <c r="L492" s="26" t="s">
        <v>1450</v>
      </c>
      <c r="M492" s="34">
        <v>899999053</v>
      </c>
      <c r="N492" s="26" t="s">
        <v>1300</v>
      </c>
      <c r="O492" s="26" t="s">
        <v>1451</v>
      </c>
      <c r="P492" s="27">
        <v>35415839452990</v>
      </c>
      <c r="Q492" s="27">
        <v>35415794452990</v>
      </c>
      <c r="R492" s="27">
        <v>45000000</v>
      </c>
      <c r="S492" s="27">
        <v>153791851.99000001</v>
      </c>
      <c r="T492" s="27">
        <v>0</v>
      </c>
      <c r="U492" s="27">
        <v>0</v>
      </c>
      <c r="V492" s="27">
        <v>0</v>
      </c>
      <c r="W492" s="27">
        <v>0</v>
      </c>
      <c r="X492" s="27">
        <v>153179135.44999999</v>
      </c>
      <c r="Y492" s="27">
        <v>0</v>
      </c>
      <c r="Z492" s="27">
        <v>153791851.99000001</v>
      </c>
      <c r="AA492" s="27">
        <v>612716.54</v>
      </c>
      <c r="AB492" s="27">
        <v>0</v>
      </c>
      <c r="AC492" s="27">
        <v>0</v>
      </c>
      <c r="AD492" s="27">
        <v>0</v>
      </c>
      <c r="AE492" s="27">
        <v>0</v>
      </c>
      <c r="AF492" s="27">
        <v>153179135.44999999</v>
      </c>
      <c r="AG492" s="27">
        <v>0</v>
      </c>
      <c r="AH492" s="27">
        <v>0</v>
      </c>
      <c r="AI492" s="27">
        <v>0</v>
      </c>
      <c r="AJ492" s="27">
        <v>0</v>
      </c>
      <c r="AK492" s="27">
        <v>0</v>
      </c>
      <c r="AL492" s="27">
        <v>0</v>
      </c>
      <c r="AM492" s="27">
        <v>0</v>
      </c>
      <c r="AN492" s="27">
        <v>0</v>
      </c>
      <c r="AO492" s="27">
        <v>0</v>
      </c>
      <c r="AP492" s="26" t="s">
        <v>542</v>
      </c>
      <c r="AQ492" s="26" t="s">
        <v>1452</v>
      </c>
      <c r="AR492" s="26" t="s">
        <v>52</v>
      </c>
      <c r="AS492" s="26" t="s">
        <v>1299</v>
      </c>
      <c r="AT492" s="26" t="s">
        <v>1609</v>
      </c>
    </row>
    <row r="493" spans="1:46" x14ac:dyDescent="0.15">
      <c r="A493" s="26" t="s">
        <v>1602</v>
      </c>
      <c r="B493" s="34">
        <v>2017</v>
      </c>
      <c r="C493" s="26" t="s">
        <v>46</v>
      </c>
      <c r="D493" s="26" t="s">
        <v>47</v>
      </c>
      <c r="E493" s="26" t="s">
        <v>48</v>
      </c>
      <c r="F493" s="26" t="s">
        <v>1575</v>
      </c>
      <c r="G493" s="26" t="s">
        <v>47</v>
      </c>
      <c r="H493" s="26" t="s">
        <v>47</v>
      </c>
      <c r="I493" s="26" t="s">
        <v>47</v>
      </c>
      <c r="J493" s="26" t="s">
        <v>47</v>
      </c>
      <c r="K493" s="26" t="s">
        <v>47</v>
      </c>
      <c r="L493" s="26" t="s">
        <v>47</v>
      </c>
      <c r="M493" s="34">
        <v>899999296</v>
      </c>
      <c r="N493" s="26" t="s">
        <v>49</v>
      </c>
      <c r="O493" s="26" t="s">
        <v>47</v>
      </c>
      <c r="P493" s="27">
        <v>0</v>
      </c>
      <c r="Q493" s="27">
        <v>0</v>
      </c>
      <c r="R493" s="27">
        <v>0</v>
      </c>
      <c r="S493" s="27">
        <v>807749.51</v>
      </c>
      <c r="T493" s="27">
        <v>0</v>
      </c>
      <c r="U493" s="27">
        <v>0</v>
      </c>
      <c r="V493" s="27">
        <v>0</v>
      </c>
      <c r="W493" s="27">
        <v>0</v>
      </c>
      <c r="X493" s="27">
        <v>0</v>
      </c>
      <c r="Y493" s="27">
        <v>201937377.91999999</v>
      </c>
      <c r="Z493" s="27">
        <v>0</v>
      </c>
      <c r="AA493" s="27">
        <v>0</v>
      </c>
      <c r="AB493" s="27">
        <v>0</v>
      </c>
      <c r="AC493" s="27">
        <v>0</v>
      </c>
      <c r="AD493" s="27">
        <v>0</v>
      </c>
      <c r="AE493" s="27">
        <v>0</v>
      </c>
      <c r="AF493" s="27">
        <v>0</v>
      </c>
      <c r="AG493" s="27">
        <v>807749.51</v>
      </c>
      <c r="AH493" s="27">
        <v>0</v>
      </c>
      <c r="AI493" s="27">
        <v>202745127.43000001</v>
      </c>
      <c r="AJ493" s="27">
        <v>0</v>
      </c>
      <c r="AK493" s="27">
        <v>1025636.86</v>
      </c>
      <c r="AL493" s="27">
        <v>0</v>
      </c>
      <c r="AM493" s="27">
        <v>1025636.86</v>
      </c>
      <c r="AN493" s="27">
        <v>0</v>
      </c>
      <c r="AO493" s="27">
        <v>203770764.28999999</v>
      </c>
      <c r="AP493" s="26" t="s">
        <v>542</v>
      </c>
      <c r="AQ493" s="26" t="s">
        <v>1603</v>
      </c>
      <c r="AR493" s="26" t="s">
        <v>1610</v>
      </c>
      <c r="AS493" s="26" t="s">
        <v>1299</v>
      </c>
      <c r="AT493" s="26" t="s">
        <v>54</v>
      </c>
    </row>
    <row r="494" spans="1:46" ht="63.75" x14ac:dyDescent="0.15">
      <c r="A494" s="34">
        <v>269</v>
      </c>
      <c r="B494" s="34">
        <v>2010</v>
      </c>
      <c r="C494" s="26" t="s">
        <v>55</v>
      </c>
      <c r="D494" s="26" t="s">
        <v>56</v>
      </c>
      <c r="E494" s="26" t="s">
        <v>166</v>
      </c>
      <c r="F494" s="26" t="s">
        <v>1611</v>
      </c>
      <c r="G494" s="26" t="s">
        <v>1433</v>
      </c>
      <c r="H494" s="26" t="s">
        <v>365</v>
      </c>
      <c r="I494" s="26" t="s">
        <v>365</v>
      </c>
      <c r="J494" s="26" t="s">
        <v>366</v>
      </c>
      <c r="K494" s="34">
        <v>36</v>
      </c>
      <c r="L494" s="26" t="s">
        <v>1437</v>
      </c>
      <c r="M494" s="34">
        <v>899999001</v>
      </c>
      <c r="N494" s="26" t="s">
        <v>1367</v>
      </c>
      <c r="O494" s="26" t="s">
        <v>1438</v>
      </c>
      <c r="P494" s="27">
        <v>4076236871</v>
      </c>
      <c r="Q494" s="27">
        <v>4076236871</v>
      </c>
      <c r="R494" s="27">
        <v>0</v>
      </c>
      <c r="S494" s="27">
        <v>111854022.84999999</v>
      </c>
      <c r="T494" s="27">
        <v>111406213.78</v>
      </c>
      <c r="U494" s="27">
        <v>0</v>
      </c>
      <c r="V494" s="27">
        <v>0</v>
      </c>
      <c r="W494" s="27">
        <v>0</v>
      </c>
      <c r="X494" s="27">
        <v>0</v>
      </c>
      <c r="Y494" s="27">
        <v>546054.15</v>
      </c>
      <c r="Z494" s="27">
        <v>111851838.64</v>
      </c>
      <c r="AA494" s="27">
        <v>445624.86</v>
      </c>
      <c r="AB494" s="27">
        <v>111406213.78</v>
      </c>
      <c r="AC494" s="27">
        <v>0</v>
      </c>
      <c r="AD494" s="27">
        <v>0</v>
      </c>
      <c r="AE494" s="27">
        <v>0</v>
      </c>
      <c r="AF494" s="27">
        <v>0</v>
      </c>
      <c r="AG494" s="27">
        <v>2184.2199999999998</v>
      </c>
      <c r="AH494" s="27">
        <v>1</v>
      </c>
      <c r="AI494" s="27">
        <v>548238.36</v>
      </c>
      <c r="AJ494" s="27">
        <v>-548238.37</v>
      </c>
      <c r="AK494" s="27">
        <v>-548238.37</v>
      </c>
      <c r="AL494" s="27">
        <v>0</v>
      </c>
      <c r="AM494" s="27">
        <v>0</v>
      </c>
      <c r="AN494" s="27">
        <v>0</v>
      </c>
      <c r="AO494" s="27">
        <v>-0.01</v>
      </c>
      <c r="AP494" s="26" t="s">
        <v>542</v>
      </c>
      <c r="AQ494" s="26" t="s">
        <v>1439</v>
      </c>
      <c r="AR494" s="26" t="s">
        <v>1612</v>
      </c>
      <c r="AS494" s="26" t="s">
        <v>1366</v>
      </c>
      <c r="AT494" s="26" t="s">
        <v>54</v>
      </c>
    </row>
    <row r="495" spans="1:46" x14ac:dyDescent="0.15">
      <c r="A495" s="26" t="s">
        <v>897</v>
      </c>
      <c r="B495" s="34">
        <v>2013</v>
      </c>
      <c r="C495" s="26" t="s">
        <v>46</v>
      </c>
      <c r="D495" s="26" t="s">
        <v>47</v>
      </c>
      <c r="E495" s="26" t="s">
        <v>48</v>
      </c>
      <c r="F495" s="26" t="s">
        <v>1611</v>
      </c>
      <c r="G495" s="26" t="s">
        <v>47</v>
      </c>
      <c r="H495" s="26" t="s">
        <v>47</v>
      </c>
      <c r="I495" s="26" t="s">
        <v>47</v>
      </c>
      <c r="J495" s="26" t="s">
        <v>47</v>
      </c>
      <c r="K495" s="26" t="s">
        <v>47</v>
      </c>
      <c r="L495" s="26" t="s">
        <v>47</v>
      </c>
      <c r="M495" s="34">
        <v>899999034</v>
      </c>
      <c r="N495" s="26" t="s">
        <v>899</v>
      </c>
      <c r="O495" s="26" t="s">
        <v>47</v>
      </c>
      <c r="P495" s="27">
        <v>0</v>
      </c>
      <c r="Q495" s="27">
        <v>0</v>
      </c>
      <c r="R495" s="27">
        <v>0</v>
      </c>
      <c r="S495" s="27">
        <v>40800</v>
      </c>
      <c r="T495" s="27">
        <v>0</v>
      </c>
      <c r="U495" s="27">
        <v>0</v>
      </c>
      <c r="V495" s="27">
        <v>0</v>
      </c>
      <c r="W495" s="27">
        <v>0</v>
      </c>
      <c r="X495" s="27">
        <v>0</v>
      </c>
      <c r="Y495" s="27">
        <v>0</v>
      </c>
      <c r="Z495" s="27">
        <v>40800</v>
      </c>
      <c r="AA495" s="27">
        <v>40800</v>
      </c>
      <c r="AB495" s="27">
        <v>0</v>
      </c>
      <c r="AC495" s="27">
        <v>0</v>
      </c>
      <c r="AD495" s="27">
        <v>0</v>
      </c>
      <c r="AE495" s="27">
        <v>0</v>
      </c>
      <c r="AF495" s="27">
        <v>0</v>
      </c>
      <c r="AG495" s="27">
        <v>0</v>
      </c>
      <c r="AH495" s="27">
        <v>0</v>
      </c>
      <c r="AI495" s="27">
        <v>0</v>
      </c>
      <c r="AJ495" s="27">
        <v>0</v>
      </c>
      <c r="AK495" s="27">
        <v>0</v>
      </c>
      <c r="AL495" s="27">
        <v>0</v>
      </c>
      <c r="AM495" s="27">
        <v>0</v>
      </c>
      <c r="AN495" s="27">
        <v>0</v>
      </c>
      <c r="AO495" s="27">
        <v>0</v>
      </c>
      <c r="AP495" s="26" t="s">
        <v>548</v>
      </c>
      <c r="AQ495" s="26" t="s">
        <v>895</v>
      </c>
      <c r="AR495" s="26" t="s">
        <v>1614</v>
      </c>
      <c r="AS495" s="26" t="s">
        <v>898</v>
      </c>
      <c r="AT495" s="26" t="s">
        <v>54</v>
      </c>
    </row>
    <row r="496" spans="1:46" x14ac:dyDescent="0.15">
      <c r="A496" s="26" t="s">
        <v>272</v>
      </c>
      <c r="B496" s="34">
        <v>2009</v>
      </c>
      <c r="C496" s="26" t="s">
        <v>46</v>
      </c>
      <c r="D496" s="26" t="s">
        <v>47</v>
      </c>
      <c r="E496" s="26" t="s">
        <v>48</v>
      </c>
      <c r="F496" s="26" t="s">
        <v>1611</v>
      </c>
      <c r="G496" s="26" t="s">
        <v>47</v>
      </c>
      <c r="H496" s="26" t="s">
        <v>47</v>
      </c>
      <c r="I496" s="26" t="s">
        <v>47</v>
      </c>
      <c r="J496" s="26" t="s">
        <v>47</v>
      </c>
      <c r="K496" s="26" t="s">
        <v>47</v>
      </c>
      <c r="L496" s="26" t="s">
        <v>47</v>
      </c>
      <c r="M496" s="34">
        <v>899999296</v>
      </c>
      <c r="N496" s="26" t="s">
        <v>49</v>
      </c>
      <c r="O496" s="26" t="s">
        <v>47</v>
      </c>
      <c r="P496" s="27">
        <v>0</v>
      </c>
      <c r="Q496" s="27">
        <v>0</v>
      </c>
      <c r="R496" s="27">
        <v>0</v>
      </c>
      <c r="S496" s="27">
        <v>13530329</v>
      </c>
      <c r="T496" s="27">
        <v>0</v>
      </c>
      <c r="U496" s="27">
        <v>7700000</v>
      </c>
      <c r="V496" s="27">
        <v>0</v>
      </c>
      <c r="W496" s="27">
        <v>5815040</v>
      </c>
      <c r="X496" s="27">
        <v>0</v>
      </c>
      <c r="Y496" s="27">
        <v>2436391</v>
      </c>
      <c r="Z496" s="27">
        <v>13530329</v>
      </c>
      <c r="AA496" s="27">
        <v>15289</v>
      </c>
      <c r="AB496" s="27">
        <v>0</v>
      </c>
      <c r="AC496" s="27">
        <v>7700000</v>
      </c>
      <c r="AD496" s="27">
        <v>0</v>
      </c>
      <c r="AE496" s="27">
        <v>5815040</v>
      </c>
      <c r="AF496" s="27">
        <v>0</v>
      </c>
      <c r="AG496" s="27">
        <v>0</v>
      </c>
      <c r="AH496" s="27">
        <v>0</v>
      </c>
      <c r="AI496" s="27">
        <v>2436391</v>
      </c>
      <c r="AJ496" s="27">
        <v>0</v>
      </c>
      <c r="AK496" s="27">
        <v>0</v>
      </c>
      <c r="AL496" s="27">
        <v>0</v>
      </c>
      <c r="AM496" s="27">
        <v>0</v>
      </c>
      <c r="AN496" s="27">
        <v>0</v>
      </c>
      <c r="AO496" s="27">
        <v>2436391</v>
      </c>
      <c r="AP496" s="26" t="s">
        <v>60</v>
      </c>
      <c r="AQ496" s="26" t="s">
        <v>273</v>
      </c>
      <c r="AR496" s="26" t="s">
        <v>1615</v>
      </c>
      <c r="AS496" s="26" t="s">
        <v>53</v>
      </c>
      <c r="AT496" s="26" t="s">
        <v>54</v>
      </c>
    </row>
    <row r="497" spans="1:46" ht="51" x14ac:dyDescent="0.15">
      <c r="A497" s="26" t="s">
        <v>604</v>
      </c>
      <c r="B497" s="34">
        <v>2013</v>
      </c>
      <c r="C497" s="26" t="s">
        <v>46</v>
      </c>
      <c r="D497" s="26" t="s">
        <v>47</v>
      </c>
      <c r="E497" s="26" t="s">
        <v>48</v>
      </c>
      <c r="F497" s="26" t="s">
        <v>1611</v>
      </c>
      <c r="G497" s="26" t="s">
        <v>47</v>
      </c>
      <c r="H497" s="26" t="s">
        <v>47</v>
      </c>
      <c r="I497" s="26" t="s">
        <v>47</v>
      </c>
      <c r="J497" s="26" t="s">
        <v>47</v>
      </c>
      <c r="K497" s="26" t="s">
        <v>47</v>
      </c>
      <c r="L497" s="26" t="s">
        <v>47</v>
      </c>
      <c r="M497" s="34">
        <v>860512780</v>
      </c>
      <c r="N497" s="26" t="s">
        <v>606</v>
      </c>
      <c r="O497" s="26" t="s">
        <v>47</v>
      </c>
      <c r="P497" s="27">
        <v>0</v>
      </c>
      <c r="Q497" s="27">
        <v>0</v>
      </c>
      <c r="R497" s="27">
        <v>0</v>
      </c>
      <c r="S497" s="27">
        <v>8200</v>
      </c>
      <c r="T497" s="27">
        <v>0</v>
      </c>
      <c r="U497" s="27">
        <v>0</v>
      </c>
      <c r="V497" s="27">
        <v>0</v>
      </c>
      <c r="W497" s="27">
        <v>0</v>
      </c>
      <c r="X497" s="27">
        <v>0</v>
      </c>
      <c r="Y497" s="27">
        <v>0</v>
      </c>
      <c r="Z497" s="27">
        <v>8200</v>
      </c>
      <c r="AA497" s="27">
        <v>8200</v>
      </c>
      <c r="AB497" s="27">
        <v>0</v>
      </c>
      <c r="AC497" s="27">
        <v>0</v>
      </c>
      <c r="AD497" s="27">
        <v>0</v>
      </c>
      <c r="AE497" s="27">
        <v>0</v>
      </c>
      <c r="AF497" s="27">
        <v>0</v>
      </c>
      <c r="AG497" s="27">
        <v>0</v>
      </c>
      <c r="AH497" s="27">
        <v>0</v>
      </c>
      <c r="AI497" s="27">
        <v>0</v>
      </c>
      <c r="AJ497" s="27">
        <v>0</v>
      </c>
      <c r="AK497" s="27">
        <v>0</v>
      </c>
      <c r="AL497" s="27">
        <v>0</v>
      </c>
      <c r="AM497" s="27">
        <v>0</v>
      </c>
      <c r="AN497" s="27">
        <v>0</v>
      </c>
      <c r="AO497" s="27">
        <v>0</v>
      </c>
      <c r="AP497" s="26" t="s">
        <v>548</v>
      </c>
      <c r="AQ497" s="26" t="s">
        <v>1616</v>
      </c>
      <c r="AR497" s="26" t="s">
        <v>607</v>
      </c>
      <c r="AS497" s="26" t="s">
        <v>605</v>
      </c>
      <c r="AT497" s="26" t="s">
        <v>54</v>
      </c>
    </row>
    <row r="498" spans="1:46" ht="38.25" x14ac:dyDescent="0.15">
      <c r="A498" s="26" t="s">
        <v>716</v>
      </c>
      <c r="B498" s="34">
        <v>2013</v>
      </c>
      <c r="C498" s="26" t="s">
        <v>46</v>
      </c>
      <c r="D498" s="26" t="s">
        <v>47</v>
      </c>
      <c r="E498" s="26" t="s">
        <v>48</v>
      </c>
      <c r="F498" s="26" t="s">
        <v>1611</v>
      </c>
      <c r="G498" s="26" t="s">
        <v>47</v>
      </c>
      <c r="H498" s="26" t="s">
        <v>47</v>
      </c>
      <c r="I498" s="26" t="s">
        <v>47</v>
      </c>
      <c r="J498" s="26" t="s">
        <v>47</v>
      </c>
      <c r="K498" s="26" t="s">
        <v>47</v>
      </c>
      <c r="L498" s="26" t="s">
        <v>47</v>
      </c>
      <c r="M498" s="34">
        <v>891800238</v>
      </c>
      <c r="N498" s="26" t="s">
        <v>718</v>
      </c>
      <c r="O498" s="26" t="s">
        <v>47</v>
      </c>
      <c r="P498" s="27">
        <v>0</v>
      </c>
      <c r="Q498" s="27">
        <v>0</v>
      </c>
      <c r="R498" s="27">
        <v>0</v>
      </c>
      <c r="S498" s="27">
        <v>120000</v>
      </c>
      <c r="T498" s="27">
        <v>0</v>
      </c>
      <c r="U498" s="27">
        <v>0</v>
      </c>
      <c r="V498" s="27">
        <v>0</v>
      </c>
      <c r="W498" s="27">
        <v>0</v>
      </c>
      <c r="X498" s="27">
        <v>0</v>
      </c>
      <c r="Y498" s="27">
        <v>0</v>
      </c>
      <c r="Z498" s="27">
        <v>120000</v>
      </c>
      <c r="AA498" s="27">
        <v>120000</v>
      </c>
      <c r="AB498" s="27">
        <v>0</v>
      </c>
      <c r="AC498" s="27">
        <v>0</v>
      </c>
      <c r="AD498" s="27">
        <v>0</v>
      </c>
      <c r="AE498" s="27">
        <v>0</v>
      </c>
      <c r="AF498" s="27">
        <v>0</v>
      </c>
      <c r="AG498" s="27">
        <v>0</v>
      </c>
      <c r="AH498" s="27">
        <v>0</v>
      </c>
      <c r="AI498" s="27">
        <v>0</v>
      </c>
      <c r="AJ498" s="27">
        <v>0</v>
      </c>
      <c r="AK498" s="27">
        <v>0</v>
      </c>
      <c r="AL498" s="27">
        <v>0</v>
      </c>
      <c r="AM498" s="27">
        <v>0</v>
      </c>
      <c r="AN498" s="27">
        <v>0</v>
      </c>
      <c r="AO498" s="27">
        <v>0</v>
      </c>
      <c r="AP498" s="26" t="s">
        <v>548</v>
      </c>
      <c r="AQ498" s="26" t="s">
        <v>1617</v>
      </c>
      <c r="AR498" s="26" t="s">
        <v>720</v>
      </c>
      <c r="AS498" s="26" t="s">
        <v>717</v>
      </c>
      <c r="AT498" s="26" t="s">
        <v>54</v>
      </c>
    </row>
    <row r="499" spans="1:46" ht="51" x14ac:dyDescent="0.15">
      <c r="A499" s="26" t="s">
        <v>769</v>
      </c>
      <c r="B499" s="34">
        <v>2013</v>
      </c>
      <c r="C499" s="26" t="s">
        <v>46</v>
      </c>
      <c r="D499" s="26" t="s">
        <v>47</v>
      </c>
      <c r="E499" s="26" t="s">
        <v>48</v>
      </c>
      <c r="F499" s="26" t="s">
        <v>1611</v>
      </c>
      <c r="G499" s="26" t="s">
        <v>47</v>
      </c>
      <c r="H499" s="26" t="s">
        <v>47</v>
      </c>
      <c r="I499" s="26" t="s">
        <v>47</v>
      </c>
      <c r="J499" s="26" t="s">
        <v>47</v>
      </c>
      <c r="K499" s="26" t="s">
        <v>47</v>
      </c>
      <c r="L499" s="26" t="s">
        <v>47</v>
      </c>
      <c r="M499" s="34">
        <v>900505014</v>
      </c>
      <c r="N499" s="26" t="s">
        <v>770</v>
      </c>
      <c r="O499" s="26" t="s">
        <v>47</v>
      </c>
      <c r="P499" s="27">
        <v>0</v>
      </c>
      <c r="Q499" s="27">
        <v>0</v>
      </c>
      <c r="R499" s="27">
        <v>0</v>
      </c>
      <c r="S499" s="27">
        <v>8000</v>
      </c>
      <c r="T499" s="27">
        <v>0</v>
      </c>
      <c r="U499" s="27">
        <v>0</v>
      </c>
      <c r="V499" s="27">
        <v>0</v>
      </c>
      <c r="W499" s="27">
        <v>0</v>
      </c>
      <c r="X499" s="27">
        <v>0</v>
      </c>
      <c r="Y499" s="27">
        <v>0</v>
      </c>
      <c r="Z499" s="27">
        <v>8000</v>
      </c>
      <c r="AA499" s="27">
        <v>8000</v>
      </c>
      <c r="AB499" s="27">
        <v>0</v>
      </c>
      <c r="AC499" s="27">
        <v>0</v>
      </c>
      <c r="AD499" s="27">
        <v>0</v>
      </c>
      <c r="AE499" s="27">
        <v>0</v>
      </c>
      <c r="AF499" s="27">
        <v>0</v>
      </c>
      <c r="AG499" s="27">
        <v>0</v>
      </c>
      <c r="AH499" s="27">
        <v>0</v>
      </c>
      <c r="AI499" s="27">
        <v>0</v>
      </c>
      <c r="AJ499" s="27">
        <v>0</v>
      </c>
      <c r="AK499" s="27">
        <v>0</v>
      </c>
      <c r="AL499" s="27">
        <v>0</v>
      </c>
      <c r="AM499" s="27">
        <v>0</v>
      </c>
      <c r="AN499" s="27">
        <v>0</v>
      </c>
      <c r="AO499" s="27">
        <v>0</v>
      </c>
      <c r="AP499" s="26" t="s">
        <v>548</v>
      </c>
      <c r="AQ499" s="26" t="s">
        <v>1618</v>
      </c>
      <c r="AR499" s="26" t="s">
        <v>772</v>
      </c>
      <c r="AS499" s="26" t="s">
        <v>773</v>
      </c>
      <c r="AT499" s="26" t="s">
        <v>54</v>
      </c>
    </row>
    <row r="500" spans="1:46" ht="38.25" x14ac:dyDescent="0.15">
      <c r="A500" s="26" t="s">
        <v>804</v>
      </c>
      <c r="B500" s="34">
        <v>2012</v>
      </c>
      <c r="C500" s="26" t="s">
        <v>46</v>
      </c>
      <c r="D500" s="26" t="s">
        <v>47</v>
      </c>
      <c r="E500" s="26" t="s">
        <v>48</v>
      </c>
      <c r="F500" s="26" t="s">
        <v>1611</v>
      </c>
      <c r="G500" s="26" t="s">
        <v>47</v>
      </c>
      <c r="H500" s="26" t="s">
        <v>47</v>
      </c>
      <c r="I500" s="26" t="s">
        <v>47</v>
      </c>
      <c r="J500" s="26" t="s">
        <v>47</v>
      </c>
      <c r="K500" s="26" t="s">
        <v>47</v>
      </c>
      <c r="L500" s="26" t="s">
        <v>47</v>
      </c>
      <c r="M500" s="34">
        <v>890700642</v>
      </c>
      <c r="N500" s="26" t="s">
        <v>805</v>
      </c>
      <c r="O500" s="26" t="s">
        <v>47</v>
      </c>
      <c r="P500" s="27">
        <v>0</v>
      </c>
      <c r="Q500" s="27">
        <v>0</v>
      </c>
      <c r="R500" s="27">
        <v>0</v>
      </c>
      <c r="S500" s="27">
        <v>16000</v>
      </c>
      <c r="T500" s="27">
        <v>0</v>
      </c>
      <c r="U500" s="27">
        <v>0</v>
      </c>
      <c r="V500" s="27">
        <v>0</v>
      </c>
      <c r="W500" s="27">
        <v>0</v>
      </c>
      <c r="X500" s="27">
        <v>0</v>
      </c>
      <c r="Y500" s="27">
        <v>0</v>
      </c>
      <c r="Z500" s="27">
        <v>16000</v>
      </c>
      <c r="AA500" s="27">
        <v>16000</v>
      </c>
      <c r="AB500" s="27">
        <v>0</v>
      </c>
      <c r="AC500" s="27">
        <v>0</v>
      </c>
      <c r="AD500" s="27">
        <v>0</v>
      </c>
      <c r="AE500" s="27">
        <v>0</v>
      </c>
      <c r="AF500" s="27">
        <v>0</v>
      </c>
      <c r="AG500" s="27">
        <v>0</v>
      </c>
      <c r="AH500" s="27">
        <v>0</v>
      </c>
      <c r="AI500" s="27">
        <v>0</v>
      </c>
      <c r="AJ500" s="27">
        <v>0</v>
      </c>
      <c r="AK500" s="27">
        <v>0</v>
      </c>
      <c r="AL500" s="27">
        <v>0</v>
      </c>
      <c r="AM500" s="27">
        <v>0</v>
      </c>
      <c r="AN500" s="27">
        <v>0</v>
      </c>
      <c r="AO500" s="27">
        <v>0</v>
      </c>
      <c r="AP500" s="26" t="s">
        <v>548</v>
      </c>
      <c r="AQ500" s="26" t="s">
        <v>776</v>
      </c>
      <c r="AR500" s="26" t="s">
        <v>1619</v>
      </c>
      <c r="AS500" s="26" t="s">
        <v>778</v>
      </c>
      <c r="AT500" s="26" t="s">
        <v>1620</v>
      </c>
    </row>
    <row r="501" spans="1:46" x14ac:dyDescent="0.15">
      <c r="A501" s="26" t="s">
        <v>263</v>
      </c>
      <c r="B501" s="34">
        <v>2010</v>
      </c>
      <c r="C501" s="26" t="s">
        <v>46</v>
      </c>
      <c r="D501" s="26" t="s">
        <v>47</v>
      </c>
      <c r="E501" s="26" t="s">
        <v>48</v>
      </c>
      <c r="F501" s="26" t="s">
        <v>1611</v>
      </c>
      <c r="G501" s="26" t="s">
        <v>47</v>
      </c>
      <c r="H501" s="26" t="s">
        <v>47</v>
      </c>
      <c r="I501" s="26" t="s">
        <v>47</v>
      </c>
      <c r="J501" s="26" t="s">
        <v>47</v>
      </c>
      <c r="K501" s="26" t="s">
        <v>47</v>
      </c>
      <c r="L501" s="26" t="s">
        <v>47</v>
      </c>
      <c r="M501" s="34">
        <v>899999296</v>
      </c>
      <c r="N501" s="26" t="s">
        <v>49</v>
      </c>
      <c r="O501" s="26" t="s">
        <v>47</v>
      </c>
      <c r="P501" s="27">
        <v>0</v>
      </c>
      <c r="Q501" s="27">
        <v>0</v>
      </c>
      <c r="R501" s="27">
        <v>0</v>
      </c>
      <c r="S501" s="27">
        <v>51788</v>
      </c>
      <c r="T501" s="27">
        <v>51788</v>
      </c>
      <c r="U501" s="27">
        <v>0</v>
      </c>
      <c r="V501" s="27">
        <v>0</v>
      </c>
      <c r="W501" s="27">
        <v>0</v>
      </c>
      <c r="X501" s="27">
        <v>0</v>
      </c>
      <c r="Y501" s="27">
        <v>0</v>
      </c>
      <c r="Z501" s="27">
        <v>51788</v>
      </c>
      <c r="AA501" s="27">
        <v>0</v>
      </c>
      <c r="AB501" s="27">
        <v>51788</v>
      </c>
      <c r="AC501" s="27">
        <v>0</v>
      </c>
      <c r="AD501" s="27">
        <v>0</v>
      </c>
      <c r="AE501" s="27">
        <v>0</v>
      </c>
      <c r="AF501" s="27">
        <v>0</v>
      </c>
      <c r="AG501" s="27">
        <v>0</v>
      </c>
      <c r="AH501" s="27">
        <v>1</v>
      </c>
      <c r="AI501" s="27">
        <v>0</v>
      </c>
      <c r="AJ501" s="27">
        <v>0</v>
      </c>
      <c r="AK501" s="27">
        <v>0</v>
      </c>
      <c r="AL501" s="27">
        <v>0</v>
      </c>
      <c r="AM501" s="27">
        <v>0</v>
      </c>
      <c r="AN501" s="27">
        <v>0</v>
      </c>
      <c r="AO501" s="27">
        <v>0</v>
      </c>
      <c r="AP501" s="26" t="s">
        <v>60</v>
      </c>
      <c r="AQ501" s="26" t="s">
        <v>264</v>
      </c>
      <c r="AR501" s="26" t="s">
        <v>1621</v>
      </c>
      <c r="AS501" s="26" t="s">
        <v>53</v>
      </c>
      <c r="AT501" s="26" t="s">
        <v>54</v>
      </c>
    </row>
    <row r="502" spans="1:46" ht="38.25" x14ac:dyDescent="0.15">
      <c r="A502" s="26" t="s">
        <v>789</v>
      </c>
      <c r="B502" s="34">
        <v>2012</v>
      </c>
      <c r="C502" s="26" t="s">
        <v>46</v>
      </c>
      <c r="D502" s="26" t="s">
        <v>47</v>
      </c>
      <c r="E502" s="26" t="s">
        <v>48</v>
      </c>
      <c r="F502" s="26" t="s">
        <v>1611</v>
      </c>
      <c r="G502" s="26" t="s">
        <v>47</v>
      </c>
      <c r="H502" s="26" t="s">
        <v>47</v>
      </c>
      <c r="I502" s="26" t="s">
        <v>47</v>
      </c>
      <c r="J502" s="26" t="s">
        <v>47</v>
      </c>
      <c r="K502" s="26" t="s">
        <v>47</v>
      </c>
      <c r="L502" s="26" t="s">
        <v>47</v>
      </c>
      <c r="M502" s="34">
        <v>890705453</v>
      </c>
      <c r="N502" s="26" t="s">
        <v>790</v>
      </c>
      <c r="O502" s="26" t="s">
        <v>47</v>
      </c>
      <c r="P502" s="27">
        <v>0</v>
      </c>
      <c r="Q502" s="27">
        <v>0</v>
      </c>
      <c r="R502" s="27">
        <v>0</v>
      </c>
      <c r="S502" s="27">
        <v>24000</v>
      </c>
      <c r="T502" s="27">
        <v>0</v>
      </c>
      <c r="U502" s="27">
        <v>0</v>
      </c>
      <c r="V502" s="27">
        <v>0</v>
      </c>
      <c r="W502" s="27">
        <v>0</v>
      </c>
      <c r="X502" s="27">
        <v>0</v>
      </c>
      <c r="Y502" s="27">
        <v>0</v>
      </c>
      <c r="Z502" s="27">
        <v>24000</v>
      </c>
      <c r="AA502" s="27">
        <v>24000</v>
      </c>
      <c r="AB502" s="27">
        <v>0</v>
      </c>
      <c r="AC502" s="27">
        <v>0</v>
      </c>
      <c r="AD502" s="27">
        <v>0</v>
      </c>
      <c r="AE502" s="27">
        <v>0</v>
      </c>
      <c r="AF502" s="27">
        <v>0</v>
      </c>
      <c r="AG502" s="27">
        <v>0</v>
      </c>
      <c r="AH502" s="27">
        <v>0</v>
      </c>
      <c r="AI502" s="27">
        <v>0</v>
      </c>
      <c r="AJ502" s="27">
        <v>0</v>
      </c>
      <c r="AK502" s="27">
        <v>0</v>
      </c>
      <c r="AL502" s="27">
        <v>0</v>
      </c>
      <c r="AM502" s="27">
        <v>0</v>
      </c>
      <c r="AN502" s="27">
        <v>0</v>
      </c>
      <c r="AO502" s="27">
        <v>0</v>
      </c>
      <c r="AP502" s="26" t="s">
        <v>548</v>
      </c>
      <c r="AQ502" s="26" t="s">
        <v>776</v>
      </c>
      <c r="AR502" s="26" t="s">
        <v>1622</v>
      </c>
      <c r="AS502" s="26" t="s">
        <v>778</v>
      </c>
      <c r="AT502" s="26" t="s">
        <v>1620</v>
      </c>
    </row>
    <row r="503" spans="1:46" ht="38.25" x14ac:dyDescent="0.15">
      <c r="A503" s="26" t="s">
        <v>785</v>
      </c>
      <c r="B503" s="34">
        <v>2013</v>
      </c>
      <c r="C503" s="26" t="s">
        <v>46</v>
      </c>
      <c r="D503" s="26" t="s">
        <v>47</v>
      </c>
      <c r="E503" s="26" t="s">
        <v>48</v>
      </c>
      <c r="F503" s="26" t="s">
        <v>1611</v>
      </c>
      <c r="G503" s="26" t="s">
        <v>47</v>
      </c>
      <c r="H503" s="26" t="s">
        <v>47</v>
      </c>
      <c r="I503" s="26" t="s">
        <v>47</v>
      </c>
      <c r="J503" s="26" t="s">
        <v>47</v>
      </c>
      <c r="K503" s="26" t="s">
        <v>47</v>
      </c>
      <c r="L503" s="26" t="s">
        <v>47</v>
      </c>
      <c r="M503" s="34">
        <v>892280013</v>
      </c>
      <c r="N503" s="26" t="s">
        <v>787</v>
      </c>
      <c r="O503" s="26" t="s">
        <v>47</v>
      </c>
      <c r="P503" s="27">
        <v>0</v>
      </c>
      <c r="Q503" s="27">
        <v>0</v>
      </c>
      <c r="R503" s="27">
        <v>0</v>
      </c>
      <c r="S503" s="27">
        <v>18608.5</v>
      </c>
      <c r="T503" s="27">
        <v>0</v>
      </c>
      <c r="U503" s="27">
        <v>0</v>
      </c>
      <c r="V503" s="27">
        <v>0</v>
      </c>
      <c r="W503" s="27">
        <v>0</v>
      </c>
      <c r="X503" s="27">
        <v>0</v>
      </c>
      <c r="Y503" s="27">
        <v>0</v>
      </c>
      <c r="Z503" s="27">
        <v>18608.5</v>
      </c>
      <c r="AA503" s="27">
        <v>18608.5</v>
      </c>
      <c r="AB503" s="27">
        <v>0</v>
      </c>
      <c r="AC503" s="27">
        <v>0</v>
      </c>
      <c r="AD503" s="27">
        <v>0</v>
      </c>
      <c r="AE503" s="27">
        <v>0</v>
      </c>
      <c r="AF503" s="27">
        <v>0</v>
      </c>
      <c r="AG503" s="27">
        <v>0</v>
      </c>
      <c r="AH503" s="27">
        <v>0</v>
      </c>
      <c r="AI503" s="27">
        <v>0</v>
      </c>
      <c r="AJ503" s="27">
        <v>0</v>
      </c>
      <c r="AK503" s="27">
        <v>0</v>
      </c>
      <c r="AL503" s="27">
        <v>0</v>
      </c>
      <c r="AM503" s="27">
        <v>0</v>
      </c>
      <c r="AN503" s="27">
        <v>0</v>
      </c>
      <c r="AO503" s="27">
        <v>0</v>
      </c>
      <c r="AP503" s="26" t="s">
        <v>548</v>
      </c>
      <c r="AQ503" s="26" t="s">
        <v>1623</v>
      </c>
      <c r="AR503" s="26" t="s">
        <v>788</v>
      </c>
      <c r="AS503" s="26" t="s">
        <v>786</v>
      </c>
      <c r="AT503" s="26" t="s">
        <v>54</v>
      </c>
    </row>
    <row r="504" spans="1:46" ht="38.25" x14ac:dyDescent="0.15">
      <c r="A504" s="26" t="s">
        <v>774</v>
      </c>
      <c r="B504" s="34">
        <v>2012</v>
      </c>
      <c r="C504" s="26" t="s">
        <v>46</v>
      </c>
      <c r="D504" s="26" t="s">
        <v>47</v>
      </c>
      <c r="E504" s="26" t="s">
        <v>48</v>
      </c>
      <c r="F504" s="26" t="s">
        <v>1611</v>
      </c>
      <c r="G504" s="26" t="s">
        <v>47</v>
      </c>
      <c r="H504" s="26" t="s">
        <v>47</v>
      </c>
      <c r="I504" s="26" t="s">
        <v>47</v>
      </c>
      <c r="J504" s="26" t="s">
        <v>47</v>
      </c>
      <c r="K504" s="26" t="s">
        <v>47</v>
      </c>
      <c r="L504" s="26" t="s">
        <v>47</v>
      </c>
      <c r="M504" s="34">
        <v>890700622</v>
      </c>
      <c r="N504" s="26" t="s">
        <v>775</v>
      </c>
      <c r="O504" s="26" t="s">
        <v>47</v>
      </c>
      <c r="P504" s="27">
        <v>0</v>
      </c>
      <c r="Q504" s="27">
        <v>0</v>
      </c>
      <c r="R504" s="27">
        <v>0</v>
      </c>
      <c r="S504" s="27">
        <v>200000</v>
      </c>
      <c r="T504" s="27">
        <v>0</v>
      </c>
      <c r="U504" s="27">
        <v>0</v>
      </c>
      <c r="V504" s="27">
        <v>0</v>
      </c>
      <c r="W504" s="27">
        <v>0</v>
      </c>
      <c r="X504" s="27">
        <v>0</v>
      </c>
      <c r="Y504" s="27">
        <v>0</v>
      </c>
      <c r="Z504" s="27">
        <v>200000</v>
      </c>
      <c r="AA504" s="27">
        <v>200000</v>
      </c>
      <c r="AB504" s="27">
        <v>0</v>
      </c>
      <c r="AC504" s="27">
        <v>0</v>
      </c>
      <c r="AD504" s="27">
        <v>0</v>
      </c>
      <c r="AE504" s="27">
        <v>0</v>
      </c>
      <c r="AF504" s="27">
        <v>0</v>
      </c>
      <c r="AG504" s="27">
        <v>0</v>
      </c>
      <c r="AH504" s="27">
        <v>0</v>
      </c>
      <c r="AI504" s="27">
        <v>0</v>
      </c>
      <c r="AJ504" s="27">
        <v>0</v>
      </c>
      <c r="AK504" s="27">
        <v>0</v>
      </c>
      <c r="AL504" s="27">
        <v>0</v>
      </c>
      <c r="AM504" s="27">
        <v>0</v>
      </c>
      <c r="AN504" s="27">
        <v>0</v>
      </c>
      <c r="AO504" s="27">
        <v>0</v>
      </c>
      <c r="AP504" s="26" t="s">
        <v>548</v>
      </c>
      <c r="AQ504" s="26" t="s">
        <v>776</v>
      </c>
      <c r="AR504" s="26" t="s">
        <v>1624</v>
      </c>
      <c r="AS504" s="26" t="s">
        <v>778</v>
      </c>
      <c r="AT504" s="26" t="s">
        <v>1620</v>
      </c>
    </row>
    <row r="505" spans="1:46" x14ac:dyDescent="0.15">
      <c r="A505" s="26" t="s">
        <v>263</v>
      </c>
      <c r="B505" s="34">
        <v>2010</v>
      </c>
      <c r="C505" s="26" t="s">
        <v>46</v>
      </c>
      <c r="D505" s="26" t="s">
        <v>47</v>
      </c>
      <c r="E505" s="26" t="s">
        <v>48</v>
      </c>
      <c r="F505" s="26" t="s">
        <v>1611</v>
      </c>
      <c r="G505" s="26" t="s">
        <v>47</v>
      </c>
      <c r="H505" s="26" t="s">
        <v>47</v>
      </c>
      <c r="I505" s="26" t="s">
        <v>47</v>
      </c>
      <c r="J505" s="26" t="s">
        <v>47</v>
      </c>
      <c r="K505" s="26" t="s">
        <v>47</v>
      </c>
      <c r="L505" s="26" t="s">
        <v>47</v>
      </c>
      <c r="M505" s="34">
        <v>899999296</v>
      </c>
      <c r="N505" s="26" t="s">
        <v>49</v>
      </c>
      <c r="O505" s="26" t="s">
        <v>47</v>
      </c>
      <c r="P505" s="27">
        <v>0</v>
      </c>
      <c r="Q505" s="27">
        <v>0</v>
      </c>
      <c r="R505" s="27">
        <v>0</v>
      </c>
      <c r="S505" s="27">
        <v>261546252</v>
      </c>
      <c r="T505" s="27">
        <v>261546252</v>
      </c>
      <c r="U505" s="27">
        <v>0</v>
      </c>
      <c r="V505" s="27">
        <v>0</v>
      </c>
      <c r="W505" s="27">
        <v>0</v>
      </c>
      <c r="X505" s="27">
        <v>0</v>
      </c>
      <c r="Y505" s="27">
        <v>0</v>
      </c>
      <c r="Z505" s="27">
        <v>261546252</v>
      </c>
      <c r="AA505" s="27">
        <v>0</v>
      </c>
      <c r="AB505" s="27">
        <v>261546252</v>
      </c>
      <c r="AC505" s="27">
        <v>0</v>
      </c>
      <c r="AD505" s="27">
        <v>0</v>
      </c>
      <c r="AE505" s="27">
        <v>0</v>
      </c>
      <c r="AF505" s="27">
        <v>0</v>
      </c>
      <c r="AG505" s="27">
        <v>0</v>
      </c>
      <c r="AH505" s="27">
        <v>7</v>
      </c>
      <c r="AI505" s="27">
        <v>0</v>
      </c>
      <c r="AJ505" s="27">
        <v>0</v>
      </c>
      <c r="AK505" s="27">
        <v>0</v>
      </c>
      <c r="AL505" s="27">
        <v>0</v>
      </c>
      <c r="AM505" s="27">
        <v>0</v>
      </c>
      <c r="AN505" s="27">
        <v>0</v>
      </c>
      <c r="AO505" s="27">
        <v>0</v>
      </c>
      <c r="AP505" s="26" t="s">
        <v>60</v>
      </c>
      <c r="AQ505" s="26" t="s">
        <v>264</v>
      </c>
      <c r="AR505" s="26" t="s">
        <v>1625</v>
      </c>
      <c r="AS505" s="26" t="s">
        <v>53</v>
      </c>
      <c r="AT505" s="26" t="s">
        <v>54</v>
      </c>
    </row>
    <row r="506" spans="1:46" x14ac:dyDescent="0.15">
      <c r="A506" s="26" t="s">
        <v>263</v>
      </c>
      <c r="B506" s="34">
        <v>2010</v>
      </c>
      <c r="C506" s="26" t="s">
        <v>46</v>
      </c>
      <c r="D506" s="26" t="s">
        <v>47</v>
      </c>
      <c r="E506" s="26" t="s">
        <v>48</v>
      </c>
      <c r="F506" s="26" t="s">
        <v>1611</v>
      </c>
      <c r="G506" s="26" t="s">
        <v>47</v>
      </c>
      <c r="H506" s="26" t="s">
        <v>47</v>
      </c>
      <c r="I506" s="26" t="s">
        <v>47</v>
      </c>
      <c r="J506" s="26" t="s">
        <v>47</v>
      </c>
      <c r="K506" s="26" t="s">
        <v>47</v>
      </c>
      <c r="L506" s="26" t="s">
        <v>47</v>
      </c>
      <c r="M506" s="34">
        <v>899999296</v>
      </c>
      <c r="N506" s="26" t="s">
        <v>49</v>
      </c>
      <c r="O506" s="26" t="s">
        <v>47</v>
      </c>
      <c r="P506" s="27">
        <v>0</v>
      </c>
      <c r="Q506" s="27">
        <v>0</v>
      </c>
      <c r="R506" s="27">
        <v>0</v>
      </c>
      <c r="S506" s="27">
        <v>697503586</v>
      </c>
      <c r="T506" s="27">
        <v>697503586</v>
      </c>
      <c r="U506" s="27">
        <v>0</v>
      </c>
      <c r="V506" s="27">
        <v>0</v>
      </c>
      <c r="W506" s="27">
        <v>0</v>
      </c>
      <c r="X506" s="27">
        <v>0</v>
      </c>
      <c r="Y506" s="27">
        <v>0</v>
      </c>
      <c r="Z506" s="27">
        <v>697503586</v>
      </c>
      <c r="AA506" s="27">
        <v>0</v>
      </c>
      <c r="AB506" s="27">
        <v>697503586</v>
      </c>
      <c r="AC506" s="27">
        <v>0</v>
      </c>
      <c r="AD506" s="27">
        <v>0</v>
      </c>
      <c r="AE506" s="27">
        <v>0</v>
      </c>
      <c r="AF506" s="27">
        <v>0</v>
      </c>
      <c r="AG506" s="27">
        <v>0</v>
      </c>
      <c r="AH506" s="27">
        <v>3</v>
      </c>
      <c r="AI506" s="27">
        <v>0</v>
      </c>
      <c r="AJ506" s="27">
        <v>0</v>
      </c>
      <c r="AK506" s="27">
        <v>0</v>
      </c>
      <c r="AL506" s="27">
        <v>0</v>
      </c>
      <c r="AM506" s="27">
        <v>0</v>
      </c>
      <c r="AN506" s="27">
        <v>0</v>
      </c>
      <c r="AO506" s="27">
        <v>0</v>
      </c>
      <c r="AP506" s="26" t="s">
        <v>60</v>
      </c>
      <c r="AQ506" s="26" t="s">
        <v>264</v>
      </c>
      <c r="AR506" s="26" t="s">
        <v>1626</v>
      </c>
      <c r="AS506" s="26" t="s">
        <v>53</v>
      </c>
      <c r="AT506" s="26" t="s">
        <v>54</v>
      </c>
    </row>
    <row r="507" spans="1:46" x14ac:dyDescent="0.15">
      <c r="A507" s="26" t="s">
        <v>263</v>
      </c>
      <c r="B507" s="34">
        <v>2010</v>
      </c>
      <c r="C507" s="26" t="s">
        <v>46</v>
      </c>
      <c r="D507" s="26" t="s">
        <v>47</v>
      </c>
      <c r="E507" s="26" t="s">
        <v>48</v>
      </c>
      <c r="F507" s="26" t="s">
        <v>1611</v>
      </c>
      <c r="G507" s="26" t="s">
        <v>47</v>
      </c>
      <c r="H507" s="26" t="s">
        <v>47</v>
      </c>
      <c r="I507" s="26" t="s">
        <v>47</v>
      </c>
      <c r="J507" s="26" t="s">
        <v>47</v>
      </c>
      <c r="K507" s="26" t="s">
        <v>47</v>
      </c>
      <c r="L507" s="26" t="s">
        <v>47</v>
      </c>
      <c r="M507" s="34">
        <v>899999296</v>
      </c>
      <c r="N507" s="26" t="s">
        <v>49</v>
      </c>
      <c r="O507" s="26" t="s">
        <v>47</v>
      </c>
      <c r="P507" s="27">
        <v>0</v>
      </c>
      <c r="Q507" s="27">
        <v>0</v>
      </c>
      <c r="R507" s="27">
        <v>0</v>
      </c>
      <c r="S507" s="27">
        <v>665860480</v>
      </c>
      <c r="T507" s="27">
        <v>665860480</v>
      </c>
      <c r="U507" s="27">
        <v>0</v>
      </c>
      <c r="V507" s="27">
        <v>0</v>
      </c>
      <c r="W507" s="27">
        <v>0</v>
      </c>
      <c r="X507" s="27">
        <v>0</v>
      </c>
      <c r="Y507" s="27">
        <v>0</v>
      </c>
      <c r="Z507" s="27">
        <v>665860480</v>
      </c>
      <c r="AA507" s="27">
        <v>0</v>
      </c>
      <c r="AB507" s="27">
        <v>665860480</v>
      </c>
      <c r="AC507" s="27">
        <v>0</v>
      </c>
      <c r="AD507" s="27">
        <v>0</v>
      </c>
      <c r="AE507" s="27">
        <v>0</v>
      </c>
      <c r="AF507" s="27">
        <v>0</v>
      </c>
      <c r="AG507" s="27">
        <v>0</v>
      </c>
      <c r="AH507" s="27">
        <v>33</v>
      </c>
      <c r="AI507" s="27">
        <v>0</v>
      </c>
      <c r="AJ507" s="27">
        <v>0</v>
      </c>
      <c r="AK507" s="27">
        <v>0</v>
      </c>
      <c r="AL507" s="27">
        <v>0</v>
      </c>
      <c r="AM507" s="27">
        <v>0</v>
      </c>
      <c r="AN507" s="27">
        <v>0</v>
      </c>
      <c r="AO507" s="27">
        <v>0</v>
      </c>
      <c r="AP507" s="26" t="s">
        <v>60</v>
      </c>
      <c r="AQ507" s="26" t="s">
        <v>264</v>
      </c>
      <c r="AR507" s="26" t="s">
        <v>1627</v>
      </c>
      <c r="AS507" s="26" t="s">
        <v>53</v>
      </c>
      <c r="AT507" s="26" t="s">
        <v>54</v>
      </c>
    </row>
    <row r="508" spans="1:46" ht="25.5" x14ac:dyDescent="0.15">
      <c r="A508" s="34">
        <v>368</v>
      </c>
      <c r="B508" s="34">
        <v>2011</v>
      </c>
      <c r="C508" s="26" t="s">
        <v>55</v>
      </c>
      <c r="D508" s="26" t="s">
        <v>151</v>
      </c>
      <c r="E508" s="26" t="s">
        <v>83</v>
      </c>
      <c r="F508" s="26" t="s">
        <v>1611</v>
      </c>
      <c r="G508" s="26" t="s">
        <v>462</v>
      </c>
      <c r="H508" s="26" t="s">
        <v>462</v>
      </c>
      <c r="I508" s="26" t="s">
        <v>462</v>
      </c>
      <c r="J508" s="26" t="s">
        <v>462</v>
      </c>
      <c r="K508" s="34">
        <v>36</v>
      </c>
      <c r="L508" s="26" t="s">
        <v>463</v>
      </c>
      <c r="M508" s="34">
        <v>899999296</v>
      </c>
      <c r="N508" s="26" t="s">
        <v>49</v>
      </c>
      <c r="O508" s="26" t="s">
        <v>464</v>
      </c>
      <c r="P508" s="27">
        <v>8825032381.7399998</v>
      </c>
      <c r="Q508" s="27">
        <v>8825032381.7399998</v>
      </c>
      <c r="R508" s="27">
        <v>0</v>
      </c>
      <c r="S508" s="27">
        <v>0</v>
      </c>
      <c r="T508" s="27">
        <v>0</v>
      </c>
      <c r="U508" s="27">
        <v>0</v>
      </c>
      <c r="V508" s="27">
        <v>0</v>
      </c>
      <c r="W508" s="27">
        <v>0</v>
      </c>
      <c r="X508" s="27">
        <v>0</v>
      </c>
      <c r="Y508" s="27">
        <v>0</v>
      </c>
      <c r="Z508" s="27">
        <v>0</v>
      </c>
      <c r="AA508" s="27">
        <v>0</v>
      </c>
      <c r="AB508" s="27">
        <v>0</v>
      </c>
      <c r="AC508" s="27">
        <v>0</v>
      </c>
      <c r="AD508" s="27">
        <v>0</v>
      </c>
      <c r="AE508" s="27">
        <v>0</v>
      </c>
      <c r="AF508" s="27">
        <v>0</v>
      </c>
      <c r="AG508" s="27">
        <v>0</v>
      </c>
      <c r="AH508" s="27">
        <v>0</v>
      </c>
      <c r="AI508" s="27">
        <v>0</v>
      </c>
      <c r="AJ508" s="27">
        <v>0</v>
      </c>
      <c r="AK508" s="27">
        <v>0</v>
      </c>
      <c r="AL508" s="27">
        <v>0</v>
      </c>
      <c r="AM508" s="27">
        <v>0</v>
      </c>
      <c r="AN508" s="27">
        <v>0</v>
      </c>
      <c r="AO508" s="27">
        <v>0</v>
      </c>
      <c r="AP508" s="26" t="s">
        <v>60</v>
      </c>
      <c r="AQ508" s="26" t="s">
        <v>465</v>
      </c>
      <c r="AR508" s="26" t="s">
        <v>52</v>
      </c>
      <c r="AS508" s="26" t="s">
        <v>53</v>
      </c>
      <c r="AT508" s="26" t="s">
        <v>54</v>
      </c>
    </row>
    <row r="509" spans="1:46" ht="25.5" x14ac:dyDescent="0.15">
      <c r="A509" s="34">
        <v>368</v>
      </c>
      <c r="B509" s="34">
        <v>2011</v>
      </c>
      <c r="C509" s="26" t="s">
        <v>55</v>
      </c>
      <c r="D509" s="26" t="s">
        <v>151</v>
      </c>
      <c r="E509" s="26" t="s">
        <v>83</v>
      </c>
      <c r="F509" s="26" t="s">
        <v>1611</v>
      </c>
      <c r="G509" s="26" t="s">
        <v>462</v>
      </c>
      <c r="H509" s="26" t="s">
        <v>462</v>
      </c>
      <c r="I509" s="26" t="s">
        <v>462</v>
      </c>
      <c r="J509" s="26" t="s">
        <v>462</v>
      </c>
      <c r="K509" s="34">
        <v>36</v>
      </c>
      <c r="L509" s="26" t="s">
        <v>463</v>
      </c>
      <c r="M509" s="34">
        <v>899999296</v>
      </c>
      <c r="N509" s="26" t="s">
        <v>49</v>
      </c>
      <c r="O509" s="26" t="s">
        <v>464</v>
      </c>
      <c r="P509" s="27">
        <v>8825032381.7399998</v>
      </c>
      <c r="Q509" s="27">
        <v>8825032381.7399998</v>
      </c>
      <c r="R509" s="27">
        <v>0</v>
      </c>
      <c r="S509" s="27">
        <v>310450354</v>
      </c>
      <c r="T509" s="27">
        <v>310450354</v>
      </c>
      <c r="U509" s="27">
        <v>0</v>
      </c>
      <c r="V509" s="27">
        <v>0</v>
      </c>
      <c r="W509" s="27">
        <v>0</v>
      </c>
      <c r="X509" s="27">
        <v>0</v>
      </c>
      <c r="Y509" s="27">
        <v>37611586.740000002</v>
      </c>
      <c r="Z509" s="27">
        <v>239487155</v>
      </c>
      <c r="AA509" s="27">
        <v>0</v>
      </c>
      <c r="AB509" s="27">
        <v>239487155</v>
      </c>
      <c r="AC509" s="27">
        <v>0</v>
      </c>
      <c r="AD509" s="27">
        <v>0</v>
      </c>
      <c r="AE509" s="27">
        <v>0</v>
      </c>
      <c r="AF509" s="27">
        <v>0</v>
      </c>
      <c r="AG509" s="27">
        <v>70963199</v>
      </c>
      <c r="AH509" s="27">
        <v>5</v>
      </c>
      <c r="AI509" s="27">
        <v>108574785.73999999</v>
      </c>
      <c r="AJ509" s="27">
        <v>0</v>
      </c>
      <c r="AK509" s="27">
        <v>0</v>
      </c>
      <c r="AL509" s="27">
        <v>0</v>
      </c>
      <c r="AM509" s="27">
        <v>0</v>
      </c>
      <c r="AN509" s="27">
        <v>0</v>
      </c>
      <c r="AO509" s="27">
        <v>108574785.73999999</v>
      </c>
      <c r="AP509" s="26" t="s">
        <v>60</v>
      </c>
      <c r="AQ509" s="26" t="s">
        <v>1628</v>
      </c>
      <c r="AR509" s="26" t="s">
        <v>52</v>
      </c>
      <c r="AS509" s="26" t="s">
        <v>53</v>
      </c>
      <c r="AT509" s="26" t="s">
        <v>54</v>
      </c>
    </row>
    <row r="510" spans="1:46" ht="63.75" x14ac:dyDescent="0.15">
      <c r="A510" s="34">
        <v>356</v>
      </c>
      <c r="B510" s="34">
        <v>2011</v>
      </c>
      <c r="C510" s="26" t="s">
        <v>55</v>
      </c>
      <c r="D510" s="26" t="s">
        <v>107</v>
      </c>
      <c r="E510" s="26" t="s">
        <v>78</v>
      </c>
      <c r="F510" s="26" t="s">
        <v>1611</v>
      </c>
      <c r="G510" s="26" t="s">
        <v>462</v>
      </c>
      <c r="H510" s="26" t="s">
        <v>372</v>
      </c>
      <c r="I510" s="26" t="s">
        <v>372</v>
      </c>
      <c r="J510" s="26" t="s">
        <v>416</v>
      </c>
      <c r="K510" s="34">
        <v>54</v>
      </c>
      <c r="L510" s="26" t="s">
        <v>1415</v>
      </c>
      <c r="M510" s="34">
        <v>830000282</v>
      </c>
      <c r="N510" s="26" t="s">
        <v>1331</v>
      </c>
      <c r="O510" s="26" t="s">
        <v>1416</v>
      </c>
      <c r="P510" s="27">
        <v>1580000000</v>
      </c>
      <c r="Q510" s="27">
        <v>1540000000</v>
      </c>
      <c r="R510" s="27">
        <v>40000000</v>
      </c>
      <c r="S510" s="27">
        <v>39999999.549999997</v>
      </c>
      <c r="T510" s="27">
        <v>39840637</v>
      </c>
      <c r="U510" s="27">
        <v>0</v>
      </c>
      <c r="V510" s="27">
        <v>0</v>
      </c>
      <c r="W510" s="27">
        <v>0</v>
      </c>
      <c r="X510" s="27">
        <v>0</v>
      </c>
      <c r="Y510" s="27">
        <v>0.45</v>
      </c>
      <c r="Z510" s="27">
        <v>39704387.810000002</v>
      </c>
      <c r="AA510" s="27">
        <v>158184.81</v>
      </c>
      <c r="AB510" s="27">
        <v>39546203</v>
      </c>
      <c r="AC510" s="27">
        <v>0</v>
      </c>
      <c r="AD510" s="27">
        <v>0</v>
      </c>
      <c r="AE510" s="27">
        <v>0</v>
      </c>
      <c r="AF510" s="27">
        <v>0</v>
      </c>
      <c r="AG510" s="27">
        <v>295611.74</v>
      </c>
      <c r="AH510" s="27">
        <v>1</v>
      </c>
      <c r="AI510" s="27">
        <v>295612.19</v>
      </c>
      <c r="AJ510" s="27">
        <v>0</v>
      </c>
      <c r="AK510" s="27">
        <v>0</v>
      </c>
      <c r="AL510" s="27">
        <v>0</v>
      </c>
      <c r="AM510" s="27">
        <v>0</v>
      </c>
      <c r="AN510" s="27">
        <v>0</v>
      </c>
      <c r="AO510" s="27">
        <v>295612.19</v>
      </c>
      <c r="AP510" s="26" t="s">
        <v>542</v>
      </c>
      <c r="AQ510" s="26" t="s">
        <v>1417</v>
      </c>
      <c r="AR510" s="26" t="s">
        <v>1629</v>
      </c>
      <c r="AS510" s="26" t="s">
        <v>1330</v>
      </c>
      <c r="AT510" s="26" t="s">
        <v>54</v>
      </c>
    </row>
    <row r="511" spans="1:46" ht="25.5" x14ac:dyDescent="0.15">
      <c r="A511" s="34">
        <v>99</v>
      </c>
      <c r="B511" s="34">
        <v>2011</v>
      </c>
      <c r="C511" s="26" t="s">
        <v>55</v>
      </c>
      <c r="D511" s="26" t="s">
        <v>107</v>
      </c>
      <c r="E511" s="26" t="s">
        <v>48</v>
      </c>
      <c r="F511" s="26" t="s">
        <v>1611</v>
      </c>
      <c r="G511" s="26" t="s">
        <v>1468</v>
      </c>
      <c r="H511" s="26" t="s">
        <v>1469</v>
      </c>
      <c r="I511" s="26" t="s">
        <v>1469</v>
      </c>
      <c r="J511" s="26" t="s">
        <v>1470</v>
      </c>
      <c r="K511" s="34">
        <v>64</v>
      </c>
      <c r="L511" s="26" t="s">
        <v>1298</v>
      </c>
      <c r="M511" s="34">
        <v>899999053</v>
      </c>
      <c r="N511" s="26" t="s">
        <v>1300</v>
      </c>
      <c r="O511" s="26" t="s">
        <v>1471</v>
      </c>
      <c r="P511" s="27">
        <v>73718127951.369995</v>
      </c>
      <c r="Q511" s="27">
        <v>73718127951.369995</v>
      </c>
      <c r="R511" s="27">
        <v>0</v>
      </c>
      <c r="S511" s="27">
        <v>3882210556.71</v>
      </c>
      <c r="T511" s="28">
        <v>3583450152</v>
      </c>
      <c r="U511" s="29">
        <v>0</v>
      </c>
      <c r="V511" s="27">
        <v>0</v>
      </c>
      <c r="W511" s="28">
        <v>283237196.00999999</v>
      </c>
      <c r="X511" s="27">
        <v>0</v>
      </c>
      <c r="Y511" s="27">
        <v>14114828.289999999</v>
      </c>
      <c r="Z511" s="27">
        <v>3722580785.8899999</v>
      </c>
      <c r="AA511" s="28">
        <v>14830999.15</v>
      </c>
      <c r="AB511" s="28">
        <v>3424512590.7399998</v>
      </c>
      <c r="AC511" s="28">
        <v>0</v>
      </c>
      <c r="AD511" s="27">
        <v>0</v>
      </c>
      <c r="AE511" s="28">
        <v>283237196.00999999</v>
      </c>
      <c r="AF511" s="27">
        <v>0</v>
      </c>
      <c r="AG511" s="30">
        <v>159629770.81999999</v>
      </c>
      <c r="AH511" s="27">
        <v>3</v>
      </c>
      <c r="AI511" s="30">
        <v>173744599.11000001</v>
      </c>
      <c r="AJ511" s="27">
        <v>0</v>
      </c>
      <c r="AK511" s="27">
        <v>0</v>
      </c>
      <c r="AL511" s="27">
        <v>0</v>
      </c>
      <c r="AM511" s="27">
        <v>0</v>
      </c>
      <c r="AN511" s="27">
        <v>0</v>
      </c>
      <c r="AO511" s="31">
        <v>173744599.11000001</v>
      </c>
      <c r="AP511" s="26" t="s">
        <v>542</v>
      </c>
      <c r="AQ511" s="26" t="s">
        <v>1472</v>
      </c>
      <c r="AR511" s="26" t="s">
        <v>1630</v>
      </c>
      <c r="AS511" s="26" t="s">
        <v>1299</v>
      </c>
      <c r="AT511" s="26" t="s">
        <v>54</v>
      </c>
    </row>
    <row r="512" spans="1:46" ht="25.5" x14ac:dyDescent="0.15">
      <c r="A512" s="34">
        <v>397</v>
      </c>
      <c r="B512" s="34">
        <v>2011</v>
      </c>
      <c r="C512" s="26" t="s">
        <v>55</v>
      </c>
      <c r="D512" s="26" t="s">
        <v>151</v>
      </c>
      <c r="E512" s="26" t="s">
        <v>83</v>
      </c>
      <c r="F512" s="26" t="s">
        <v>1611</v>
      </c>
      <c r="G512" s="26" t="s">
        <v>415</v>
      </c>
      <c r="H512" s="26" t="s">
        <v>371</v>
      </c>
      <c r="I512" s="26" t="s">
        <v>371</v>
      </c>
      <c r="J512" s="26" t="s">
        <v>371</v>
      </c>
      <c r="K512" s="34">
        <v>41</v>
      </c>
      <c r="L512" s="26" t="s">
        <v>153</v>
      </c>
      <c r="M512" s="34">
        <v>899999296</v>
      </c>
      <c r="N512" s="26" t="s">
        <v>49</v>
      </c>
      <c r="O512" s="26" t="s">
        <v>453</v>
      </c>
      <c r="P512" s="27">
        <v>5593578994.4300003</v>
      </c>
      <c r="Q512" s="27">
        <v>5593578994.4300003</v>
      </c>
      <c r="R512" s="27">
        <v>0</v>
      </c>
      <c r="S512" s="27">
        <v>431383909</v>
      </c>
      <c r="T512" s="27">
        <v>431383909</v>
      </c>
      <c r="U512" s="27">
        <v>0</v>
      </c>
      <c r="V512" s="27">
        <v>0</v>
      </c>
      <c r="W512" s="27">
        <v>0</v>
      </c>
      <c r="X512" s="27">
        <v>0</v>
      </c>
      <c r="Y512" s="27">
        <v>0</v>
      </c>
      <c r="Z512" s="27">
        <v>431383909</v>
      </c>
      <c r="AA512" s="27">
        <v>0</v>
      </c>
      <c r="AB512" s="27">
        <v>431383909</v>
      </c>
      <c r="AC512" s="27">
        <v>0</v>
      </c>
      <c r="AD512" s="27">
        <v>0</v>
      </c>
      <c r="AE512" s="27">
        <v>0</v>
      </c>
      <c r="AF512" s="27">
        <v>0</v>
      </c>
      <c r="AG512" s="27">
        <v>0</v>
      </c>
      <c r="AH512" s="27">
        <v>5</v>
      </c>
      <c r="AI512" s="27">
        <v>0</v>
      </c>
      <c r="AJ512" s="27">
        <v>0</v>
      </c>
      <c r="AK512" s="27">
        <v>0</v>
      </c>
      <c r="AL512" s="27">
        <v>0</v>
      </c>
      <c r="AM512" s="27">
        <v>0</v>
      </c>
      <c r="AN512" s="27">
        <v>0</v>
      </c>
      <c r="AO512" s="27">
        <v>0</v>
      </c>
      <c r="AP512" s="26" t="s">
        <v>60</v>
      </c>
      <c r="AQ512" s="26" t="s">
        <v>1631</v>
      </c>
      <c r="AR512" s="26" t="s">
        <v>52</v>
      </c>
      <c r="AS512" s="26" t="s">
        <v>53</v>
      </c>
      <c r="AT512" s="26" t="s">
        <v>54</v>
      </c>
    </row>
    <row r="513" spans="1:46" ht="25.5" x14ac:dyDescent="0.15">
      <c r="A513" s="34">
        <v>397</v>
      </c>
      <c r="B513" s="34">
        <v>2011</v>
      </c>
      <c r="C513" s="26" t="s">
        <v>55</v>
      </c>
      <c r="D513" s="26" t="s">
        <v>151</v>
      </c>
      <c r="E513" s="26" t="s">
        <v>83</v>
      </c>
      <c r="F513" s="26" t="s">
        <v>1611</v>
      </c>
      <c r="G513" s="26" t="s">
        <v>415</v>
      </c>
      <c r="H513" s="26" t="s">
        <v>371</v>
      </c>
      <c r="I513" s="26" t="s">
        <v>371</v>
      </c>
      <c r="J513" s="26" t="s">
        <v>371</v>
      </c>
      <c r="K513" s="34">
        <v>41</v>
      </c>
      <c r="L513" s="26" t="s">
        <v>153</v>
      </c>
      <c r="M513" s="34">
        <v>899999296</v>
      </c>
      <c r="N513" s="26" t="s">
        <v>49</v>
      </c>
      <c r="O513" s="26" t="s">
        <v>453</v>
      </c>
      <c r="P513" s="27">
        <v>5593578994.4300003</v>
      </c>
      <c r="Q513" s="27">
        <v>5593578994.4300003</v>
      </c>
      <c r="R513" s="27">
        <v>0</v>
      </c>
      <c r="S513" s="27">
        <v>0</v>
      </c>
      <c r="T513" s="27">
        <v>0</v>
      </c>
      <c r="U513" s="27">
        <v>0</v>
      </c>
      <c r="V513" s="27">
        <v>0</v>
      </c>
      <c r="W513" s="27">
        <v>0</v>
      </c>
      <c r="X513" s="27">
        <v>0</v>
      </c>
      <c r="Y513" s="27">
        <v>0</v>
      </c>
      <c r="Z513" s="27">
        <v>0</v>
      </c>
      <c r="AA513" s="27">
        <v>0</v>
      </c>
      <c r="AB513" s="27">
        <v>0</v>
      </c>
      <c r="AC513" s="27">
        <v>0</v>
      </c>
      <c r="AD513" s="27">
        <v>0</v>
      </c>
      <c r="AE513" s="27">
        <v>0</v>
      </c>
      <c r="AF513" s="27">
        <v>0</v>
      </c>
      <c r="AG513" s="27">
        <v>0</v>
      </c>
      <c r="AH513" s="27">
        <v>0</v>
      </c>
      <c r="AI513" s="27">
        <v>0</v>
      </c>
      <c r="AJ513" s="27">
        <v>0</v>
      </c>
      <c r="AK513" s="27">
        <v>0</v>
      </c>
      <c r="AL513" s="27">
        <v>0</v>
      </c>
      <c r="AM513" s="27">
        <v>0</v>
      </c>
      <c r="AN513" s="27">
        <v>0</v>
      </c>
      <c r="AO513" s="27">
        <v>0</v>
      </c>
      <c r="AP513" s="26" t="s">
        <v>60</v>
      </c>
      <c r="AQ513" s="26" t="s">
        <v>454</v>
      </c>
      <c r="AR513" s="26" t="s">
        <v>52</v>
      </c>
      <c r="AS513" s="26" t="s">
        <v>53</v>
      </c>
      <c r="AT513" s="26" t="s">
        <v>54</v>
      </c>
    </row>
    <row r="514" spans="1:46" ht="63.75" x14ac:dyDescent="0.15">
      <c r="A514" s="34">
        <v>344</v>
      </c>
      <c r="B514" s="34">
        <v>2010</v>
      </c>
      <c r="C514" s="26" t="s">
        <v>55</v>
      </c>
      <c r="D514" s="26" t="s">
        <v>56</v>
      </c>
      <c r="E514" s="26" t="s">
        <v>48</v>
      </c>
      <c r="F514" s="26" t="s">
        <v>1611</v>
      </c>
      <c r="G514" s="26" t="s">
        <v>1440</v>
      </c>
      <c r="H514" s="26" t="s">
        <v>1441</v>
      </c>
      <c r="I514" s="26" t="s">
        <v>1441</v>
      </c>
      <c r="J514" s="26" t="s">
        <v>1442</v>
      </c>
      <c r="K514" s="34">
        <v>72</v>
      </c>
      <c r="L514" s="26" t="s">
        <v>1443</v>
      </c>
      <c r="M514" s="34">
        <v>899999001</v>
      </c>
      <c r="N514" s="26" t="s">
        <v>1367</v>
      </c>
      <c r="O514" s="26" t="s">
        <v>1444</v>
      </c>
      <c r="P514" s="27">
        <v>6498964265</v>
      </c>
      <c r="Q514" s="27">
        <v>6498964265</v>
      </c>
      <c r="R514" s="27">
        <v>0</v>
      </c>
      <c r="S514" s="27">
        <v>198080240</v>
      </c>
      <c r="T514" s="27">
        <v>198080240</v>
      </c>
      <c r="U514" s="27">
        <v>0</v>
      </c>
      <c r="V514" s="27">
        <v>0</v>
      </c>
      <c r="W514" s="27">
        <v>0</v>
      </c>
      <c r="X514" s="27">
        <v>0</v>
      </c>
      <c r="Y514" s="27">
        <v>0</v>
      </c>
      <c r="Z514" s="27">
        <v>198080240</v>
      </c>
      <c r="AA514" s="27">
        <v>0</v>
      </c>
      <c r="AB514" s="27">
        <v>198080240</v>
      </c>
      <c r="AC514" s="27">
        <v>0</v>
      </c>
      <c r="AD514" s="27">
        <v>0</v>
      </c>
      <c r="AE514" s="27">
        <v>0</v>
      </c>
      <c r="AF514" s="27">
        <v>0</v>
      </c>
      <c r="AG514" s="27">
        <v>0</v>
      </c>
      <c r="AH514" s="27">
        <v>1</v>
      </c>
      <c r="AI514" s="27">
        <v>0</v>
      </c>
      <c r="AJ514" s="27">
        <v>0</v>
      </c>
      <c r="AK514" s="27">
        <v>0</v>
      </c>
      <c r="AL514" s="27">
        <v>0</v>
      </c>
      <c r="AM514" s="27">
        <v>0</v>
      </c>
      <c r="AN514" s="27">
        <v>0</v>
      </c>
      <c r="AO514" s="27">
        <v>0</v>
      </c>
      <c r="AP514" s="26" t="s">
        <v>74</v>
      </c>
      <c r="AQ514" s="26" t="s">
        <v>1445</v>
      </c>
      <c r="AR514" s="26" t="s">
        <v>1632</v>
      </c>
      <c r="AS514" s="26" t="s">
        <v>1366</v>
      </c>
      <c r="AT514" s="26" t="s">
        <v>54</v>
      </c>
    </row>
    <row r="515" spans="1:46" ht="51" x14ac:dyDescent="0.15">
      <c r="A515" s="34">
        <v>298</v>
      </c>
      <c r="B515" s="34">
        <v>2011</v>
      </c>
      <c r="C515" s="26" t="s">
        <v>55</v>
      </c>
      <c r="D515" s="26" t="s">
        <v>77</v>
      </c>
      <c r="E515" s="26" t="s">
        <v>78</v>
      </c>
      <c r="F515" s="26" t="s">
        <v>1611</v>
      </c>
      <c r="G515" s="26" t="s">
        <v>449</v>
      </c>
      <c r="H515" s="26" t="s">
        <v>372</v>
      </c>
      <c r="I515" s="26" t="s">
        <v>372</v>
      </c>
      <c r="J515" s="26" t="s">
        <v>449</v>
      </c>
      <c r="K515" s="34">
        <v>40</v>
      </c>
      <c r="L515" s="26" t="s">
        <v>1398</v>
      </c>
      <c r="M515" s="34">
        <v>899999068</v>
      </c>
      <c r="N515" s="26" t="s">
        <v>1400</v>
      </c>
      <c r="O515" s="26" t="s">
        <v>1401</v>
      </c>
      <c r="P515" s="27">
        <v>3891687596.1999998</v>
      </c>
      <c r="Q515" s="27">
        <v>2600337596.1999998</v>
      </c>
      <c r="R515" s="27">
        <v>1291350000</v>
      </c>
      <c r="S515" s="27">
        <v>102115295.89</v>
      </c>
      <c r="T515" s="27">
        <v>101683672</v>
      </c>
      <c r="U515" s="27">
        <v>0</v>
      </c>
      <c r="V515" s="27">
        <v>0</v>
      </c>
      <c r="W515" s="27">
        <v>0</v>
      </c>
      <c r="X515" s="27">
        <v>0</v>
      </c>
      <c r="Y515" s="27">
        <v>6222300.3099999996</v>
      </c>
      <c r="Z515" s="27">
        <v>102090406.69</v>
      </c>
      <c r="AA515" s="27">
        <v>406734.69</v>
      </c>
      <c r="AB515" s="27">
        <v>101683672</v>
      </c>
      <c r="AC515" s="27">
        <v>0</v>
      </c>
      <c r="AD515" s="27">
        <v>0</v>
      </c>
      <c r="AE515" s="27">
        <v>0</v>
      </c>
      <c r="AF515" s="27">
        <v>0</v>
      </c>
      <c r="AG515" s="27">
        <v>24889.200000000001</v>
      </c>
      <c r="AH515" s="27">
        <v>2</v>
      </c>
      <c r="AI515" s="27">
        <v>6247189.5099999998</v>
      </c>
      <c r="AJ515" s="27">
        <v>-6247189.5099999998</v>
      </c>
      <c r="AK515" s="27">
        <v>-6247189.5099999998</v>
      </c>
      <c r="AL515" s="27">
        <v>0</v>
      </c>
      <c r="AM515" s="27">
        <v>0</v>
      </c>
      <c r="AN515" s="27">
        <v>0</v>
      </c>
      <c r="AO515" s="27">
        <v>0</v>
      </c>
      <c r="AP515" s="26" t="s">
        <v>542</v>
      </c>
      <c r="AQ515" s="26" t="s">
        <v>1402</v>
      </c>
      <c r="AR515" s="26" t="s">
        <v>1633</v>
      </c>
      <c r="AS515" s="26" t="s">
        <v>1399</v>
      </c>
      <c r="AT515" s="26" t="s">
        <v>54</v>
      </c>
    </row>
    <row r="516" spans="1:46" ht="63.75" x14ac:dyDescent="0.15">
      <c r="A516" s="34">
        <v>498</v>
      </c>
      <c r="B516" s="34">
        <v>2010</v>
      </c>
      <c r="C516" s="26" t="s">
        <v>55</v>
      </c>
      <c r="D516" s="26" t="s">
        <v>107</v>
      </c>
      <c r="E516" s="26" t="s">
        <v>48</v>
      </c>
      <c r="F516" s="26" t="s">
        <v>1611</v>
      </c>
      <c r="G516" s="26" t="s">
        <v>366</v>
      </c>
      <c r="H516" s="26" t="s">
        <v>366</v>
      </c>
      <c r="I516" s="26" t="s">
        <v>366</v>
      </c>
      <c r="J516" s="26" t="s">
        <v>1446</v>
      </c>
      <c r="K516" s="34">
        <v>78</v>
      </c>
      <c r="L516" s="26" t="s">
        <v>1298</v>
      </c>
      <c r="M516" s="34">
        <v>899999053</v>
      </c>
      <c r="N516" s="26" t="s">
        <v>1300</v>
      </c>
      <c r="O516" s="26" t="s">
        <v>1447</v>
      </c>
      <c r="P516" s="27">
        <v>46685763187</v>
      </c>
      <c r="Q516" s="27">
        <v>46505763187</v>
      </c>
      <c r="R516" s="27">
        <v>180000000</v>
      </c>
      <c r="S516" s="27">
        <v>1488000000</v>
      </c>
      <c r="T516" s="27">
        <v>1482000000</v>
      </c>
      <c r="U516" s="27">
        <v>0</v>
      </c>
      <c r="V516" s="27">
        <v>0</v>
      </c>
      <c r="W516" s="27">
        <v>0</v>
      </c>
      <c r="X516" s="27">
        <v>0</v>
      </c>
      <c r="Y516" s="27">
        <v>0</v>
      </c>
      <c r="Z516" s="27">
        <v>1487928000</v>
      </c>
      <c r="AA516" s="27">
        <v>5928000</v>
      </c>
      <c r="AB516" s="27">
        <v>1482000000</v>
      </c>
      <c r="AC516" s="27">
        <v>0</v>
      </c>
      <c r="AD516" s="27">
        <v>0</v>
      </c>
      <c r="AE516" s="27">
        <v>0</v>
      </c>
      <c r="AF516" s="27">
        <v>0</v>
      </c>
      <c r="AG516" s="27">
        <v>72000</v>
      </c>
      <c r="AH516" s="27">
        <v>4</v>
      </c>
      <c r="AI516" s="27">
        <v>18072000</v>
      </c>
      <c r="AJ516" s="27">
        <v>0</v>
      </c>
      <c r="AK516" s="27">
        <v>0</v>
      </c>
      <c r="AL516" s="27">
        <v>0</v>
      </c>
      <c r="AM516" s="27">
        <v>0</v>
      </c>
      <c r="AN516" s="27">
        <v>0</v>
      </c>
      <c r="AO516" s="27">
        <v>18072000</v>
      </c>
      <c r="AP516" s="26" t="s">
        <v>542</v>
      </c>
      <c r="AQ516" s="26" t="s">
        <v>1448</v>
      </c>
      <c r="AR516" s="26" t="s">
        <v>1634</v>
      </c>
      <c r="AS516" s="26" t="s">
        <v>1299</v>
      </c>
      <c r="AT516" s="26" t="s">
        <v>54</v>
      </c>
    </row>
    <row r="517" spans="1:46" ht="25.5" x14ac:dyDescent="0.15">
      <c r="A517" s="34">
        <v>543</v>
      </c>
      <c r="B517" s="34">
        <v>2013</v>
      </c>
      <c r="C517" s="26" t="s">
        <v>55</v>
      </c>
      <c r="D517" s="26" t="s">
        <v>107</v>
      </c>
      <c r="E517" s="26" t="s">
        <v>48</v>
      </c>
      <c r="F517" s="26" t="s">
        <v>1611</v>
      </c>
      <c r="G517" s="26" t="s">
        <v>1297</v>
      </c>
      <c r="H517" s="26" t="s">
        <v>1297</v>
      </c>
      <c r="I517" s="26" t="s">
        <v>1297</v>
      </c>
      <c r="J517" s="26" t="s">
        <v>1297</v>
      </c>
      <c r="K517" s="34">
        <v>38</v>
      </c>
      <c r="L517" s="26" t="s">
        <v>1298</v>
      </c>
      <c r="M517" s="34">
        <v>899999053</v>
      </c>
      <c r="N517" s="26" t="s">
        <v>1300</v>
      </c>
      <c r="O517" s="26" t="s">
        <v>1301</v>
      </c>
      <c r="P517" s="27">
        <v>75341937556</v>
      </c>
      <c r="Q517" s="27">
        <v>74801937556</v>
      </c>
      <c r="R517" s="27">
        <v>540000000</v>
      </c>
      <c r="S517" s="27">
        <v>0</v>
      </c>
      <c r="T517" s="27">
        <v>0</v>
      </c>
      <c r="U517" s="27">
        <v>0</v>
      </c>
      <c r="V517" s="27">
        <v>0</v>
      </c>
      <c r="W517" s="27">
        <v>0</v>
      </c>
      <c r="X517" s="27">
        <v>0</v>
      </c>
      <c r="Y517" s="27">
        <v>0</v>
      </c>
      <c r="Z517" s="27">
        <v>0</v>
      </c>
      <c r="AA517" s="27">
        <v>0</v>
      </c>
      <c r="AB517" s="27">
        <v>0</v>
      </c>
      <c r="AC517" s="27">
        <v>0</v>
      </c>
      <c r="AD517" s="27">
        <v>0</v>
      </c>
      <c r="AE517" s="27">
        <v>0</v>
      </c>
      <c r="AF517" s="27">
        <v>0</v>
      </c>
      <c r="AG517" s="27">
        <v>0</v>
      </c>
      <c r="AH517" s="27">
        <v>0</v>
      </c>
      <c r="AI517" s="27">
        <v>0</v>
      </c>
      <c r="AJ517" s="27">
        <v>0</v>
      </c>
      <c r="AK517" s="27">
        <v>0</v>
      </c>
      <c r="AL517" s="27">
        <v>0</v>
      </c>
      <c r="AM517" s="27">
        <v>0</v>
      </c>
      <c r="AN517" s="27">
        <v>0</v>
      </c>
      <c r="AO517" s="27">
        <v>0</v>
      </c>
      <c r="AP517" s="26" t="s">
        <v>542</v>
      </c>
      <c r="AQ517" s="26" t="s">
        <v>1189</v>
      </c>
      <c r="AR517" s="26" t="s">
        <v>52</v>
      </c>
      <c r="AS517" s="26" t="s">
        <v>1299</v>
      </c>
      <c r="AT517" s="26" t="s">
        <v>1620</v>
      </c>
    </row>
    <row r="518" spans="1:46" ht="25.5" x14ac:dyDescent="0.15">
      <c r="A518" s="34">
        <v>543</v>
      </c>
      <c r="B518" s="34">
        <v>2013</v>
      </c>
      <c r="C518" s="26" t="s">
        <v>55</v>
      </c>
      <c r="D518" s="26" t="s">
        <v>107</v>
      </c>
      <c r="E518" s="26" t="s">
        <v>48</v>
      </c>
      <c r="F518" s="26" t="s">
        <v>1611</v>
      </c>
      <c r="G518" s="26" t="s">
        <v>1297</v>
      </c>
      <c r="H518" s="26" t="s">
        <v>1297</v>
      </c>
      <c r="I518" s="26" t="s">
        <v>1297</v>
      </c>
      <c r="J518" s="26" t="s">
        <v>1297</v>
      </c>
      <c r="K518" s="34">
        <v>38</v>
      </c>
      <c r="L518" s="26" t="s">
        <v>1298</v>
      </c>
      <c r="M518" s="34">
        <v>899999053</v>
      </c>
      <c r="N518" s="26" t="s">
        <v>1300</v>
      </c>
      <c r="O518" s="26" t="s">
        <v>1301</v>
      </c>
      <c r="P518" s="27">
        <v>75341937556</v>
      </c>
      <c r="Q518" s="27">
        <v>74801937556</v>
      </c>
      <c r="R518" s="27">
        <v>540000000</v>
      </c>
      <c r="S518" s="27">
        <v>152631534.75999999</v>
      </c>
      <c r="T518" s="27">
        <v>152023441</v>
      </c>
      <c r="U518" s="27">
        <v>0</v>
      </c>
      <c r="V518" s="27">
        <v>0</v>
      </c>
      <c r="W518" s="27">
        <v>0</v>
      </c>
      <c r="X518" s="27">
        <v>0</v>
      </c>
      <c r="Y518" s="27">
        <v>0.24</v>
      </c>
      <c r="Z518" s="27">
        <v>152631534.75999999</v>
      </c>
      <c r="AA518" s="27">
        <v>608093.76</v>
      </c>
      <c r="AB518" s="27">
        <v>152023441</v>
      </c>
      <c r="AC518" s="27">
        <v>0</v>
      </c>
      <c r="AD518" s="27">
        <v>0</v>
      </c>
      <c r="AE518" s="27">
        <v>0</v>
      </c>
      <c r="AF518" s="27">
        <v>0</v>
      </c>
      <c r="AG518" s="27">
        <v>0</v>
      </c>
      <c r="AH518" s="27">
        <v>3</v>
      </c>
      <c r="AI518" s="27">
        <v>0.24</v>
      </c>
      <c r="AJ518" s="27">
        <v>0</v>
      </c>
      <c r="AK518" s="27">
        <v>0</v>
      </c>
      <c r="AL518" s="27">
        <v>0</v>
      </c>
      <c r="AM518" s="27">
        <v>0</v>
      </c>
      <c r="AN518" s="27">
        <v>0</v>
      </c>
      <c r="AO518" s="27">
        <v>0.24</v>
      </c>
      <c r="AP518" s="26" t="s">
        <v>542</v>
      </c>
      <c r="AQ518" s="26" t="s">
        <v>1189</v>
      </c>
      <c r="AR518" s="26" t="s">
        <v>1613</v>
      </c>
      <c r="AS518" s="26" t="s">
        <v>1299</v>
      </c>
      <c r="AT518" s="26" t="s">
        <v>54</v>
      </c>
    </row>
    <row r="519" spans="1:46" ht="51" x14ac:dyDescent="0.15">
      <c r="A519" s="34">
        <v>507</v>
      </c>
      <c r="B519" s="34">
        <v>2012</v>
      </c>
      <c r="C519" s="26" t="s">
        <v>55</v>
      </c>
      <c r="D519" s="26" t="s">
        <v>107</v>
      </c>
      <c r="E519" s="26" t="s">
        <v>48</v>
      </c>
      <c r="F519" s="26" t="s">
        <v>1611</v>
      </c>
      <c r="G519" s="26" t="s">
        <v>171</v>
      </c>
      <c r="H519" s="26" t="s">
        <v>171</v>
      </c>
      <c r="I519" s="26" t="s">
        <v>171</v>
      </c>
      <c r="J519" s="26" t="s">
        <v>176</v>
      </c>
      <c r="K519" s="34">
        <v>48</v>
      </c>
      <c r="L519" s="26" t="s">
        <v>1329</v>
      </c>
      <c r="M519" s="34">
        <v>830000282</v>
      </c>
      <c r="N519" s="26" t="s">
        <v>1331</v>
      </c>
      <c r="O519" s="26" t="s">
        <v>1332</v>
      </c>
      <c r="P519" s="27">
        <v>6159085880</v>
      </c>
      <c r="Q519" s="27">
        <v>6059085880</v>
      </c>
      <c r="R519" s="27">
        <v>100000000</v>
      </c>
      <c r="S519" s="27">
        <v>27615880</v>
      </c>
      <c r="T519" s="27">
        <v>27500000</v>
      </c>
      <c r="U519" s="27">
        <v>0</v>
      </c>
      <c r="V519" s="27">
        <v>0</v>
      </c>
      <c r="W519" s="27">
        <v>0</v>
      </c>
      <c r="X519" s="27">
        <v>0</v>
      </c>
      <c r="Y519" s="27">
        <v>1470000</v>
      </c>
      <c r="Z519" s="27">
        <v>27054587.199999999</v>
      </c>
      <c r="AA519" s="27">
        <v>107787.2</v>
      </c>
      <c r="AB519" s="27">
        <v>26946800</v>
      </c>
      <c r="AC519" s="27">
        <v>0</v>
      </c>
      <c r="AD519" s="27">
        <v>0</v>
      </c>
      <c r="AE519" s="27">
        <v>0</v>
      </c>
      <c r="AF519" s="27">
        <v>0</v>
      </c>
      <c r="AG519" s="27">
        <v>561292.80000000005</v>
      </c>
      <c r="AH519" s="27">
        <v>1</v>
      </c>
      <c r="AI519" s="27">
        <v>2031292.8</v>
      </c>
      <c r="AJ519" s="27">
        <v>0</v>
      </c>
      <c r="AK519" s="27">
        <v>0</v>
      </c>
      <c r="AL519" s="27">
        <v>0</v>
      </c>
      <c r="AM519" s="27">
        <v>0</v>
      </c>
      <c r="AN519" s="27">
        <v>0</v>
      </c>
      <c r="AO519" s="27">
        <v>2031292.8</v>
      </c>
      <c r="AP519" s="26" t="s">
        <v>542</v>
      </c>
      <c r="AQ519" s="26" t="s">
        <v>1333</v>
      </c>
      <c r="AR519" s="26" t="s">
        <v>1635</v>
      </c>
      <c r="AS519" s="26" t="s">
        <v>1330</v>
      </c>
      <c r="AT519" s="26" t="s">
        <v>54</v>
      </c>
    </row>
    <row r="520" spans="1:46" ht="114.75" x14ac:dyDescent="0.15">
      <c r="A520" s="26" t="s">
        <v>1203</v>
      </c>
      <c r="B520" s="34">
        <v>2013</v>
      </c>
      <c r="C520" s="26" t="s">
        <v>46</v>
      </c>
      <c r="D520" s="26" t="s">
        <v>47</v>
      </c>
      <c r="E520" s="26" t="s">
        <v>48</v>
      </c>
      <c r="F520" s="26" t="s">
        <v>1611</v>
      </c>
      <c r="G520" s="26" t="s">
        <v>47</v>
      </c>
      <c r="H520" s="26" t="s">
        <v>47</v>
      </c>
      <c r="I520" s="26" t="s">
        <v>47</v>
      </c>
      <c r="J520" s="26" t="s">
        <v>47</v>
      </c>
      <c r="K520" s="26" t="s">
        <v>47</v>
      </c>
      <c r="L520" s="26" t="s">
        <v>47</v>
      </c>
      <c r="M520" s="34">
        <v>820003227</v>
      </c>
      <c r="N520" s="26" t="s">
        <v>1205</v>
      </c>
      <c r="O520" s="26" t="s">
        <v>47</v>
      </c>
      <c r="P520" s="27">
        <v>0</v>
      </c>
      <c r="Q520" s="27">
        <v>0</v>
      </c>
      <c r="R520" s="27">
        <v>0</v>
      </c>
      <c r="S520" s="27">
        <v>104975.16</v>
      </c>
      <c r="T520" s="27">
        <v>0</v>
      </c>
      <c r="U520" s="27">
        <v>0</v>
      </c>
      <c r="V520" s="27">
        <v>0</v>
      </c>
      <c r="W520" s="27">
        <v>0</v>
      </c>
      <c r="X520" s="27">
        <v>0</v>
      </c>
      <c r="Y520" s="27">
        <v>0</v>
      </c>
      <c r="Z520" s="27">
        <v>104975.16</v>
      </c>
      <c r="AA520" s="27">
        <v>104975.16</v>
      </c>
      <c r="AB520" s="27">
        <v>0</v>
      </c>
      <c r="AC520" s="27">
        <v>0</v>
      </c>
      <c r="AD520" s="27">
        <v>0</v>
      </c>
      <c r="AE520" s="27">
        <v>0</v>
      </c>
      <c r="AF520" s="27">
        <v>0</v>
      </c>
      <c r="AG520" s="27">
        <v>0</v>
      </c>
      <c r="AH520" s="27">
        <v>0</v>
      </c>
      <c r="AI520" s="27">
        <v>0</v>
      </c>
      <c r="AJ520" s="27">
        <v>0</v>
      </c>
      <c r="AK520" s="27">
        <v>0</v>
      </c>
      <c r="AL520" s="27">
        <v>0</v>
      </c>
      <c r="AM520" s="27">
        <v>0</v>
      </c>
      <c r="AN520" s="27">
        <v>0</v>
      </c>
      <c r="AO520" s="27">
        <v>0</v>
      </c>
      <c r="AP520" s="26" t="s">
        <v>548</v>
      </c>
      <c r="AQ520" s="26" t="s">
        <v>1636</v>
      </c>
      <c r="AR520" s="26" t="s">
        <v>1207</v>
      </c>
      <c r="AS520" s="26" t="s">
        <v>1204</v>
      </c>
      <c r="AT520" s="26" t="s">
        <v>1620</v>
      </c>
    </row>
    <row r="521" spans="1:46" ht="38.25" x14ac:dyDescent="0.15">
      <c r="A521" s="34">
        <v>251</v>
      </c>
      <c r="B521" s="34">
        <v>2014</v>
      </c>
      <c r="C521" s="26" t="s">
        <v>55</v>
      </c>
      <c r="D521" s="26" t="s">
        <v>77</v>
      </c>
      <c r="E521" s="26" t="s">
        <v>78</v>
      </c>
      <c r="F521" s="26" t="s">
        <v>1611</v>
      </c>
      <c r="G521" s="26" t="s">
        <v>64</v>
      </c>
      <c r="H521" s="26" t="s">
        <v>64</v>
      </c>
      <c r="I521" s="26" t="s">
        <v>64</v>
      </c>
      <c r="J521" s="26" t="s">
        <v>64</v>
      </c>
      <c r="K521" s="34">
        <v>40</v>
      </c>
      <c r="L521" s="26" t="s">
        <v>148</v>
      </c>
      <c r="M521" s="34">
        <v>899999296</v>
      </c>
      <c r="N521" s="26" t="s">
        <v>49</v>
      </c>
      <c r="O521" s="26" t="s">
        <v>149</v>
      </c>
      <c r="P521" s="27">
        <v>15348687177.6</v>
      </c>
      <c r="Q521" s="27">
        <v>15348687177.6</v>
      </c>
      <c r="R521" s="27">
        <v>0</v>
      </c>
      <c r="S521" s="27">
        <v>47625177.600000001</v>
      </c>
      <c r="T521" s="27">
        <v>0</v>
      </c>
      <c r="U521" s="27">
        <v>0</v>
      </c>
      <c r="V521" s="27">
        <v>0</v>
      </c>
      <c r="W521" s="27">
        <v>0</v>
      </c>
      <c r="X521" s="27">
        <v>47625177.600000001</v>
      </c>
      <c r="Y521" s="27">
        <v>0</v>
      </c>
      <c r="Z521" s="27">
        <v>47625177.600000001</v>
      </c>
      <c r="AA521" s="27">
        <v>0</v>
      </c>
      <c r="AB521" s="27">
        <v>0</v>
      </c>
      <c r="AC521" s="27">
        <v>0</v>
      </c>
      <c r="AD521" s="27">
        <v>0</v>
      </c>
      <c r="AE521" s="27">
        <v>0</v>
      </c>
      <c r="AF521" s="27">
        <v>47625177.600000001</v>
      </c>
      <c r="AG521" s="27">
        <v>0</v>
      </c>
      <c r="AH521" s="27">
        <v>0</v>
      </c>
      <c r="AI521" s="27">
        <v>0</v>
      </c>
      <c r="AJ521" s="27">
        <v>0</v>
      </c>
      <c r="AK521" s="27">
        <v>0</v>
      </c>
      <c r="AL521" s="27">
        <v>0</v>
      </c>
      <c r="AM521" s="27">
        <v>0</v>
      </c>
      <c r="AN521" s="27">
        <v>0</v>
      </c>
      <c r="AO521" s="27">
        <v>0</v>
      </c>
      <c r="AP521" s="26" t="s">
        <v>60</v>
      </c>
      <c r="AQ521" s="26" t="s">
        <v>150</v>
      </c>
      <c r="AR521" s="26" t="s">
        <v>1637</v>
      </c>
      <c r="AS521" s="26" t="s">
        <v>53</v>
      </c>
      <c r="AT521" s="26" t="s">
        <v>54</v>
      </c>
    </row>
    <row r="522" spans="1:46" ht="51" x14ac:dyDescent="0.15">
      <c r="A522" s="34">
        <v>700</v>
      </c>
      <c r="B522" s="34">
        <v>2013</v>
      </c>
      <c r="C522" s="26" t="s">
        <v>55</v>
      </c>
      <c r="D522" s="26" t="s">
        <v>101</v>
      </c>
      <c r="E522" s="26" t="s">
        <v>83</v>
      </c>
      <c r="F522" s="26" t="s">
        <v>1611</v>
      </c>
      <c r="G522" s="26" t="s">
        <v>102</v>
      </c>
      <c r="H522" s="26" t="s">
        <v>102</v>
      </c>
      <c r="I522" s="26" t="s">
        <v>102</v>
      </c>
      <c r="J522" s="26" t="s">
        <v>102</v>
      </c>
      <c r="K522" s="34">
        <v>12</v>
      </c>
      <c r="L522" s="26" t="s">
        <v>103</v>
      </c>
      <c r="M522" s="34">
        <v>899999296</v>
      </c>
      <c r="N522" s="26" t="s">
        <v>49</v>
      </c>
      <c r="O522" s="26" t="s">
        <v>104</v>
      </c>
      <c r="P522" s="27">
        <v>147323683.40000001</v>
      </c>
      <c r="Q522" s="27">
        <v>147323683.40000001</v>
      </c>
      <c r="R522" s="27">
        <v>0</v>
      </c>
      <c r="S522" s="27">
        <v>323683.40000000002</v>
      </c>
      <c r="T522" s="27">
        <v>0</v>
      </c>
      <c r="U522" s="27">
        <v>0</v>
      </c>
      <c r="V522" s="27">
        <v>0</v>
      </c>
      <c r="W522" s="27">
        <v>0</v>
      </c>
      <c r="X522" s="27">
        <v>323683.40000000002</v>
      </c>
      <c r="Y522" s="27">
        <v>0</v>
      </c>
      <c r="Z522" s="27">
        <v>323683.40000000002</v>
      </c>
      <c r="AA522" s="27">
        <v>0</v>
      </c>
      <c r="AB522" s="27">
        <v>0</v>
      </c>
      <c r="AC522" s="27">
        <v>0</v>
      </c>
      <c r="AD522" s="27">
        <v>0</v>
      </c>
      <c r="AE522" s="27">
        <v>0</v>
      </c>
      <c r="AF522" s="27">
        <v>323683.40000000002</v>
      </c>
      <c r="AG522" s="27">
        <v>0</v>
      </c>
      <c r="AH522" s="27">
        <v>0</v>
      </c>
      <c r="AI522" s="27">
        <v>0</v>
      </c>
      <c r="AJ522" s="27">
        <v>0</v>
      </c>
      <c r="AK522" s="27">
        <v>0</v>
      </c>
      <c r="AL522" s="27">
        <v>0</v>
      </c>
      <c r="AM522" s="27">
        <v>0</v>
      </c>
      <c r="AN522" s="27">
        <v>0</v>
      </c>
      <c r="AO522" s="27">
        <v>0</v>
      </c>
      <c r="AP522" s="26" t="s">
        <v>60</v>
      </c>
      <c r="AQ522" s="26" t="s">
        <v>105</v>
      </c>
      <c r="AR522" s="26" t="s">
        <v>1638</v>
      </c>
      <c r="AS522" s="26" t="s">
        <v>53</v>
      </c>
      <c r="AT522" s="26" t="s">
        <v>54</v>
      </c>
    </row>
    <row r="523" spans="1:46" ht="51" x14ac:dyDescent="0.15">
      <c r="A523" s="34">
        <v>2441</v>
      </c>
      <c r="B523" s="34">
        <v>2012</v>
      </c>
      <c r="C523" s="26" t="s">
        <v>55</v>
      </c>
      <c r="D523" s="26" t="s">
        <v>56</v>
      </c>
      <c r="E523" s="26" t="s">
        <v>48</v>
      </c>
      <c r="F523" s="26" t="s">
        <v>1611</v>
      </c>
      <c r="G523" s="26" t="s">
        <v>171</v>
      </c>
      <c r="H523" s="26" t="s">
        <v>171</v>
      </c>
      <c r="I523" s="26" t="s">
        <v>171</v>
      </c>
      <c r="J523" s="26" t="s">
        <v>1482</v>
      </c>
      <c r="K523" s="34">
        <v>36</v>
      </c>
      <c r="L523" s="26" t="s">
        <v>1483</v>
      </c>
      <c r="M523" s="34">
        <v>830034348</v>
      </c>
      <c r="N523" s="26" t="s">
        <v>184</v>
      </c>
      <c r="O523" s="26" t="s">
        <v>1484</v>
      </c>
      <c r="P523" s="27">
        <v>15745521484</v>
      </c>
      <c r="Q523" s="27">
        <v>15745521484</v>
      </c>
      <c r="R523" s="27">
        <v>0</v>
      </c>
      <c r="S523" s="27">
        <v>772451276.12</v>
      </c>
      <c r="T523" s="27">
        <v>769373781</v>
      </c>
      <c r="U523" s="27">
        <v>0</v>
      </c>
      <c r="V523" s="27">
        <v>0</v>
      </c>
      <c r="W523" s="27">
        <v>0</v>
      </c>
      <c r="X523" s="27">
        <v>0</v>
      </c>
      <c r="Y523" s="27">
        <v>-0.12</v>
      </c>
      <c r="Z523" s="27">
        <v>616828374.55999994</v>
      </c>
      <c r="AA523" s="27">
        <v>2457483.56</v>
      </c>
      <c r="AB523" s="27">
        <v>614370891</v>
      </c>
      <c r="AC523" s="27">
        <v>0</v>
      </c>
      <c r="AD523" s="27">
        <v>0</v>
      </c>
      <c r="AE523" s="27">
        <v>0</v>
      </c>
      <c r="AF523" s="27">
        <v>0</v>
      </c>
      <c r="AG523" s="27">
        <v>155622901.56</v>
      </c>
      <c r="AH523" s="27">
        <v>2</v>
      </c>
      <c r="AI523" s="27">
        <v>155622901.44</v>
      </c>
      <c r="AJ523" s="27">
        <v>0</v>
      </c>
      <c r="AK523" s="27">
        <v>0</v>
      </c>
      <c r="AL523" s="27">
        <v>0</v>
      </c>
      <c r="AM523" s="27">
        <v>0</v>
      </c>
      <c r="AN523" s="27">
        <v>0</v>
      </c>
      <c r="AO523" s="27">
        <v>155622901.44</v>
      </c>
      <c r="AP523" s="26" t="s">
        <v>542</v>
      </c>
      <c r="AQ523" s="26" t="s">
        <v>1485</v>
      </c>
      <c r="AR523" s="26" t="s">
        <v>1639</v>
      </c>
      <c r="AS523" s="26" t="s">
        <v>183</v>
      </c>
      <c r="AT523" s="26" t="s">
        <v>54</v>
      </c>
    </row>
    <row r="524" spans="1:46" ht="76.5" x14ac:dyDescent="0.15">
      <c r="A524" s="34">
        <v>237</v>
      </c>
      <c r="B524" s="34">
        <v>2012</v>
      </c>
      <c r="C524" s="26" t="s">
        <v>55</v>
      </c>
      <c r="D524" s="26" t="s">
        <v>56</v>
      </c>
      <c r="E524" s="26" t="s">
        <v>83</v>
      </c>
      <c r="F524" s="26" t="s">
        <v>1611</v>
      </c>
      <c r="G524" s="26" t="s">
        <v>1487</v>
      </c>
      <c r="H524" s="26" t="s">
        <v>1487</v>
      </c>
      <c r="I524" s="26" t="s">
        <v>1487</v>
      </c>
      <c r="J524" s="26" t="s">
        <v>1487</v>
      </c>
      <c r="K524" s="34">
        <v>0</v>
      </c>
      <c r="L524" s="26" t="s">
        <v>176</v>
      </c>
      <c r="M524" s="34">
        <v>830015728</v>
      </c>
      <c r="N524" s="26" t="s">
        <v>1424</v>
      </c>
      <c r="O524" s="26" t="s">
        <v>1488</v>
      </c>
      <c r="P524" s="27">
        <v>501999840</v>
      </c>
      <c r="Q524" s="27">
        <v>501999840</v>
      </c>
      <c r="R524" s="27">
        <v>0</v>
      </c>
      <c r="S524" s="27">
        <v>1999840</v>
      </c>
      <c r="T524" s="27">
        <v>0</v>
      </c>
      <c r="U524" s="27">
        <v>0</v>
      </c>
      <c r="V524" s="27">
        <v>0</v>
      </c>
      <c r="W524" s="27">
        <v>0</v>
      </c>
      <c r="X524" s="27">
        <v>1999840</v>
      </c>
      <c r="Y524" s="27">
        <v>0</v>
      </c>
      <c r="Z524" s="27">
        <v>1999840</v>
      </c>
      <c r="AA524" s="27">
        <v>0</v>
      </c>
      <c r="AB524" s="27">
        <v>0</v>
      </c>
      <c r="AC524" s="27">
        <v>0</v>
      </c>
      <c r="AD524" s="27">
        <v>0</v>
      </c>
      <c r="AE524" s="27">
        <v>0</v>
      </c>
      <c r="AF524" s="27">
        <v>1999840</v>
      </c>
      <c r="AG524" s="27">
        <v>0</v>
      </c>
      <c r="AH524" s="27">
        <v>0</v>
      </c>
      <c r="AI524" s="27">
        <v>0</v>
      </c>
      <c r="AJ524" s="27">
        <v>0</v>
      </c>
      <c r="AK524" s="27">
        <v>0</v>
      </c>
      <c r="AL524" s="27">
        <v>0</v>
      </c>
      <c r="AM524" s="27">
        <v>0</v>
      </c>
      <c r="AN524" s="27">
        <v>0</v>
      </c>
      <c r="AO524" s="27">
        <v>0</v>
      </c>
      <c r="AP524" s="26" t="s">
        <v>91</v>
      </c>
      <c r="AQ524" s="26" t="s">
        <v>1489</v>
      </c>
      <c r="AR524" s="26" t="s">
        <v>1640</v>
      </c>
      <c r="AS524" s="26" t="s">
        <v>1423</v>
      </c>
      <c r="AT524" s="26" t="s">
        <v>54</v>
      </c>
    </row>
    <row r="525" spans="1:46" ht="38.25" x14ac:dyDescent="0.15">
      <c r="A525" s="34">
        <v>199</v>
      </c>
      <c r="B525" s="34">
        <v>2012</v>
      </c>
      <c r="C525" s="26" t="s">
        <v>55</v>
      </c>
      <c r="D525" s="26" t="s">
        <v>107</v>
      </c>
      <c r="E525" s="26" t="s">
        <v>48</v>
      </c>
      <c r="F525" s="26" t="s">
        <v>1611</v>
      </c>
      <c r="G525" s="26" t="s">
        <v>1479</v>
      </c>
      <c r="H525" s="26" t="s">
        <v>1479</v>
      </c>
      <c r="I525" s="26" t="s">
        <v>1479</v>
      </c>
      <c r="J525" s="26" t="s">
        <v>1479</v>
      </c>
      <c r="K525" s="34">
        <v>41</v>
      </c>
      <c r="L525" s="26" t="s">
        <v>1298</v>
      </c>
      <c r="M525" s="34">
        <v>899999053</v>
      </c>
      <c r="N525" s="26" t="s">
        <v>1300</v>
      </c>
      <c r="O525" s="26" t="s">
        <v>1480</v>
      </c>
      <c r="P525" s="27">
        <v>105847869692</v>
      </c>
      <c r="Q525" s="27">
        <v>104447869692</v>
      </c>
      <c r="R525" s="27">
        <v>1400000000</v>
      </c>
      <c r="S525" s="27">
        <v>3449999999.9200001</v>
      </c>
      <c r="T525" s="27">
        <v>3436254980</v>
      </c>
      <c r="U525" s="27">
        <v>0</v>
      </c>
      <c r="V525" s="27">
        <v>0</v>
      </c>
      <c r="W525" s="27">
        <v>0</v>
      </c>
      <c r="X525" s="27">
        <v>0</v>
      </c>
      <c r="Y525" s="27">
        <v>0.08</v>
      </c>
      <c r="Z525" s="27">
        <v>1999968000</v>
      </c>
      <c r="AA525" s="27">
        <v>7968000</v>
      </c>
      <c r="AB525" s="27">
        <v>1992000000</v>
      </c>
      <c r="AC525" s="27">
        <v>0</v>
      </c>
      <c r="AD525" s="27">
        <v>0</v>
      </c>
      <c r="AE525" s="27">
        <v>0</v>
      </c>
      <c r="AF525" s="27">
        <v>0</v>
      </c>
      <c r="AG525" s="27">
        <v>1450031999.9200001</v>
      </c>
      <c r="AH525" s="27">
        <v>1</v>
      </c>
      <c r="AI525" s="27">
        <v>1450032000</v>
      </c>
      <c r="AJ525" s="27">
        <v>0</v>
      </c>
      <c r="AK525" s="27">
        <v>0</v>
      </c>
      <c r="AL525" s="27">
        <v>0</v>
      </c>
      <c r="AM525" s="27">
        <v>0</v>
      </c>
      <c r="AN525" s="27">
        <v>0</v>
      </c>
      <c r="AO525" s="27">
        <v>1450032000</v>
      </c>
      <c r="AP525" s="26" t="s">
        <v>542</v>
      </c>
      <c r="AQ525" s="26" t="s">
        <v>1481</v>
      </c>
      <c r="AR525" s="26" t="s">
        <v>1641</v>
      </c>
      <c r="AS525" s="26" t="s">
        <v>1299</v>
      </c>
      <c r="AT525" s="26" t="s">
        <v>54</v>
      </c>
    </row>
    <row r="526" spans="1:46" ht="38.25" x14ac:dyDescent="0.15">
      <c r="A526" s="34">
        <v>475</v>
      </c>
      <c r="B526" s="34">
        <v>2012</v>
      </c>
      <c r="C526" s="26" t="s">
        <v>55</v>
      </c>
      <c r="D526" s="26" t="s">
        <v>56</v>
      </c>
      <c r="E526" s="26" t="s">
        <v>78</v>
      </c>
      <c r="F526" s="26" t="s">
        <v>1611</v>
      </c>
      <c r="G526" s="26" t="s">
        <v>47</v>
      </c>
      <c r="H526" s="26" t="s">
        <v>1461</v>
      </c>
      <c r="I526" s="26" t="s">
        <v>1461</v>
      </c>
      <c r="J526" s="26" t="s">
        <v>1461</v>
      </c>
      <c r="K526" s="34">
        <v>48</v>
      </c>
      <c r="L526" s="26" t="s">
        <v>1462</v>
      </c>
      <c r="M526" s="34">
        <v>900492141</v>
      </c>
      <c r="N526" s="26" t="s">
        <v>1464</v>
      </c>
      <c r="O526" s="26" t="s">
        <v>1465</v>
      </c>
      <c r="P526" s="27">
        <v>2216680660</v>
      </c>
      <c r="Q526" s="27">
        <v>2216680660</v>
      </c>
      <c r="R526" s="27">
        <v>0</v>
      </c>
      <c r="S526" s="27">
        <v>16612120</v>
      </c>
      <c r="T526" s="27">
        <v>0</v>
      </c>
      <c r="U526" s="27">
        <v>16415000</v>
      </c>
      <c r="V526" s="27">
        <v>0</v>
      </c>
      <c r="W526" s="27">
        <v>197120</v>
      </c>
      <c r="X526" s="27">
        <v>0</v>
      </c>
      <c r="Y526" s="27">
        <v>68540</v>
      </c>
      <c r="Z526" s="27">
        <v>16612120</v>
      </c>
      <c r="AA526" s="27">
        <v>0</v>
      </c>
      <c r="AB526" s="27">
        <v>0</v>
      </c>
      <c r="AC526" s="27">
        <v>16415000</v>
      </c>
      <c r="AD526" s="27">
        <v>0</v>
      </c>
      <c r="AE526" s="27">
        <v>197120</v>
      </c>
      <c r="AF526" s="27">
        <v>0</v>
      </c>
      <c r="AG526" s="27">
        <v>0</v>
      </c>
      <c r="AH526" s="27">
        <v>0</v>
      </c>
      <c r="AI526" s="27">
        <v>68540</v>
      </c>
      <c r="AJ526" s="27">
        <v>0</v>
      </c>
      <c r="AK526" s="27">
        <v>0</v>
      </c>
      <c r="AL526" s="27">
        <v>0</v>
      </c>
      <c r="AM526" s="27">
        <v>0</v>
      </c>
      <c r="AN526" s="27">
        <v>0</v>
      </c>
      <c r="AO526" s="27">
        <v>68540</v>
      </c>
      <c r="AP526" s="26" t="s">
        <v>74</v>
      </c>
      <c r="AQ526" s="26" t="s">
        <v>1466</v>
      </c>
      <c r="AR526" s="26" t="s">
        <v>1642</v>
      </c>
      <c r="AS526" s="26" t="s">
        <v>1463</v>
      </c>
      <c r="AT526" s="26" t="s">
        <v>54</v>
      </c>
    </row>
    <row r="527" spans="1:46" ht="25.5" x14ac:dyDescent="0.15">
      <c r="A527" s="26" t="s">
        <v>760</v>
      </c>
      <c r="B527" s="34">
        <v>2012</v>
      </c>
      <c r="C527" s="26" t="s">
        <v>46</v>
      </c>
      <c r="D527" s="26" t="s">
        <v>47</v>
      </c>
      <c r="E527" s="26" t="s">
        <v>48</v>
      </c>
      <c r="F527" s="26" t="s">
        <v>1611</v>
      </c>
      <c r="G527" s="26" t="s">
        <v>47</v>
      </c>
      <c r="H527" s="26" t="s">
        <v>47</v>
      </c>
      <c r="I527" s="26" t="s">
        <v>47</v>
      </c>
      <c r="J527" s="26" t="s">
        <v>47</v>
      </c>
      <c r="K527" s="26" t="s">
        <v>47</v>
      </c>
      <c r="L527" s="26" t="s">
        <v>47</v>
      </c>
      <c r="M527" s="34">
        <v>800104062</v>
      </c>
      <c r="N527" s="26" t="s">
        <v>762</v>
      </c>
      <c r="O527" s="26" t="s">
        <v>47</v>
      </c>
      <c r="P527" s="27">
        <v>0</v>
      </c>
      <c r="Q527" s="27">
        <v>0</v>
      </c>
      <c r="R527" s="27">
        <v>0</v>
      </c>
      <c r="S527" s="27">
        <v>54260.66</v>
      </c>
      <c r="T527" s="27">
        <v>0</v>
      </c>
      <c r="U527" s="27">
        <v>0</v>
      </c>
      <c r="V527" s="27">
        <v>0</v>
      </c>
      <c r="W527" s="27">
        <v>0</v>
      </c>
      <c r="X527" s="27">
        <v>0</v>
      </c>
      <c r="Y527" s="27">
        <v>0</v>
      </c>
      <c r="Z527" s="27">
        <v>54260.66</v>
      </c>
      <c r="AA527" s="27">
        <v>54260.66</v>
      </c>
      <c r="AB527" s="27">
        <v>0</v>
      </c>
      <c r="AC527" s="27">
        <v>0</v>
      </c>
      <c r="AD527" s="27">
        <v>0</v>
      </c>
      <c r="AE527" s="27">
        <v>0</v>
      </c>
      <c r="AF527" s="27">
        <v>0</v>
      </c>
      <c r="AG527" s="27">
        <v>0</v>
      </c>
      <c r="AH527" s="27">
        <v>0</v>
      </c>
      <c r="AI527" s="27">
        <v>0</v>
      </c>
      <c r="AJ527" s="27">
        <v>0</v>
      </c>
      <c r="AK527" s="27">
        <v>0</v>
      </c>
      <c r="AL527" s="27">
        <v>0</v>
      </c>
      <c r="AM527" s="27">
        <v>0</v>
      </c>
      <c r="AN527" s="27">
        <v>0</v>
      </c>
      <c r="AO527" s="27">
        <v>0</v>
      </c>
      <c r="AP527" s="26" t="s">
        <v>554</v>
      </c>
      <c r="AQ527" s="26" t="s">
        <v>753</v>
      </c>
      <c r="AR527" s="26" t="s">
        <v>754</v>
      </c>
      <c r="AS527" s="26" t="s">
        <v>761</v>
      </c>
      <c r="AT527" s="26" t="s">
        <v>54</v>
      </c>
    </row>
    <row r="528" spans="1:46" ht="25.5" x14ac:dyDescent="0.15">
      <c r="A528" s="34">
        <v>437</v>
      </c>
      <c r="B528" s="34">
        <v>2012</v>
      </c>
      <c r="C528" s="26" t="s">
        <v>55</v>
      </c>
      <c r="D528" s="26" t="s">
        <v>107</v>
      </c>
      <c r="E528" s="26" t="s">
        <v>48</v>
      </c>
      <c r="F528" s="26" t="s">
        <v>1611</v>
      </c>
      <c r="G528" s="26" t="s">
        <v>1527</v>
      </c>
      <c r="H528" s="26" t="s">
        <v>1527</v>
      </c>
      <c r="I528" s="26" t="s">
        <v>1527</v>
      </c>
      <c r="J528" s="26" t="s">
        <v>1527</v>
      </c>
      <c r="K528" s="34">
        <v>60</v>
      </c>
      <c r="L528" s="26" t="s">
        <v>1528</v>
      </c>
      <c r="M528" s="34">
        <v>899999068</v>
      </c>
      <c r="N528" s="26" t="s">
        <v>1400</v>
      </c>
      <c r="O528" s="26" t="s">
        <v>1529</v>
      </c>
      <c r="P528" s="27">
        <v>6124096000</v>
      </c>
      <c r="Q528" s="27">
        <v>6024096000</v>
      </c>
      <c r="R528" s="27">
        <v>100000000</v>
      </c>
      <c r="S528" s="27">
        <v>24096000</v>
      </c>
      <c r="T528" s="27">
        <v>24000000</v>
      </c>
      <c r="U528" s="27">
        <v>0</v>
      </c>
      <c r="V528" s="27">
        <v>0</v>
      </c>
      <c r="W528" s="27">
        <v>0</v>
      </c>
      <c r="X528" s="27">
        <v>0</v>
      </c>
      <c r="Y528" s="27">
        <v>0</v>
      </c>
      <c r="Z528" s="27">
        <v>24096000</v>
      </c>
      <c r="AA528" s="27">
        <v>96000</v>
      </c>
      <c r="AB528" s="27">
        <v>24000000</v>
      </c>
      <c r="AC528" s="27">
        <v>0</v>
      </c>
      <c r="AD528" s="27">
        <v>0</v>
      </c>
      <c r="AE528" s="27">
        <v>0</v>
      </c>
      <c r="AF528" s="27">
        <v>0</v>
      </c>
      <c r="AG528" s="27">
        <v>0</v>
      </c>
      <c r="AH528" s="27">
        <v>1</v>
      </c>
      <c r="AI528" s="27">
        <v>0</v>
      </c>
      <c r="AJ528" s="27">
        <v>0</v>
      </c>
      <c r="AK528" s="27">
        <v>0</v>
      </c>
      <c r="AL528" s="27">
        <v>0</v>
      </c>
      <c r="AM528" s="27">
        <v>0</v>
      </c>
      <c r="AN528" s="27">
        <v>0</v>
      </c>
      <c r="AO528" s="27">
        <v>0</v>
      </c>
      <c r="AP528" s="26" t="s">
        <v>542</v>
      </c>
      <c r="AQ528" s="26" t="s">
        <v>1530</v>
      </c>
      <c r="AR528" s="26" t="s">
        <v>1643</v>
      </c>
      <c r="AS528" s="26" t="s">
        <v>1399</v>
      </c>
      <c r="AT528" s="26" t="s">
        <v>54</v>
      </c>
    </row>
    <row r="529" spans="1:28" x14ac:dyDescent="0.15">
      <c r="AB529" s="24"/>
    </row>
    <row r="530" spans="1:28" ht="13.5" x14ac:dyDescent="0.15">
      <c r="A530" s="37" t="s">
        <v>2008</v>
      </c>
      <c r="B530" s="37"/>
      <c r="C530" s="37"/>
      <c r="D530" s="37"/>
      <c r="E530" s="37"/>
      <c r="F530" s="37"/>
      <c r="G530" s="37"/>
      <c r="H530" s="37"/>
      <c r="I530" s="37"/>
      <c r="J530" s="37"/>
      <c r="K530" s="37"/>
      <c r="L530" s="37"/>
      <c r="M530" s="37"/>
      <c r="N530" s="37"/>
      <c r="AB530" s="25"/>
    </row>
  </sheetData>
  <sheetProtection algorithmName="SHA-512" hashValue="ifdnJfQ7OEyDFW9tVXFk3UuraEKzVieMnQcjsLnuRfSy5NyZY2LLWBqlVucOnc/cWhw1ENYGwVjExO4ZHxPLMw==" saltValue="IHxhYnnvuagewyKu8VDtvQ==" spinCount="100000" sheet="1" objects="1" scenarios="1"/>
  <autoFilter ref="A2:AU528"/>
  <mergeCells count="2">
    <mergeCell ref="A1:AT1"/>
    <mergeCell ref="A530:N530"/>
  </mergeCells>
  <pageMargins left="0.39" right="0.39" top="0.39" bottom="0.39" header="0" footer="0"/>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Hoja1</vt:lpstr>
      <vt:lpstr>Convenios de Aporte</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C:\Inetpub\wwwroot\App_Data\DesignedReports\superusuario-636422770407726982.frx</dc:title>
  <dc:creator>FastReport.NET</dc:creator>
  <cp:lastModifiedBy>Julieth Paola Arteaga Beltran</cp:lastModifiedBy>
  <dcterms:created xsi:type="dcterms:W3CDTF">2017-12-01T13:06:32Z</dcterms:created>
  <dcterms:modified xsi:type="dcterms:W3CDTF">2017-12-28T21:28:25Z</dcterms:modified>
</cp:coreProperties>
</file>